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25" windowWidth="27495" windowHeight="16545" activeTab="0"/>
  </bookViews>
  <sheets>
    <sheet name="Rekapitulace stavby" sheetId="1" r:id="rId1"/>
    <sheet name="PS 01 - Spodní výpusti ob..." sheetId="2" r:id="rId2"/>
    <sheet name="SO 01 - Spodní výpusti v ..." sheetId="3" r:id="rId3"/>
    <sheet name="SO 02 - Česle na vtoku do..." sheetId="4" r:id="rId4"/>
    <sheet name="SO 03.01 - Odtoková štola..." sheetId="5" r:id="rId5"/>
    <sheet name="SO 03.02 - Odtoková štola..." sheetId="6" r:id="rId6"/>
    <sheet name="SO 04 - potrubí limnigrafu" sheetId="7" r:id="rId7"/>
    <sheet name="SO 05.01 - Přístup k uzáv..." sheetId="8" r:id="rId8"/>
    <sheet name="SO 05.02 - Úprava oken, d..." sheetId="9" r:id="rId9"/>
    <sheet name="SO 05.03 - Nouzový vlez" sheetId="10" r:id="rId10"/>
    <sheet name="SO 07.01 -  Ochrana korun..." sheetId="11" r:id="rId11"/>
    <sheet name="SO 07.02 - Ochrana šachto..." sheetId="12" r:id="rId12"/>
    <sheet name="SO 07.03 - Přeložka SEK" sheetId="13" r:id="rId13"/>
    <sheet name="SO 08.01 - Oprava levobře..." sheetId="14" r:id="rId14"/>
    <sheet name="SO 08.02 - MVE Úprava oke..." sheetId="15" r:id="rId15"/>
    <sheet name="SO 09.01 - Elektroinstala..." sheetId="16" r:id="rId16"/>
    <sheet name="SO 09.02 - Řídící systémy" sheetId="17" r:id="rId17"/>
    <sheet name="VON - Vedlejší a ostatní ..." sheetId="18" r:id="rId18"/>
    <sheet name="Pokyny pro vyplnění" sheetId="19" r:id="rId19"/>
  </sheets>
  <definedNames>
    <definedName name="_xlnm._FilterDatabase" localSheetId="1" hidden="1">'PS 01 - Spodní výpusti ob...'!$C$85:$K$85</definedName>
    <definedName name="_xlnm._FilterDatabase" localSheetId="2" hidden="1">'SO 01 - Spodní výpusti v ...'!$C$90:$K$90</definedName>
    <definedName name="_xlnm._FilterDatabase" localSheetId="3" hidden="1">'SO 02 - Česle na vtoku do...'!$C$78:$K$78</definedName>
    <definedName name="_xlnm._FilterDatabase" localSheetId="4" hidden="1">'SO 03.01 - Odtoková štola...'!$C$89:$K$89</definedName>
    <definedName name="_xlnm._FilterDatabase" localSheetId="5" hidden="1">'SO 03.02 - Odtoková štola...'!$C$88:$K$88</definedName>
    <definedName name="_xlnm._FilterDatabase" localSheetId="6" hidden="1">'SO 04 - potrubí limnigrafu'!$C$86:$K$86</definedName>
    <definedName name="_xlnm._FilterDatabase" localSheetId="7" hidden="1">'SO 05.01 - Přístup k uzáv...'!$C$92:$K$92</definedName>
    <definedName name="_xlnm._FilterDatabase" localSheetId="8" hidden="1">'SO 05.02 - Úprava oken, d...'!$C$88:$K$88</definedName>
    <definedName name="_xlnm._FilterDatabase" localSheetId="9" hidden="1">'SO 05.03 - Nouzový vlez'!$C$96:$K$96</definedName>
    <definedName name="_xlnm._FilterDatabase" localSheetId="10" hidden="1">'SO 07.01 -  Ochrana korun...'!$C$94:$K$94</definedName>
    <definedName name="_xlnm._FilterDatabase" localSheetId="11" hidden="1">'SO 07.02 - Ochrana šachto...'!$C$97:$K$97</definedName>
    <definedName name="_xlnm._FilterDatabase" localSheetId="12" hidden="1">'SO 07.03 - Přeložka SEK'!$C$86:$K$86</definedName>
    <definedName name="_xlnm._FilterDatabase" localSheetId="13" hidden="1">'SO 08.01 - Oprava levobře...'!$C$91:$K$91</definedName>
    <definedName name="_xlnm._FilterDatabase" localSheetId="14" hidden="1">'SO 08.02 - MVE Úprava oke...'!$C$84:$K$84</definedName>
    <definedName name="_xlnm._FilterDatabase" localSheetId="15" hidden="1">'SO 09.01 - Elektroinstala...'!$C$83:$K$83</definedName>
    <definedName name="_xlnm._FilterDatabase" localSheetId="16" hidden="1">'SO 09.02 - Řídící systémy'!$C$83:$K$83</definedName>
    <definedName name="_xlnm._FilterDatabase" localSheetId="17" hidden="1">'VON - Vedlejší a ostatní ...'!$C$81:$K$81</definedName>
    <definedName name="_xlnm.Print_Area" localSheetId="18">'Pokyny pro vyplnění'!$B$2:$K$69,'Pokyny pro vyplnění'!$B$72:$K$116,'Pokyny pro vyplnění'!$B$119:$K$188,'Pokyny pro vyplnění'!$B$196:$K$216</definedName>
    <definedName name="_xlnm.Print_Area" localSheetId="1">'PS 01 - Spodní výpusti ob...'!$C$4:$J$36,'PS 01 - Spodní výpusti ob...'!$C$42:$J$67,'PS 01 - Spodní výpusti ob...'!$C$73:$K$232</definedName>
    <definedName name="_xlnm.Print_Area" localSheetId="0">'Rekapitulace stavby'!$D$4:$AO$33,'Rekapitulace stavby'!$C$39:$AQ$74</definedName>
    <definedName name="_xlnm.Print_Area" localSheetId="2">'SO 01 - Spodní výpusti v ...'!$C$4:$J$36,'SO 01 - Spodní výpusti v ...'!$C$42:$J$72,'SO 01 - Spodní výpusti v ...'!$C$78:$K$491</definedName>
    <definedName name="_xlnm.Print_Area" localSheetId="3">'SO 02 - Česle na vtoku do...'!$C$4:$J$36,'SO 02 - Česle na vtoku do...'!$C$42:$J$60,'SO 02 - Česle na vtoku do...'!$C$66:$K$109</definedName>
    <definedName name="_xlnm.Print_Area" localSheetId="4">'SO 03.01 - Odtoková štola...'!$C$4:$J$38,'SO 03.01 - Odtoková štola...'!$C$44:$J$69,'SO 03.01 - Odtoková štola...'!$C$75:$K$252</definedName>
    <definedName name="_xlnm.Print_Area" localSheetId="5">'SO 03.02 - Odtoková štola...'!$C$4:$J$38,'SO 03.02 - Odtoková štola...'!$C$44:$J$68,'SO 03.02 - Odtoková štola...'!$C$74:$K$199</definedName>
    <definedName name="_xlnm.Print_Area" localSheetId="6">'SO 04 - potrubí limnigrafu'!$C$4:$J$36,'SO 04 - potrubí limnigrafu'!$C$42:$J$68,'SO 04 - potrubí limnigrafu'!$C$74:$K$205</definedName>
    <definedName name="_xlnm.Print_Area" localSheetId="7">'SO 05.01 - Přístup k uzáv...'!$C$4:$J$38,'SO 05.01 - Přístup k uzáv...'!$C$44:$J$72,'SO 05.01 - Přístup k uzáv...'!$C$78:$K$217</definedName>
    <definedName name="_xlnm.Print_Area" localSheetId="8">'SO 05.02 - Úprava oken, d...'!$C$4:$J$38,'SO 05.02 - Úprava oken, d...'!$C$44:$J$68,'SO 05.02 - Úprava oken, d...'!$C$74:$K$146</definedName>
    <definedName name="_xlnm.Print_Area" localSheetId="9">'SO 05.03 - Nouzový vlez'!$C$4:$J$38,'SO 05.03 - Nouzový vlez'!$C$44:$J$76,'SO 05.03 - Nouzový vlez'!$C$82:$K$180</definedName>
    <definedName name="_xlnm.Print_Area" localSheetId="10">'SO 07.01 -  Ochrana korun...'!$C$4:$J$38,'SO 07.01 -  Ochrana korun...'!$C$44:$J$74,'SO 07.01 -  Ochrana korun...'!$C$80:$K$405</definedName>
    <definedName name="_xlnm.Print_Area" localSheetId="11">'SO 07.02 - Ochrana šachto...'!$C$4:$J$38,'SO 07.02 - Ochrana šachto...'!$C$44:$J$77,'SO 07.02 - Ochrana šachto...'!$C$83:$K$430</definedName>
    <definedName name="_xlnm.Print_Area" localSheetId="12">'SO 07.03 - Přeložka SEK'!$C$4:$J$38,'SO 07.03 - Přeložka SEK'!$C$44:$J$66,'SO 07.03 - Přeložka SEK'!$C$72:$K$224</definedName>
    <definedName name="_xlnm.Print_Area" localSheetId="13">'SO 08.01 - Oprava levobře...'!$C$4:$J$38,'SO 08.01 - Oprava levobře...'!$C$44:$J$71,'SO 08.01 - Oprava levobře...'!$C$77:$K$266</definedName>
    <definedName name="_xlnm.Print_Area" localSheetId="14">'SO 08.02 - MVE Úprava oke...'!$C$4:$J$38,'SO 08.02 - MVE Úprava oke...'!$C$44:$J$64,'SO 08.02 - MVE Úprava oke...'!$C$70:$K$128</definedName>
    <definedName name="_xlnm.Print_Area" localSheetId="15">'SO 09.01 - Elektroinstala...'!$C$4:$J$38,'SO 09.01 - Elektroinstala...'!$C$44:$J$63,'SO 09.01 - Elektroinstala...'!$C$69:$K$193</definedName>
    <definedName name="_xlnm.Print_Area" localSheetId="16">'SO 09.02 - Řídící systémy'!$C$4:$J$38,'SO 09.02 - Řídící systémy'!$C$44:$J$63,'SO 09.02 - Řídící systémy'!$C$69:$K$89</definedName>
    <definedName name="_xlnm.Print_Area" localSheetId="17">'VON - Vedlejší a ostatní ...'!$C$4:$J$36,'VON - Vedlejší a ostatní ...'!$C$42:$J$63,'VON - Vedlejší a ostatní ...'!$C$69:$K$145</definedName>
    <definedName name="_xlnm.Print_Titles" localSheetId="0">'Rekapitulace stavby'!$49:$49</definedName>
    <definedName name="_xlnm.Print_Titles" localSheetId="1">'PS 01 - Spodní výpusti ob...'!$85:$85</definedName>
    <definedName name="_xlnm.Print_Titles" localSheetId="2">'SO 01 - Spodní výpusti v ...'!$90:$90</definedName>
    <definedName name="_xlnm.Print_Titles" localSheetId="3">'SO 02 - Česle na vtoku do...'!$78:$78</definedName>
    <definedName name="_xlnm.Print_Titles" localSheetId="4">'SO 03.01 - Odtoková štola...'!$89:$89</definedName>
    <definedName name="_xlnm.Print_Titles" localSheetId="5">'SO 03.02 - Odtoková štola...'!$88:$88</definedName>
    <definedName name="_xlnm.Print_Titles" localSheetId="6">'SO 04 - potrubí limnigrafu'!$86:$86</definedName>
    <definedName name="_xlnm.Print_Titles" localSheetId="7">'SO 05.01 - Přístup k uzáv...'!$92:$92</definedName>
    <definedName name="_xlnm.Print_Titles" localSheetId="9">'SO 05.03 - Nouzový vlez'!$96:$96</definedName>
    <definedName name="_xlnm.Print_Titles" localSheetId="10">'SO 07.01 -  Ochrana korun...'!$94:$94</definedName>
    <definedName name="_xlnm.Print_Titles" localSheetId="11">'SO 07.02 - Ochrana šachto...'!$97:$97</definedName>
    <definedName name="_xlnm.Print_Titles" localSheetId="12">'SO 07.03 - Přeložka SEK'!$86:$86</definedName>
    <definedName name="_xlnm.Print_Titles" localSheetId="13">'SO 08.01 - Oprava levobře...'!$91:$91</definedName>
    <definedName name="_xlnm.Print_Titles" localSheetId="14">'SO 08.02 - MVE Úprava oke...'!$84:$84</definedName>
    <definedName name="_xlnm.Print_Titles" localSheetId="15">'SO 09.01 - Elektroinstala...'!$83:$83</definedName>
    <definedName name="_xlnm.Print_Titles" localSheetId="16">'SO 09.02 - Řídící systémy'!$83:$83</definedName>
    <definedName name="_xlnm.Print_Titles" localSheetId="17">'VON - Vedlejší a ostatní ...'!$81:$81</definedName>
  </definedNames>
  <calcPr calcId="145621"/>
</workbook>
</file>

<file path=xl/sharedStrings.xml><?xml version="1.0" encoding="utf-8"?>
<sst xmlns="http://schemas.openxmlformats.org/spreadsheetml/2006/main" count="23125" uniqueCount="3425">
  <si>
    <t>Export VZ</t>
  </si>
  <si>
    <t>List obsahuje:</t>
  </si>
  <si>
    <t>3.0</t>
  </si>
  <si>
    <t>ZAMOK</t>
  </si>
  <si>
    <t>False</t>
  </si>
  <si>
    <t>{02d3945a-9cf5-4b17-a6b1-04db84e463e3}</t>
  </si>
  <si>
    <t>0,01</t>
  </si>
  <si>
    <t>21</t>
  </si>
  <si>
    <t>15</t>
  </si>
  <si>
    <t>REKAPITULACE STAVBY</t>
  </si>
  <si>
    <t>v ---  níže se nacházejí doplnkové a pomocné údaje k sestavám  --- v</t>
  </si>
  <si>
    <t>Návod na vyplnění</t>
  </si>
  <si>
    <t>0,001</t>
  </si>
  <si>
    <t>Kód:</t>
  </si>
  <si>
    <t>H15-021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</si>
  <si>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</si>
  <si>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</si>
  <si>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VD Labská, zvýšení retenční funkce rekonstrucí spodních výpustí v obtokovém tunelu</t>
  </si>
  <si>
    <t>KSO:</t>
  </si>
  <si>
    <t>833 11</t>
  </si>
  <si>
    <t>CC-CZ:</t>
  </si>
  <si>
    <t/>
  </si>
  <si>
    <t>Místo:</t>
  </si>
  <si>
    <t xml:space="preserve"> </t>
  </si>
  <si>
    <t>Datum:</t>
  </si>
  <si>
    <t>22. 3. 2016</t>
  </si>
  <si>
    <t>Zadavatel:</t>
  </si>
  <si>
    <t>IČ:</t>
  </si>
  <si>
    <t>Povodí Labe, státní podnik</t>
  </si>
  <si>
    <t>DIČ:</t>
  </si>
  <si>
    <t>Uchazeč:</t>
  </si>
  <si>
    <t>Vyplň údaj</t>
  </si>
  <si>
    <t>Projektant:</t>
  </si>
  <si>
    <t>HG Partner, s.r.o.</t>
  </si>
  <si>
    <t>True</t>
  </si>
  <si>
    <t>Poznámka:</t>
  </si>
  <si>
    <t>Soupis prací je sestaven s využitím položek Cenové soustavy ÚRS. Cenové a technické podmínky položek Cenové soustavy ÚRS, které nejsou uvedeny v soupisu prací(informace z tzv. úvodních částí katalogů) jsou neomezeně dálkově k dispozici na
www.cs-urs.cz. Položky soupisu prací, které nemají ve sloupci „Cenová soustava“uveden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</si>
  <si>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</si>
  <si>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</si>
  <si>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</si>
  <si>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</si>
  <si>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</si>
  <si>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</si>
  <si>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</si>
  <si>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</si>
  <si>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</si>
  <si>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</si>
  <si>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</si>
  <si>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</si>
  <si>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</si>
  <si>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</si>
  <si>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</si>
  <si>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</si>
  <si>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</si>
  <si>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</si>
  <si>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</si>
  <si>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</si>
  <si>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</si>
  <si>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</si>
  <si>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</si>
  <si>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</si>
  <si>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</si>
  <si>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</si>
  <si>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</si>
  <si>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</si>
  <si>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</si>
  <si>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</si>
  <si>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</si>
  <si>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</si>
  <si>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</si>
  <si>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</si>
  <si>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</si>
  <si>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</si>
  <si>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</si>
  <si>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</si>
  <si>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PS 01</t>
  </si>
  <si>
    <t>Spodní výpusti obtoku</t>
  </si>
  <si>
    <t>PRO</t>
  </si>
  <si>
    <t>1</t>
  </si>
  <si>
    <t>{ce1ec794-f2d8-4764-835f-9547ea48104a}</t>
  </si>
  <si>
    <t>2</t>
  </si>
  <si>
    <t>SO 01</t>
  </si>
  <si>
    <t>Spodní výpusti v obtoku</t>
  </si>
  <si>
    <t>STA</t>
  </si>
  <si>
    <t>{2610719a-abc6-410c-951a-37c99eb782d2}</t>
  </si>
  <si>
    <t>SO 02</t>
  </si>
  <si>
    <t>Česle na vtoku do spodních výpustí obtoku</t>
  </si>
  <si>
    <t>{126d78c5-7555-4857-a014-2bbedad79579}</t>
  </si>
  <si>
    <t>SO 03</t>
  </si>
  <si>
    <t>Odtoková štola</t>
  </si>
  <si>
    <t>{84b6ca20-660b-43d5-af3a-21fea38f9782}</t>
  </si>
  <si>
    <t>SO 03.01</t>
  </si>
  <si>
    <t>Odtoková štola - úprava dna</t>
  </si>
  <si>
    <t>Soupis</t>
  </si>
  <si>
    <t>{5623b314-82cc-434a-8ce4-3cf5c1d54a93}</t>
  </si>
  <si>
    <t>SO 03.02</t>
  </si>
  <si>
    <t>Odtoková štola - zajištění výrubu</t>
  </si>
  <si>
    <t>{a5d8d361-f70a-4322-9e80-6e8c64eaa7ae}</t>
  </si>
  <si>
    <t>SO 04</t>
  </si>
  <si>
    <t>potrubí limnigrafu</t>
  </si>
  <si>
    <t>{cd38df50-d33d-4a1d-87d0-26a61f426bd7}</t>
  </si>
  <si>
    <t>SO 05</t>
  </si>
  <si>
    <t>Přístup k uzávěrům šoupátkovou šachtou</t>
  </si>
  <si>
    <t>{d5b9c84c-efa8-4712-bbf5-d07a9f5af06c}</t>
  </si>
  <si>
    <t>SO 05.01</t>
  </si>
  <si>
    <t>Přístup k uzávěrům</t>
  </si>
  <si>
    <t>{5b27b533-d46e-4469-96bc-8308d9b2cc89}</t>
  </si>
  <si>
    <t>SO 05.02</t>
  </si>
  <si>
    <t>Úprava oken, dveří a vstupu</t>
  </si>
  <si>
    <t>{7ffcd379-c70a-4f57-b4a2-9ef9d9cbff71}</t>
  </si>
  <si>
    <t>SO 05.03</t>
  </si>
  <si>
    <t>Nouzový vlez</t>
  </si>
  <si>
    <t>{f78a7a74-9446-4722-8e8f-bfa9cb3458fa}</t>
  </si>
  <si>
    <t>SO 07</t>
  </si>
  <si>
    <t>Ochrana korunového a šachtového přelivu</t>
  </si>
  <si>
    <t>{ec44910e-9ff6-4fa7-9515-d4a1a36d5153}</t>
  </si>
  <si>
    <t>SO 07.01</t>
  </si>
  <si>
    <t xml:space="preserve"> Ochrana korunového přelivu, mikropilotové založení</t>
  </si>
  <si>
    <t>{a46bbfca-f78a-4163-88e3-360720550a2f}</t>
  </si>
  <si>
    <t>SO 07.02</t>
  </si>
  <si>
    <t>Ochrana šachtového přelivu, mikropilotové založení</t>
  </si>
  <si>
    <t>{449df07a-1bce-43ec-9e67-a278f8204bcc}</t>
  </si>
  <si>
    <t>SO 07.03</t>
  </si>
  <si>
    <t>Přeložka SEK</t>
  </si>
  <si>
    <t>{3395b651-ad83-43cb-9c54-6aca75173588}</t>
  </si>
  <si>
    <t>SO 08</t>
  </si>
  <si>
    <t>Levobřezní zeď pod vyústěním obtokového tunelu VD</t>
  </si>
  <si>
    <t>{40dfcd32-13e6-4498-876b-ecc5d5c048f5}</t>
  </si>
  <si>
    <t>SO 08.01</t>
  </si>
  <si>
    <t>Oprava levobřežní zdi</t>
  </si>
  <si>
    <t>{35baa658-aa00-4614-8f18-bb79b8de42bb}</t>
  </si>
  <si>
    <t>SO 08.02</t>
  </si>
  <si>
    <t>MVE Úprava oken a dveří</t>
  </si>
  <si>
    <t>{7a6ee353-5e24-45d6-b419-202b4258b426}</t>
  </si>
  <si>
    <t>SO 09</t>
  </si>
  <si>
    <t>Elektroinstalace a řídící systémy</t>
  </si>
  <si>
    <t>{470fa940-bb96-4f67-ad6e-ee7b5b313d13}</t>
  </si>
  <si>
    <t>SO 09.01</t>
  </si>
  <si>
    <t>Elektroinstalace horní strojovny</t>
  </si>
  <si>
    <t>{fee60e62-8ce7-4786-a0ed-17adc1e6c1e6}</t>
  </si>
  <si>
    <t>SO 09.02</t>
  </si>
  <si>
    <t>Řídící systémy</t>
  </si>
  <si>
    <t>{7fb696ba-f965-45ab-ab4a-bba949047385}</t>
  </si>
  <si>
    <t>VON</t>
  </si>
  <si>
    <t>Vedlejší a ostatní náklady</t>
  </si>
  <si>
    <t>{42c6903c-1937-4912-92bf-e737080c7f84}</t>
  </si>
  <si>
    <t>Zpět na list:</t>
  </si>
  <si>
    <t>KRYCÍ LIST SOUPISU</t>
  </si>
  <si>
    <t>Objekt:</t>
  </si>
  <si>
    <t>PS 01 - Spodní výpusti obtoku</t>
  </si>
  <si>
    <t>REKAPITULACE ČLENĚNÍ SOUPISU PRACÍ</t>
  </si>
  <si>
    <t>Kód dílu - Popis</t>
  </si>
  <si>
    <t>Cena celkem [CZK]</t>
  </si>
  <si>
    <t>Náklady soupisu celkem</t>
  </si>
  <si>
    <t>-1</t>
  </si>
  <si>
    <t>HSV - HSV</t>
  </si>
  <si>
    <t xml:space="preserve">    8 - Trubní vedení</t>
  </si>
  <si>
    <t xml:space="preserve">    9 - Ostatní konstrukce a práce, bourání</t>
  </si>
  <si>
    <t xml:space="preserve">    997 - Přesun sutě</t>
  </si>
  <si>
    <t xml:space="preserve">    P01 - Potápěčské práce - návodní předzátka</t>
  </si>
  <si>
    <t>M - Práce a dodávky M</t>
  </si>
  <si>
    <t xml:space="preserve">    M 01 - Nátokové konvalinky a potrubí spodních výpustí skrz návodní zátku obtoku DN2000 a DN800</t>
  </si>
  <si>
    <t xml:space="preserve">    M 02 - Rekonstrukce technologie spodních výpustí DN2000 a DN800 v komoře uzávěrů</t>
  </si>
  <si>
    <t xml:space="preserve">    M 03 - Regulační uzávěry výpustí DN2000 a odtok DN800 skrz povodní zátku</t>
  </si>
  <si>
    <t>OST - Ostatní pomocné a doplňkové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</si>
  <si>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</si>
  <si>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</si>
  <si>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</si>
  <si>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</si>
  <si>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</si>
  <si>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</si>
  <si>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</si>
  <si>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</si>
  <si>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</si>
  <si>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</si>
  <si>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</si>
  <si>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</si>
  <si>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</si>
  <si>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</si>
  <si>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</si>
  <si>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ROZPOCET</t>
  </si>
  <si>
    <t>8</t>
  </si>
  <si>
    <t>Trubní vedení</t>
  </si>
  <si>
    <t>K</t>
  </si>
  <si>
    <t>R8914918</t>
  </si>
  <si>
    <t>Demontáž vodovodních šoupat DN 1000 v komoře uzávěrů</t>
  </si>
  <si>
    <t>kus</t>
  </si>
  <si>
    <t>1832626895</t>
  </si>
  <si>
    <t>PP</t>
  </si>
  <si>
    <t>Demontáž vodovodních šoupat DN 1000 v komoře uzávěrů, demontovaný materiál nebude poškozen, aby mohl být využit k dalšímu použití na odlišném projektu</t>
  </si>
  <si>
    <t>VV</t>
  </si>
  <si>
    <t>10 "stávající šoupata v komoře uzávěrů</t>
  </si>
  <si>
    <t>9</t>
  </si>
  <si>
    <t>Ostatní konstrukce a práce, bourání</t>
  </si>
  <si>
    <t>R9660711</t>
  </si>
  <si>
    <t>Demontáž ocelových kcí hmotnosti do 10 t ve stísněných podmínkách komory uzávěrů</t>
  </si>
  <si>
    <t>t</t>
  </si>
  <si>
    <t>-1524469034</t>
  </si>
  <si>
    <t>PSC</t>
  </si>
  <si>
    <t xml:space="preserve">Poznámka k souboru cen:
1. Ceny nelze použít pro ocenění demontáží ocelových konstrukcí hmotnosti do 500 kg; tyto se oceňují cenami souboru cen 767 99-68 Demontáž ostatních zámečnických konstrukcí části B01 katalogu 800-767 Konstrukce zámečnické. </t>
  </si>
  <si>
    <t>8 "stávající lávky v komoře uzávěrů</t>
  </si>
  <si>
    <t>997</t>
  </si>
  <si>
    <t>Přesun sutě</t>
  </si>
  <si>
    <t>3</t>
  </si>
  <si>
    <t>R 997002.1</t>
  </si>
  <si>
    <t>Vodorovné přemístění odstraněného ocelového odpadu - vybourané lávky a demontovaná šoupata, od místa demontáže až do místa uložení - areál investora v obci Pouchov, s naložením a se složením, včetně případného překládání</t>
  </si>
  <si>
    <t>4</t>
  </si>
  <si>
    <t>31944202</t>
  </si>
  <si>
    <t>10*7 "stávající šoupata v komoře uzávěrů</t>
  </si>
  <si>
    <t>Součet</t>
  </si>
  <si>
    <t>P01</t>
  </si>
  <si>
    <t>Potápěčské práce - návodní předzátka</t>
  </si>
  <si>
    <t>PS 1.01</t>
  </si>
  <si>
    <t>Zaslepení stávajících vtoků zátkami DN1100 (montáž)</t>
  </si>
  <si>
    <t>kpl</t>
  </si>
  <si>
    <t>567449759</t>
  </si>
  <si>
    <t>P</t>
  </si>
  <si>
    <t>Poznámka k položce:
- nutné využití speciálních potápěčských technologií v hl. do 30 m, časová náročnost 8 dní</t>
  </si>
  <si>
    <t>5</t>
  </si>
  <si>
    <t>M</t>
  </si>
  <si>
    <t>MPS01.01</t>
  </si>
  <si>
    <t>dočasné ocelové zátky do stávajícího potrubí DN1100 - dle D.1.1 (TZ pro SO 01)</t>
  </si>
  <si>
    <t>-1572643269</t>
  </si>
  <si>
    <t>dočasné ocelové zátky do stávajícího potrubí DN1100</t>
  </si>
  <si>
    <t>6</t>
  </si>
  <si>
    <t>PS 1.02</t>
  </si>
  <si>
    <t>Montáž pomocné konstrukce vtokového dílu pro DN 2000</t>
  </si>
  <si>
    <t>-83745027</t>
  </si>
  <si>
    <t>Poznámka k položce:
- nutné využití speciálních potápěčských technologií v hl. do 30 m, časová náročnost 2 dny
- materiál pro pomocnou konstrukci je součástí pol. MPS01.04 -konvalinka D2750/2000</t>
  </si>
  <si>
    <t>7</t>
  </si>
  <si>
    <t>PS 1.03</t>
  </si>
  <si>
    <t>Montáž I.dílu konvalinky DN2750/2000 + zátky D2600</t>
  </si>
  <si>
    <t>198922836</t>
  </si>
  <si>
    <t>Poznámka k položce:
- nutné využití speciálních potápěčských technologií v hl. do 30 m, celková časová náročnost 20 dní</t>
  </si>
  <si>
    <t>MPS01.04</t>
  </si>
  <si>
    <t>konvalinka D2750/2000, dl. 2503 (mont.rám a zaslep. včetně) - dle D.1.1 (TZ pro SO 01)</t>
  </si>
  <si>
    <t>-1684975747</t>
  </si>
  <si>
    <t>konvalinka D2750/2000, dl. 2503 (mont.rám a zaslep. včetně), včetně povrchové úpravy lícních ploch ve styku s vodou dle TZ - např. systém PERMATEX 2807 HS, tl. 1 mm</t>
  </si>
  <si>
    <t>Poznámka k položce:
- včetně pomocných konstrukcí
- ve dvou dílech dle šířky předzátky</t>
  </si>
  <si>
    <t>MPS01.03</t>
  </si>
  <si>
    <t>vyvážená zátka DN2600 - dle D.1.1 (TZ pro SO 01)</t>
  </si>
  <si>
    <t>325405</t>
  </si>
  <si>
    <t>vyvážená zátka DN2600, včetně povrchové úpravy dle TZ - např. systém PERMATEX 2807 HS, tl. 1 mm</t>
  </si>
  <si>
    <t>Poznámka k položce:
- včetně pomocných konstrukcí</t>
  </si>
  <si>
    <t>10</t>
  </si>
  <si>
    <t>PS 1.04</t>
  </si>
  <si>
    <t>Montáž konvalinky DN1100/800 + zátka D1100 + část.I.trub.dílu</t>
  </si>
  <si>
    <t>2040457823</t>
  </si>
  <si>
    <t>Poznámka k položce:
- nutné využití speciálních potápěčských technologií v hl. do 30 m, časová náročnost 6 dní</t>
  </si>
  <si>
    <t>11</t>
  </si>
  <si>
    <t>MPS01.06</t>
  </si>
  <si>
    <t>konvalinka D1100/800, dl. 1000 - dle D.1.1 (TZ pro SO 01)</t>
  </si>
  <si>
    <t>519557668</t>
  </si>
  <si>
    <t xml:space="preserve">konvalinka D1100/800, dl. 1000, včetně povrchové úpravy lícní plochy ve styku s vodou dle TZ - např. systém PERMATEX 2807 HS, tl. 1 mm
</t>
  </si>
  <si>
    <t>12</t>
  </si>
  <si>
    <t>MPS01.05</t>
  </si>
  <si>
    <t>vyvážená zátka DN1100 - dle D.1.1 (TZ pro SO 01)</t>
  </si>
  <si>
    <t>402802218</t>
  </si>
  <si>
    <t xml:space="preserve">vyvážená zátka DN1100, včetně povrchové úpravy dle TZ - např. systém PERMATEX 2807 HS, tl. 1 mm
</t>
  </si>
  <si>
    <t>13</t>
  </si>
  <si>
    <t>PS 1.05</t>
  </si>
  <si>
    <t>Odhrazení nátoků obtoku, 2xDN2000, 1xDN800</t>
  </si>
  <si>
    <t>-1240344109</t>
  </si>
  <si>
    <t>Poznámka k položce:
- nutné použití spec.technologií,
  potápěči, hl. do 30 m
- po dokončení stavby před
  komlpex.zkouškami, časová náročnost 3 dny</t>
  </si>
  <si>
    <t>14</t>
  </si>
  <si>
    <t>PS 1.06</t>
  </si>
  <si>
    <t>Přesun hmot v rámci potápěčských prací na VD - PS 01</t>
  </si>
  <si>
    <t>616381208</t>
  </si>
  <si>
    <t>Přesuny hmot v rámci potápěčských prací na VD včetně pronájmu techniky a speciálních zařízení - pontony, čluny, jeřáb, elektrocentály, souprava pro hyperbarické svařování, distribuční panely pro dýchací směsi, pohony plavidel</t>
  </si>
  <si>
    <t>Práce a dodávky M</t>
  </si>
  <si>
    <t>M 01</t>
  </si>
  <si>
    <t>Nátokové konvalinky a potrubí spodních výpustí skrz návodní zátku obtoku DN2000 a DN800</t>
  </si>
  <si>
    <t>R.MONT.01.01</t>
  </si>
  <si>
    <t>Demontáž dočasných zátek DN1100</t>
  </si>
  <si>
    <t>-46624179</t>
  </si>
  <si>
    <t>16</t>
  </si>
  <si>
    <t>R.MONT.01.02</t>
  </si>
  <si>
    <t>Demontáž zaslepení I.dílu konvalinky po probourání náv.zátky</t>
  </si>
  <si>
    <t>-1424558583</t>
  </si>
  <si>
    <t>17</t>
  </si>
  <si>
    <t>R.MONT.01.03</t>
  </si>
  <si>
    <t xml:space="preserve">Úprava konce I.dílu konvalinky po odkrytí ve výlomu </t>
  </si>
  <si>
    <t>-1701505196</t>
  </si>
  <si>
    <t>18</t>
  </si>
  <si>
    <t>R.MONT.01.04</t>
  </si>
  <si>
    <t xml:space="preserve">Montáž konvalinky DN1100/800 + zátka D1100+I.trubní díl (část) </t>
  </si>
  <si>
    <t>-283405189</t>
  </si>
  <si>
    <t>Poznámka k položce:
- na suchu před osazením a vyvážením ve vodě
- včetně případných oprav povrchové úpravy po montáži</t>
  </si>
  <si>
    <t>19</t>
  </si>
  <si>
    <t>R.MONT.01.05</t>
  </si>
  <si>
    <t>Montáž II.dílu konvalinky DN2750/2000</t>
  </si>
  <si>
    <t>170808428</t>
  </si>
  <si>
    <t>Poznámka k položce:
- montáž + betonáž výlomu
- včetně spojovacího, instalačního a těsnícího materiálu pro DN2000, spojovací materiál - nerez A2
- včetně případných oprav povrchové úpravy po montáži</t>
  </si>
  <si>
    <t>20</t>
  </si>
  <si>
    <t>R.MONT.01.06</t>
  </si>
  <si>
    <t>Montáž I.trubního dílu DN2000, dl. 9.8 m</t>
  </si>
  <si>
    <t>1961785482</t>
  </si>
  <si>
    <t>MPS01.07</t>
  </si>
  <si>
    <t>I.trubní díl DN2000, dl. 9.8 m, materiál ocel, tl.12 mm, parametry dle D.1.1 (TZ pro SO 01)</t>
  </si>
  <si>
    <t>-196785123</t>
  </si>
  <si>
    <t xml:space="preserve">Poznámka k položce:
- v 5 dílech pro montáž
- včetně povrchové úpravy lícní plochy ve styku s vodou, resp. atmosférou, dle TZ - např. systém PERMATEX 2807 HS, tl. 1 mm
</t>
  </si>
  <si>
    <t>22</t>
  </si>
  <si>
    <t>R.MONT.01.07</t>
  </si>
  <si>
    <t>Montáž I.trubního dílu DN800, II:díl (dl. 5.6 m)</t>
  </si>
  <si>
    <t>130534492</t>
  </si>
  <si>
    <t>Poznámka k položce:
- montáž uvnitř DN1100
- včetně spojovacího, instalačního a těsnícího materiálu pro DN800, spojovací materiál - nerez A2
- včetně případných oprav povrchové úpravy po montáži</t>
  </si>
  <si>
    <t>23</t>
  </si>
  <si>
    <t>MPS01.08</t>
  </si>
  <si>
    <t>I.trubní díl DN800, dl. 11.6 m, materiál ocel, tl.12 mm, parametry dle D.1.1 (TZ pro SO 01)</t>
  </si>
  <si>
    <t>1503080075</t>
  </si>
  <si>
    <t xml:space="preserve">Poznámka k položce:
- v 6 dílech pro montáž
- včetně spojovacího, instalačního a těsnícího materiálu pro DN800, spojovací materiál - nerez A2
- včetně povrchové úpravy lícní plochy ve styku s vodou, resp. atmosférou, dle TZ - např. systém PERMATEX 2807 HS, tl. 1 mm
</t>
  </si>
  <si>
    <t>24</t>
  </si>
  <si>
    <t>R.MONT.01.08</t>
  </si>
  <si>
    <t>Provedení zálivky DN800 uvnitř DN1100</t>
  </si>
  <si>
    <t>soubor</t>
  </si>
  <si>
    <t>-608288483</t>
  </si>
  <si>
    <t>Poznámka k položce:
- čerpaná cementová směs do utěsněné spáry š. 0.1-0.25 m</t>
  </si>
  <si>
    <t>25</t>
  </si>
  <si>
    <t>MPS01.09</t>
  </si>
  <si>
    <t>samozhutnící cementová zálivka do spáry v DN1100</t>
  </si>
  <si>
    <t>m3</t>
  </si>
  <si>
    <t>21346802</t>
  </si>
  <si>
    <t>Poznámka k položce:
- včetně pomocného materálu, ucpávek a bednění</t>
  </si>
  <si>
    <t>10,5*((1,1/2*1,1/2*pi)-(0,8/2*0,8/2*pi))*1,05 "délka potrubí x rozdíl plochy průřezu DN1100 a DN800</t>
  </si>
  <si>
    <t>26</t>
  </si>
  <si>
    <t>R.MONT.01.09</t>
  </si>
  <si>
    <t>Kontaktní injektáž DN2000 po zabudování do náv.zátky</t>
  </si>
  <si>
    <t>1507077478</t>
  </si>
  <si>
    <t>27</t>
  </si>
  <si>
    <t>R9987332.M01</t>
  </si>
  <si>
    <t>Procentí přesun hmot - příplatek za zvětšenou dopravní vzdálenost a ztížený přesun hmot v uzavřené štole - stavební díl M 01</t>
  </si>
  <si>
    <t>%</t>
  </si>
  <si>
    <t>103499691</t>
  </si>
  <si>
    <t>M 02</t>
  </si>
  <si>
    <t>Rekonstrukce technologie spodních výpustí DN2000 a DN800 v komoře uzávěrů</t>
  </si>
  <si>
    <t>28</t>
  </si>
  <si>
    <t>R.MONT.02.01</t>
  </si>
  <si>
    <t>Montáž nožového šoupěte DN2000 a II.trub.dílu DN2000, vč. montáže přírubového obtoku DN 100 s kulovým kohoutem</t>
  </si>
  <si>
    <t>-1994616659</t>
  </si>
  <si>
    <t>Poznámka k položce:
- včetně podkladních betonových soklů a ukotvení potrubí a armatur
- včetně spojovacího, instalačního a těsnícího materiálu pro DN 2000
- včetně případných oprav povrchové úpravy po montáži</t>
  </si>
  <si>
    <t>29</t>
  </si>
  <si>
    <t>MPS01.10</t>
  </si>
  <si>
    <t>nožové šoupě DN2000, příruby PN10 s pohonem, materiál ocel, parametry dle D.1.1 (TZ pro SO 01)</t>
  </si>
  <si>
    <t>323256246</t>
  </si>
  <si>
    <t>Poznámka k položce:
- armatura + převod + servomotor
- včetně povrchové úpravy dle TZ - např. systém PERMATEX 2807 HS, tl. 1 mm</t>
  </si>
  <si>
    <t>30</t>
  </si>
  <si>
    <t>MPS01.11</t>
  </si>
  <si>
    <t>trubní mezikus II. DN2000 (nož.šoupě x mont.vložka), materiál ocel, parametry dle D.1.1 (TZ pro SO 01)</t>
  </si>
  <si>
    <t>-236484149</t>
  </si>
  <si>
    <t>Poznámka k položce:
- včetně povrchové úpravy dle TZ - např. systém PERMATEX 2807 HS, tl. 1 mm</t>
  </si>
  <si>
    <t>31</t>
  </si>
  <si>
    <t>MPS01.12</t>
  </si>
  <si>
    <t>trubní přírubový obtok DN100, PN10 nožového šoup. DN2000, s přírubovým kulovým kohoutem, materiál ocel, parametry dle D.1.1 (TZ pro SO 01)</t>
  </si>
  <si>
    <t>-759861335</t>
  </si>
  <si>
    <t>2 "obtoky nožového šoupěte</t>
  </si>
  <si>
    <t>2 "obotky zavíracího šoupěte</t>
  </si>
  <si>
    <t>32</t>
  </si>
  <si>
    <t>R.MONT.02.02</t>
  </si>
  <si>
    <t>Montáž montážní vložky DN2000 a III.trub.dílu DN2000</t>
  </si>
  <si>
    <t>-1545829359</t>
  </si>
  <si>
    <t>Poznámka k položce:
- včetně podkladních betonových soklů a  ukotvení potrubí a armatur
- včetně spojovacího, instalačního a těsnícího materiálu pro DN 2000
- včetně případných oprav povrchové úpravy po montáži</t>
  </si>
  <si>
    <t>33</t>
  </si>
  <si>
    <t>MPS01.13</t>
  </si>
  <si>
    <t>montážní vložka potrubí DN2000, PN10 s pohonem, materiál ocel, parametry dle D.1.1 (TZ pro SO 01)</t>
  </si>
  <si>
    <t>-1613728928</t>
  </si>
  <si>
    <t>34</t>
  </si>
  <si>
    <t>MPS01.14</t>
  </si>
  <si>
    <t>trubní mezikus III. DN2000 (mont.vložka x šoupě), materiál ocel, parametry dle D.1.1 (TZ pro SO 01)</t>
  </si>
  <si>
    <t>-1776556265</t>
  </si>
  <si>
    <t>35</t>
  </si>
  <si>
    <t>R.MONT.02.03</t>
  </si>
  <si>
    <t>Montáž šoupěte DN2000 a IV.trub.dílu DN2000, vč. montáže přírubového obtoku DN 100 s kulovým kohoutem</t>
  </si>
  <si>
    <t>-1002752978</t>
  </si>
  <si>
    <t>36</t>
  </si>
  <si>
    <t>MPS01.15</t>
  </si>
  <si>
    <t>uzavírací šoupě DN2000, příruby PN10, s pohonem, materiál ocel, parametry dle D.1.1 (TZ pro SO 01)</t>
  </si>
  <si>
    <t>1689641418</t>
  </si>
  <si>
    <t>37</t>
  </si>
  <si>
    <t>MPS01.16</t>
  </si>
  <si>
    <t>trubní díl IV. DN2000 (šoupě x segment)</t>
  </si>
  <si>
    <t>-758651043</t>
  </si>
  <si>
    <t>38</t>
  </si>
  <si>
    <t>R.MONT.02.04</t>
  </si>
  <si>
    <t>Montáž nožového šoupěte DN800 a II.trub. mezikusu DN800, vč. montáže přírubového obtoku DN 100 s kulovým kohoutem</t>
  </si>
  <si>
    <t>512413198</t>
  </si>
  <si>
    <t>Poznámka k položce:
- vč.podkladních betonových soklů a  ukotvení potrubí a armatur
- včetně případných oprav povrchové úpravy po montáži</t>
  </si>
  <si>
    <t>39</t>
  </si>
  <si>
    <t>MPS01.17</t>
  </si>
  <si>
    <t>nožové šoupě DN800, PN10 s pohonem, materiál ocel, parametry dle D.1.1 (TZ pro SO 01)</t>
  </si>
  <si>
    <t>211356367</t>
  </si>
  <si>
    <t>40</t>
  </si>
  <si>
    <t>MPS01.18</t>
  </si>
  <si>
    <t>trubní přírubový obtok DN100, PN10 nožového šoup. DN800, s přírubovým kulovým kohoutem, materiál ocel, parametry dle D.1.1 (TZ pro SO 01)</t>
  </si>
  <si>
    <t>1213882349</t>
  </si>
  <si>
    <t>1 "obtok nožového šoupěte</t>
  </si>
  <si>
    <t>1 "obtok třmenového šoupěte</t>
  </si>
  <si>
    <t>41</t>
  </si>
  <si>
    <t>MPS01.19</t>
  </si>
  <si>
    <t>trubní mezikus II. DN800 (nož.šoupě x mont.vložka), materiál ocel, parametry dle D.1.1 (TZ pro SO 01)</t>
  </si>
  <si>
    <t>1647598540</t>
  </si>
  <si>
    <t>42</t>
  </si>
  <si>
    <t>R.MONT.02.05</t>
  </si>
  <si>
    <t>Montáž montážní vložky DN800 a III.trub.dílu D8000</t>
  </si>
  <si>
    <t>-408623036</t>
  </si>
  <si>
    <t>Poznámka k položce:
- včetně podkladních betonových soklů a  ukotvení potrubí a armatur
- včetně spojovacího, instalačního a těsnícího materiálu pro DN 800
- včetně případných oprav povrchové úpravy po montáži</t>
  </si>
  <si>
    <t>43</t>
  </si>
  <si>
    <t>MPS01.20</t>
  </si>
  <si>
    <t>montážní vložka potrubí DN800, PN10 s pohonem, materiál ocel, parametry dle D.1.1 (TZ pro SO 01)</t>
  </si>
  <si>
    <t>1068055683</t>
  </si>
  <si>
    <t>44</t>
  </si>
  <si>
    <t>MPS01.21</t>
  </si>
  <si>
    <t>trubní mezikus III. DN800 (mont.vložka x třmen. šoupě), materiál ocel, parametry dle D.1.1 (TZ pro SO 01)</t>
  </si>
  <si>
    <t>1437882571</t>
  </si>
  <si>
    <t>45</t>
  </si>
  <si>
    <t>R.MONT.02.06</t>
  </si>
  <si>
    <t>Montáž třmen. šoupěte DN800 a IV.trub.dílu DN800, vč. montáže přírubového obtoku DN 100 s kulovým kohoutem</t>
  </si>
  <si>
    <t>1374178603</t>
  </si>
  <si>
    <t>46</t>
  </si>
  <si>
    <t>MPS01.22</t>
  </si>
  <si>
    <t>třmenové šoupě DN800, příruby PN10, s pohonem, materiál ocel, parametry dle D.1.1 (TZ pro SO 01)</t>
  </si>
  <si>
    <t>-1701348403</t>
  </si>
  <si>
    <t>47</t>
  </si>
  <si>
    <t>MPS01.23</t>
  </si>
  <si>
    <t>trubní mezikus IV. DN800 dl. 0,35 m, materiál ocel, parametry dle D.1.1 (TZ pro SO 01)</t>
  </si>
  <si>
    <t>19316144</t>
  </si>
  <si>
    <t>48</t>
  </si>
  <si>
    <t>R.MONT.02.07</t>
  </si>
  <si>
    <t>Montáž V. a VI. trubního dílu DN800</t>
  </si>
  <si>
    <t>205741592</t>
  </si>
  <si>
    <t>49</t>
  </si>
  <si>
    <t>MPS01.24</t>
  </si>
  <si>
    <t>trubní mezikus V. DN800 dl. 3,1 m (snížení), materiál ocel, parametry dle D.1.1 (TZ pro SO 01)</t>
  </si>
  <si>
    <t>1928509697</t>
  </si>
  <si>
    <t>50</t>
  </si>
  <si>
    <t>MPS01.25</t>
  </si>
  <si>
    <t>trubní mezikus VI. DN800 dl. 0,65 m (oblouk), materiál ocel, parametry dle D.1.1 (TZ pro SO 01)</t>
  </si>
  <si>
    <t>693738054</t>
  </si>
  <si>
    <t>51</t>
  </si>
  <si>
    <t>R.MONT.02.08</t>
  </si>
  <si>
    <t>Montáž plunžru DN800 a zavzdušňovacího dílu DN800/1200</t>
  </si>
  <si>
    <t>-739849601</t>
  </si>
  <si>
    <t>52</t>
  </si>
  <si>
    <t>MPS01.26</t>
  </si>
  <si>
    <t>regulační plunžrový uzávěr DN800, PN10, s pohonem, materiál ocel, parametry dle D.1.1 (TZ pro SO 01)</t>
  </si>
  <si>
    <t>-1784520793</t>
  </si>
  <si>
    <t>53</t>
  </si>
  <si>
    <t>MPS01.27</t>
  </si>
  <si>
    <t>zavzdušňovací díl DN800/1200, PN10, s pohonem, materiál ocel, parametry dle D.1.1 (TZ pro SO 01)</t>
  </si>
  <si>
    <t>-999148067</t>
  </si>
  <si>
    <t>54</t>
  </si>
  <si>
    <t>R9987332.M02</t>
  </si>
  <si>
    <t>Procentí přesun hmot - příplatek za zvětšenou dopravní vzdálenost a ztížený přesun hmot v uzavřené štole - stavební díl M 02</t>
  </si>
  <si>
    <t>-226177925</t>
  </si>
  <si>
    <t>M 03</t>
  </si>
  <si>
    <t>Regulační uzávěry výpustí DN2000 a odtok DN800 skrz povodní zátku</t>
  </si>
  <si>
    <t>55</t>
  </si>
  <si>
    <t>R.MONT.03.01</t>
  </si>
  <si>
    <t>Osazení a montáž základových desek a dosedacího prahu segmentu</t>
  </si>
  <si>
    <t>-2118458901</t>
  </si>
  <si>
    <t>Poznámka k položce:
- do připravených drážek v zákl.stavbě,  ustavení do polohy pro montáž  segmentu</t>
  </si>
  <si>
    <t>56</t>
  </si>
  <si>
    <t>MPS01.28</t>
  </si>
  <si>
    <t>základové desky a dosedací práh segmentu, parametry dle D.1.1 (TZ pro SO 01)</t>
  </si>
  <si>
    <t>-549296893</t>
  </si>
  <si>
    <t>57</t>
  </si>
  <si>
    <t>R.MONT.03.02</t>
  </si>
  <si>
    <t>Montáž segmentu DN2000/2500x1200</t>
  </si>
  <si>
    <t>54573398</t>
  </si>
  <si>
    <t>Poznámka k položce:
- včetně rektifikace těsnění i vedení  hradící desky na excentrickém čepu
- včetně podkladních betonových soklů pod podstavy segmentu
- včetně případných oprav povrchové úpravy po montáži</t>
  </si>
  <si>
    <t>58</t>
  </si>
  <si>
    <t>MPS01.29</t>
  </si>
  <si>
    <t>segmentový uzávěr regulační DN2000/2500x1200, dl. 4.9 m</t>
  </si>
  <si>
    <t>-916246527</t>
  </si>
  <si>
    <t>Poznámka k položce:
- těleso s čepy, hradící deska s rameny a zdvihací rám - spojovací mat. - nerez A2
- včetně povrchové úpravy dle TZ - např. systém PERMATEX 2807 HS, tl. 1 mm</t>
  </si>
  <si>
    <t>59</t>
  </si>
  <si>
    <t>R.MONT.03.03</t>
  </si>
  <si>
    <t>montáž koncového dílu VII. DN1200 na výpusti DN800</t>
  </si>
  <si>
    <t>-910588198</t>
  </si>
  <si>
    <t>Poznámka k položce:
- včetně případných oprav povrchové úpravy po montáži</t>
  </si>
  <si>
    <t>60</t>
  </si>
  <si>
    <t>MPS01.30</t>
  </si>
  <si>
    <t>trubní díl VII. DN1200 na výpusti DN800, dl. 4.8 m, materiál ocel, parametry dle D.1.1 (TZ pro SO 01)</t>
  </si>
  <si>
    <t>-586117720</t>
  </si>
  <si>
    <t>61</t>
  </si>
  <si>
    <t>R.MONT.03.04</t>
  </si>
  <si>
    <t>Montáž pohonu segmentu a konzol pohonu uzávěru s pákami</t>
  </si>
  <si>
    <t>723379547</t>
  </si>
  <si>
    <t>Poznámka k položce:
- po výstavbě povodní zátky, montáž na její vnitřní stěnu</t>
  </si>
  <si>
    <t>62</t>
  </si>
  <si>
    <t>MPS01.31</t>
  </si>
  <si>
    <t>pohon segmentového uzávěru</t>
  </si>
  <si>
    <t>1166260430</t>
  </si>
  <si>
    <t>Poznámka k položce:
- převodovky + servomotor
- spojovací mat. - nerez A2</t>
  </si>
  <si>
    <t>63</t>
  </si>
  <si>
    <t>MPS01.32</t>
  </si>
  <si>
    <t>konzoly pohonu segmentového uzávěru s pákami</t>
  </si>
  <si>
    <t>1867426965</t>
  </si>
  <si>
    <t>Poznámka k položce:
- konzoly převodovek, pohonu a páka táhla</t>
  </si>
  <si>
    <t>64</t>
  </si>
  <si>
    <t>R9987332.M03</t>
  </si>
  <si>
    <t>Procentí přesun hmot - příplatek za zvětšenou dopravní vzdálenost a ztížený přesun hmot v uzavřené štole - stavební díl M 03</t>
  </si>
  <si>
    <t>850012067</t>
  </si>
  <si>
    <t>OST</t>
  </si>
  <si>
    <t>Ostatní pomocné a doplňkové práce</t>
  </si>
  <si>
    <t>65</t>
  </si>
  <si>
    <t>R.OST.01.</t>
  </si>
  <si>
    <t>Komplexní přezkoušení funkčnosti zařízení</t>
  </si>
  <si>
    <t>-1045161218</t>
  </si>
  <si>
    <t>SO 01 - Spodní výpusti v obtoku</t>
  </si>
  <si>
    <t>HSV - Práce a dodávky HSV</t>
  </si>
  <si>
    <t xml:space="preserve">    1 - Zemní práce</t>
  </si>
  <si>
    <t xml:space="preserve">    2 - Zakládání</t>
  </si>
  <si>
    <t xml:space="preserve">    3 - Svislé a kompletní konstrukce</t>
  </si>
  <si>
    <t xml:space="preserve">    4 - Vodorovné konstrukce</t>
  </si>
  <si>
    <t xml:space="preserve">    998 - Přesun hmot</t>
  </si>
  <si>
    <t>PSV - Práce a dodávky PSV</t>
  </si>
  <si>
    <t xml:space="preserve">    767 - Konstrukce zámečnické</t>
  </si>
  <si>
    <t xml:space="preserve">    23-M - Montáže potrubí</t>
  </si>
  <si>
    <t xml:space="preserve">    35-M - Montáž čerpadel, kompr.a vodoh.zař.</t>
  </si>
  <si>
    <t>Práce a dodávky HSV</t>
  </si>
  <si>
    <t>P 01.01</t>
  </si>
  <si>
    <t>Očištění a příprava stávající zátky pro osazení nových vtoků</t>
  </si>
  <si>
    <t>-303275755</t>
  </si>
  <si>
    <t xml:space="preserve">Očištění a příprava stávající zátky pro osazení nových vtoků výpustí
- očištění povrchu zátky tlak. vodou 
- odbourání prohlubní v zátce podél potrubí 
- odstranění vyčnívajcícíh prvků ze zátky
- včetně odvozu a likvidace vybouraného materiálu
</t>
  </si>
  <si>
    <t>Poznámka k položce:
- odhadovaná časová náročnost 19  dní
- plocha zátky 47 m2, bourání betonu 5m3 (3,14x0,8 x (0,6m2+4x0,3 m2)</t>
  </si>
  <si>
    <t>P 01.02</t>
  </si>
  <si>
    <t>Odstranění nátoků DN 1100 ze zátky</t>
  </si>
  <si>
    <t>24258790</t>
  </si>
  <si>
    <t>Odstranění nátoků DN 1100 ze zátky
- upálení nátoků potrubí
- demontáž včetně vodorovného a svislého přesunu
- odvoz k likvidaci a likvidace dle platné legislativy</t>
  </si>
  <si>
    <t>Poznámka k položce:
- odhadované časová náročnost 23 dní</t>
  </si>
  <si>
    <t>P 01.03</t>
  </si>
  <si>
    <t>Úprava skalního podloží po obvodu předzátky</t>
  </si>
  <si>
    <t>m2</t>
  </si>
  <si>
    <t>-1903061576</t>
  </si>
  <si>
    <t xml:space="preserve">Úprava skalního podloží po obvodu předzátky
- odlámání porušených částí skály ručním nářadím
- očištění skály tlakovou vodou
</t>
  </si>
  <si>
    <t>Poznámka k položce:
- odhadované časová náročnost 16  dní</t>
  </si>
  <si>
    <t>26,4*1,3 "obvod zátky * tloušťka nové zátky</t>
  </si>
  <si>
    <t>P 01.04</t>
  </si>
  <si>
    <t>Osazení kotevních trnů po obvodu zátky</t>
  </si>
  <si>
    <t>-224850692</t>
  </si>
  <si>
    <t xml:space="preserve">Poznámka k položce:
- odhadované časová náročnost 19  dní
- kotevní trny po obvodě: ocel. prut ∅32 mm, dl, 1,0 m, á 0,35 m,
osazeny do vrtu ∅ 40 mm hl. 0,5 m 
</t>
  </si>
  <si>
    <t>48 "D.1.4.2 - obvod zátky/ rozteč trnů</t>
  </si>
  <si>
    <t>M1302102.05</t>
  </si>
  <si>
    <t>Kotevní trn ∅32 mm, dl. 1,0 m</t>
  </si>
  <si>
    <t>1474164776</t>
  </si>
  <si>
    <t>Kotevní trny pr. 32 dl, 1,0 m
- výztuž z oceli 10505 D pr. 32mm 
- chem malta Resifix 3E
- materiál nerez</t>
  </si>
  <si>
    <t>Poznámka k položce:
Hmotnost: 6,31 kg/m</t>
  </si>
  <si>
    <t>P 01.06</t>
  </si>
  <si>
    <t>Betonáž předzátky</t>
  </si>
  <si>
    <t>1810936201</t>
  </si>
  <si>
    <t xml:space="preserve">Betonáž předzátky 
- osazení výztuže předzátky
- bednění rovinné (zřízení a odstranění)
- těsnění pracovní spáry plechem
- těsnící injektáž v pracovní spáře (systém injektážních hadiček)
- těsnící injektáž v obvodové spáře
- čerpání  a doprava směsi pod vodou
- hyperbarické svařování  - zhotovení pomocných kotev                                                                                            </t>
  </si>
  <si>
    <t>Poznámka k položce:
- odhadovaná časová náročnost 48 dní</t>
  </si>
  <si>
    <t>M5893333.07</t>
  </si>
  <si>
    <t xml:space="preserve">směs pro beton třída C30/37 XC4, XA2 </t>
  </si>
  <si>
    <t>-235308691</t>
  </si>
  <si>
    <t>směs pro beton třída C30/37 XC4, XA2 
- pro betonování pod vodou
- s přísadami proti vyplavování</t>
  </si>
  <si>
    <t>Poznámka k položce:
- nadspotřeba 15% (tvar podel skutečného výrubu)</t>
  </si>
  <si>
    <t>47*1,3*1,15 "plocha předzátky v pohledu x tloušťka předzátky x 15% ztráta při betonáži pod vodou</t>
  </si>
  <si>
    <t>130210150</t>
  </si>
  <si>
    <t>tyč ocelová žebírková, výztuž do betonu, zn.oceli BSt 500S, v tyčích, D 16 mm</t>
  </si>
  <si>
    <t>CS ÚRS 2016 01</t>
  </si>
  <si>
    <t>-231497854</t>
  </si>
  <si>
    <t>Ocel betonářská a příslušenství tyče ocelové žebírkové značka oceli BSt 500S, tyče 6 a 12 m D 16 mm</t>
  </si>
  <si>
    <t>Poznámka k položce:
Hmotnost: 1,58 kg/m</t>
  </si>
  <si>
    <t>1,173 "D.1.4 Výkresy tvaru a schémata výztuže</t>
  </si>
  <si>
    <t>130210170</t>
  </si>
  <si>
    <t>tyč ocelová žebírková, výztuž do betonu, zn.oceli BSt 500S, v tyčích, D 20 mm</t>
  </si>
  <si>
    <t>248370684</t>
  </si>
  <si>
    <t>Poznámka k položce:
Hmotnost: 2,47 kg/m</t>
  </si>
  <si>
    <t>6,526 "D.1.4 Výkresy tvaru a schémata výztuže</t>
  </si>
  <si>
    <t>130210190</t>
  </si>
  <si>
    <t>tyč ocelová žebírková, výztuž do betonu, zn.oceli BSt 500S, v tyčích, D 25 mm</t>
  </si>
  <si>
    <t>-201064064</t>
  </si>
  <si>
    <t>Poznámka k položce:
Hmotnost: 3,85 kg/m</t>
  </si>
  <si>
    <t>0,535 "D.1.4 Výkresy tvaru a schémata výztuže</t>
  </si>
  <si>
    <t>P 01.09</t>
  </si>
  <si>
    <t>Zatěsnění předzátky chemickou injektáží</t>
  </si>
  <si>
    <t>727133331</t>
  </si>
  <si>
    <t xml:space="preserve">Zatěsnění předzátky chem. injeltáží
- navrtání injekčních vrtů
- vysokotlaká výplňová chem. injektáž </t>
  </si>
  <si>
    <t>Poznámka k položce:
- odhadovaná časová náročnost 16 dní</t>
  </si>
  <si>
    <t>P 01.10</t>
  </si>
  <si>
    <t>Spojovací a kotevní materiál</t>
  </si>
  <si>
    <t>-728736213</t>
  </si>
  <si>
    <t>P 01.11</t>
  </si>
  <si>
    <t>Ostatní materiál pro práce pod vodou</t>
  </si>
  <si>
    <t>1727086223</t>
  </si>
  <si>
    <t>Ostatní materiál pro práce pod vodou
-pálící elektrody, svařovací elektrody, pomocné kotvy, kyslík, apod.</t>
  </si>
  <si>
    <t>P 01.12</t>
  </si>
  <si>
    <t>Přesun hmot v rámci potápěčských prací na VD - SO 01</t>
  </si>
  <si>
    <t>-210032944</t>
  </si>
  <si>
    <t>Přesuny hmot v rámci potápěčských prací na VD včetně pronájmu techniky a speciálních zařízení - pontony, čluny, jeřáb, elektrocentály, vysokotlaké čistící stroje, distribuční panely pro dýchací směsi, pohony plavidel</t>
  </si>
  <si>
    <t>Zemní práce</t>
  </si>
  <si>
    <t>R15381212</t>
  </si>
  <si>
    <t>Trn z nerezové oceli včetně zainjektování D do 26 mm l do 3 m</t>
  </si>
  <si>
    <t>1054102655</t>
  </si>
  <si>
    <t>Trn z nerezové oceli včetně zainjektování D do 26 mm l do 3 m, délky přes 0,4 do 3,0 m, včetně dodávky materiálu</t>
  </si>
  <si>
    <t xml:space="preserve">Poznámka k souboru cen:
1. V cenách nejsou započteny náklady na: a) vrty pro trny; tyto vrty se oceňují cenami souboru cen 22 Vrty, b) napnutí trnů a opěrné desky; tyto stavební práce se oceňují cenami, 153 81-22 Napnutí trnů z betonářské oceli a 153 89-13 Opěrné desky z oceli. </t>
  </si>
  <si>
    <t>20 "D.1.4.5.2 - smykové trny v povodní zátce</t>
  </si>
  <si>
    <t>149474111</t>
  </si>
  <si>
    <t>Výlom kaverny do 3 m l do 200 m litá skála mokrá</t>
  </si>
  <si>
    <t>1183223024</t>
  </si>
  <si>
    <t>Výlom jádra kaverny nebo konstrukcí již v kaverně zabudovaných v prostoru do 3 m od obrysu kaverny při délce přístupových cest v hoře do 200 m, v lité skále mokré</t>
  </si>
  <si>
    <t>Poznámka k položce:
- včetně trhacích prací, např. pyrotechnickým expandérem</t>
  </si>
  <si>
    <t>81 "D.1.3.1 - výkres bouracích prací v komoře uzávěrů, pravá výpusť</t>
  </si>
  <si>
    <t>81 "D.1.3.1 - výkres bouracích prací v komoře uzávěrů,levá výpusť</t>
  </si>
  <si>
    <t>R1540761</t>
  </si>
  <si>
    <t>Pohotovost materiálu pro vystrojení min. délku 3 m jedné štoly na havarijní skládce, pro případ nepředvídaného chování nadloží tunelu</t>
  </si>
  <si>
    <t>-1904452810</t>
  </si>
  <si>
    <t>AGR1</t>
  </si>
  <si>
    <t>Zřízení provizorní čerapcí jímky během stavby, čerpání po dobu výstavby</t>
  </si>
  <si>
    <t>-238106341</t>
  </si>
  <si>
    <t>Zakládání</t>
  </si>
  <si>
    <t>222122116</t>
  </si>
  <si>
    <t>Rychlostní diamantové vrtání D do 56 mm úklon přes 45° hl do 25 m hor. V a VI v omezeném prostoru</t>
  </si>
  <si>
    <t>m</t>
  </si>
  <si>
    <t>165814000</t>
  </si>
  <si>
    <t>Rychlostní diamantové vrtání průměru do 56 mm v omezeném prostoru úklonu přes 45 st. v hl 0 až 25 m v hornině tř. V a VI</t>
  </si>
  <si>
    <t>281811211</t>
  </si>
  <si>
    <t>Ocelové trubky pro injektování nízkotlaké s vytažením trubek l do 1,5 m D trubek do 38,1 mm</t>
  </si>
  <si>
    <t>1746367575</t>
  </si>
  <si>
    <t>Ocelové injekční trubky pro injektování osazené do předem připraveného injekčního vrtu, s vytažením trubek z vrtu, z trubek délky jednotlivě do 1,5 m, vnitřního průměru trubek přes 8 do 38,10 mm,(1,5")</t>
  </si>
  <si>
    <t xml:space="preserve">Poznámka k souboru cen:
1. Ceny jsou určeny pouze pro ocelové trubky, pro injektování tlakem do 2 MPa. 2. Ceny nelze použít pro ocelové trubky s obturátorem vkládané do vrtů. Náklady na tyto trubky jsou započteny v cenách injektování. 3. V cenách jsou započteny i náklady na utěsnění trubek ve vrtu provazcem a cementovou maltou, nařezání trubek na patřičné délky, opatření trubek závity a spojkami a na utěsnění nebo jinou úpravu otvorů po injekčních vrtech. Dále jsou započteny i náklady: a) v cenách -1111 až -1123 na dodání trubek a jejich odříznutí po injektování, b) v cenách -1211 až -1223 na opotřebení trubek a jejich očištění po vytažení. </t>
  </si>
  <si>
    <t>10,5 "D.1.4.7 - obetonování potrubí, injektáž prostoru mezi DN 800 a DN 1100, délka výpustí</t>
  </si>
  <si>
    <t>281811221</t>
  </si>
  <si>
    <t>Příplatek ZKD 1m vytažené nízkotlaké trubky nad 1,5 m D trubek do 38,1 mm</t>
  </si>
  <si>
    <t>1497924007</t>
  </si>
  <si>
    <t>Ocelové injekční trubky pro injektování osazené do předem připraveného injekčního vrtu, s vytažením trubek z vrtu, z trubek délky jednotlivě Příplatek k ceně za každý další i započatý 1 m délky, vnitřního průměru trubek přes 8 do 38,10 mm,(1,5")</t>
  </si>
  <si>
    <t xml:space="preserve">10,5-1,5 "D.1.4.7 - obetonování potrubí, celková délka potrubí bez 1,5 m hlavní položky </t>
  </si>
  <si>
    <t>R2827911</t>
  </si>
  <si>
    <t>Injektážní trubky D do50 mm hladké, pro injektáž pracovní a obvodové spáry</t>
  </si>
  <si>
    <t>-1328931369</t>
  </si>
  <si>
    <t xml:space="preserve">Poznámka k souboru cen:
1. V cenách jsou započteny i náklady na dodání a montáž gumových manžet a na spojení trubek. 2. V cenách nejsou započteny náklady na stabilizaci trubek ve vrtu injekční zálivkou; tyto stavební práce se oceňují cenami souboru cen 28. 60-11 Injektování. </t>
  </si>
  <si>
    <t>21*10,5 "D.1.4.7 - obetonování potrubí, dotěsnění obvodové spáry, 21 vrtů x délka výpustí 10,5 m</t>
  </si>
  <si>
    <t>(2*pi*1,625)*7 "D.1.4.7 - obetonování potrubí, dotěsnění pracovní spáry, obvod obetonování x počet záběrů</t>
  </si>
  <si>
    <t>4*10,5 "D.1.4.7 - obetonování potrubí, dotěsnění spáry styku potrubí, 4 vrty x délka výpustí 10,5 m</t>
  </si>
  <si>
    <t>R2121531</t>
  </si>
  <si>
    <t>Odvodnění tunelu svodnicemi, včetně zaústění do čerpací jímky</t>
  </si>
  <si>
    <t>1300874466</t>
  </si>
  <si>
    <t>212752212</t>
  </si>
  <si>
    <t>Trativod z drenážních trubek plastových flexibilních D do 100 mm včetně lože otevřený výkop</t>
  </si>
  <si>
    <t>-1748450542</t>
  </si>
  <si>
    <t>Trativody z drenážních trubek se zřízením štěrkopískového lože pod trubky a s jejich obsypem v průměrném celkovém množství do 0,15 m3/m v otevřeném výkopu z trubek plastových flexibilních D přes 65 do 100 mm</t>
  </si>
  <si>
    <t xml:space="preserve"> 12,82 "D.1.4.3 - výkres tvaru komory uzávěrů, drenáž v ose nové desky - dle podélného řezu</t>
  </si>
  <si>
    <t>273362021</t>
  </si>
  <si>
    <t>Výztuž základových desek svařovanými sítěmi Kari</t>
  </si>
  <si>
    <t>-1074646525</t>
  </si>
  <si>
    <t>Výztuž základů desek ze svařovaných sítí z drátů typu KARI</t>
  </si>
  <si>
    <t xml:space="preserve">Poznámka k souboru cen:
1. Ceny platí pro desky rovné, s náběhy, hřibové nebo upnuté do žeber včetně výztuže těchto žeber. </t>
  </si>
  <si>
    <t>Poznámka k položce:
- výztuž podlahy, hmotnost KARI sítě 26,64 kg/kus</t>
  </si>
  <si>
    <t>(8,88/1000)*(8,8*(1,9+2,7+1,63+2,7)) "D.1.2.2 - výkres tvaru komory uzávěrů - podlaha, 88,88 kg/m2 , šířka komory x délka v ose</t>
  </si>
  <si>
    <t>221213131</t>
  </si>
  <si>
    <t>Vrty pro injektování za rubem ostění přenosnými kladivy hornina tř V</t>
  </si>
  <si>
    <t>760677969</t>
  </si>
  <si>
    <t>Vrty pro injektování za rubem ostění a kotvy podzemní přenosnými kladivy hornina tř. V</t>
  </si>
  <si>
    <t>Poznámka k položce:
- vrty pro hydraulické svorníky a sklolaminátové svorníky</t>
  </si>
  <si>
    <t>12 "D.1.3.1 - výkres bouracích prací v komoře uzávěrů, pravá výpusť, vrty pro těsnící injektáž (mimo utěsnění předzátky)</t>
  </si>
  <si>
    <t>12 "D.1.3.1 - výkres bouracích prací v komoře uzávěrů,levá výpusť, vrty pro těsnící injektáž (mimo utěsnění předzátky)</t>
  </si>
  <si>
    <t>36 "D.1.3.1 - výkres bouracích prací v komoře uzávěrů,levá výpusť, vrty pro těsnící injektáž na přechodu k předzátce</t>
  </si>
  <si>
    <t>221213139</t>
  </si>
  <si>
    <t>Příplatek za vrty dovrchní pro injektování za rubem ostění přenosnými kladiva hornina tř V</t>
  </si>
  <si>
    <t>-282938446</t>
  </si>
  <si>
    <t>Vrty pro injektování za rubem ostění a kotvy podzemní přenosnými kladivy Příplatek k cenám za vrty dovrchní hornina tř. V</t>
  </si>
  <si>
    <t>221222116</t>
  </si>
  <si>
    <t>Vrty přenosnými kladivy D do 56 mm úklon přes 90° hl do 10 m hor. VI v omezeném prostoru</t>
  </si>
  <si>
    <t>143641996</t>
  </si>
  <si>
    <t>Vrty přenosnými vrtacími kladivy v hloubce 0 až 10 m průměru přes 13 do 56 mm, v omezeném prostoru, úklonu přes 90 st. (dovrchně), v hornině tř. VI</t>
  </si>
  <si>
    <t>72 "D.1.3.1 - výkres bouracích prací v komoře uzávěrů, pravá výpusť</t>
  </si>
  <si>
    <t xml:space="preserve">72 "D.1.3.1 - výkres bouracích prací v komoře uzávěrů, levá výpusť </t>
  </si>
  <si>
    <t>R 01.01</t>
  </si>
  <si>
    <t>M+D - Dodávka a osazení, hydraulické svorníky pr. 26 mm, dl.1-2 m - zajištění výrubu</t>
  </si>
  <si>
    <t>-1644801311</t>
  </si>
  <si>
    <t>36 "D.1.3.1 - výkres bouracích prací v komoře uzávěrů, pravá výpusť, hydraulické svorníky</t>
  </si>
  <si>
    <t>36 "D.1.3.1 - výkres bouracích prací v komoře uzávěrů,levá výpusť, hydraulické svorníky</t>
  </si>
  <si>
    <t>R 01.02</t>
  </si>
  <si>
    <t>M+D Dodávka, osazení a zainjektování, sklolaminátové svorníky dl 2 m - zajištění výrubu</t>
  </si>
  <si>
    <t>-1126385973</t>
  </si>
  <si>
    <t>36 "D.1.3.1 - výkres bouracích prací v komoře uzávěrů, pravá výpusť,sklolaminátová svorníky</t>
  </si>
  <si>
    <t>36 "D.1.3.1 - výkres bouracích prací v komoře uzávěrů,levá výpusť,sklolaminátové svorníky</t>
  </si>
  <si>
    <t>222113121</t>
  </si>
  <si>
    <t>Vrty pro injektování za rubem obezdívky z betonu</t>
  </si>
  <si>
    <t>-244981809</t>
  </si>
  <si>
    <t>Vrty pro injektování dutin za rubem obezdívky ve štolách světlosti do 44 mm v obezdívce z betonu nebo betonových tvárnic a kamene</t>
  </si>
  <si>
    <t xml:space="preserve">Poznámka k souboru cen:
1. Ceny jsou určeny: a) pro všechny výrubní průřezy, délky štoly a tloušťky obezdívky, b) pro těsnicí injektáž a pro vyplnění dutin za rubem obezdívky; pro vrty pro injektování hornin jsou určeny příslušné ceny souborů cen 22..-Vrty části A 01 katalogu 800-2 Zvláštní zakládání objektů. 2. V ceně jsou započteny i náklady na: a) nasazení a opotřebení injekčních trubek, b) vyjmutí těchto trubek po zainjektování, c) úpravu líce obezdívky v místech vrtů. 3. Příplatek k ceně lze použít i za provrtání ocelových rámů (oblouků). Při současném provrtání 1 ks rámu a 2 ks pažnic jedním vrtem se množství měrných jednotek násobí třemi. Množství vrtů, ve kterých se současně provrtává 1 rám a 2 pažnice, se stanoví v % celkového počtu vrtů takto: při vzdálenosti mezi okraji rámů přes 500 mm a více 5 %, přes 300 do 500 mm 15 %, do 300 mm 30 %, na sraz 100 %. </t>
  </si>
  <si>
    <t>Poznámka k položce:
- vrty pr. 32 mm, délka 0,60 m</t>
  </si>
  <si>
    <t>23"=(2*pi*2)/0,5 D.1.4.7 - vzorový řez obetonováním, dotěsnění obvodové spáry výrubu - pravá výpusť, obvod trouby 2 m, vrty po obvodu po 0,5 m</t>
  </si>
  <si>
    <t>23"=(2*pi*2)/0,5 D.1.4.7 - vzorový řez obetonováním, dotěsnění obvodové spáry výrubu - levá výpusť, obvod trouby 2 m, vrty po obvodu po 0,5 m</t>
  </si>
  <si>
    <t>Svislé a kompletní konstrukce</t>
  </si>
  <si>
    <t>360342213</t>
  </si>
  <si>
    <t>Zajištění výrubu l do 200 m mokro betonem tl nad 50 do 100 mm s výztuží</t>
  </si>
  <si>
    <t>-349213327</t>
  </si>
  <si>
    <t>Zajištění výrubu štol, ražených v hornině mokré stříkaným betonem tř. C 16/20 délky štoly, do 200 m, o tloušťce přes 50 do 100 mm, s výztuží ze svařovaných sítí</t>
  </si>
  <si>
    <t>5 "D.1.3.1 - výkres bouracích prací v komoře uzávěrů, pravá výpusť, zajištění výrubu primárním ostěním</t>
  </si>
  <si>
    <t>5 "D.1.3.1 - výkres bouracích prací v komoře uzávěrů,levá výpusť, zajištění výrubu primárním ostěním</t>
  </si>
  <si>
    <t>360366112</t>
  </si>
  <si>
    <t>Výztuž stříkaného betonu svařovanou sítí l do 200 m mokrá</t>
  </si>
  <si>
    <t>1871806664</t>
  </si>
  <si>
    <t>Výztuž stříkaného betonu ocelovou svařovanou sítí tl. do 10 mm, délky štoly, do 200 m, v hornině mokré</t>
  </si>
  <si>
    <t xml:space="preserve">Poznámka k souboru cen:
1. Ceny jsou určeny pro všechny výrubní průřezy štol, tloušťky obezdívek a stupně ražnosti. 2. V cenách jsou započteny i náklady na vrtání otvorů pro příchytné kotvičky, jejich dodání, osazení a zalití cementovou maltou. 3. Množství m.j. jedné vrstvy výztuže stříkaného betonu je stejné jako množství m.j. vrstvy stříkaného betonu, ve které je výztuž uložena. Při vícevrstvé výztuži se každá jednotlivá vrstva oceňuje samostatně. </t>
  </si>
  <si>
    <t>375311114</t>
  </si>
  <si>
    <t>Dno tunelu z betonu prostého se zvýšenými nároky na prostředí tř. C 30/37</t>
  </si>
  <si>
    <t>373073036</t>
  </si>
  <si>
    <t>Dno tunelu z betonu prostého se zvýšenými nároky na prostředí tř. C 30/37</t>
  </si>
  <si>
    <t xml:space="preserve">Poznámka k souboru cen:
1. Ceny jsou určeny pro dno tunelu betonované při odstraněném železničním svršku. </t>
  </si>
  <si>
    <t>35,7*1,1 "D.1.4.3 - výkres tvaru komory uzávěrů, vyrovnávací vrstva betonu (dle tab.), 10% navíc z důvodu nepřesnosti výrubu</t>
  </si>
  <si>
    <t>321357110</t>
  </si>
  <si>
    <t>Bednění konstrukcí vodních staveb ztracené</t>
  </si>
  <si>
    <t>-620894087</t>
  </si>
  <si>
    <t>Bednění konstrukcí z betonu prostého nebo železového vodních staveb přehrad, jezů a plavebních komor, spodní stavby vodních elektráren, jader přehrad, odběrných věží a výpustných zařízení, opěrných zdí, šachet, šachtic a ostatních konstrukcí bednění ztracené ploch rovinných, válcově zakřivených jinak zakřivených než válcově</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</si>
  <si>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</si>
  <si>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Poznámka k položce:
- bednění pracovních spár pomocí např. B-systému</t>
  </si>
  <si>
    <t>19,75 "D.1.4.3 - výkres tvaru komory uzávěrů, plocha pracovní spáry těsněná B-systémem (dle poznámky)</t>
  </si>
  <si>
    <t>321351010</t>
  </si>
  <si>
    <t>Bednění konstrukcí vodních staveb rovinné - zřízení</t>
  </si>
  <si>
    <t>1056199324</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</si>
  <si>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</si>
  <si>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2*62,5 "D.1.4.3 - výkres tvaru komory uzávěrů, 2 x plocha povodní zátky</t>
  </si>
  <si>
    <t>-2*(1,225/2*1,225/2*pi) "D.1.4.3 - výkres tvaru komory uzávěrů, plocha prostřední výpusti v povodní zátce</t>
  </si>
  <si>
    <t>-4*(2,025/2*2,025/2*pi) "D.1.4.3 - výkres tvaru komory uzávěrů, plocha krajních výpustí v povodní zátce</t>
  </si>
  <si>
    <t>-2*(1*1,8) "D.1.4.3 - výkres tvaru komory uzávěrů, plocha otvoru pro dveře v povodní zátce</t>
  </si>
  <si>
    <t>7,56*1+(1+7,56+1)*0,2 "D.1.4.3 - výkres tvaru komory uzávěrů, pochozí lávka na povodní zátce, BLOK III/5</t>
  </si>
  <si>
    <t>Mezisoučet</t>
  </si>
  <si>
    <t>(0,7+0,37)*9,59  "D.1.4.3 - výkres tvaru komory uzávěrů, čelo za povodní zátkou, výška x šířka</t>
  </si>
  <si>
    <t>13*(4*(0,5*1)) "D.1.4.3 - výkres tvaru komory uzávěrů, 13 větších betonových bloků pod armatury</t>
  </si>
  <si>
    <t>4*(2*((0,6*0,2)+(1*0,2))) "D.1.4.3 - výkres tvaru komory uzávěrů, 13 větších betonových bloků pod armatury</t>
  </si>
  <si>
    <t>321321116</t>
  </si>
  <si>
    <t>Konstrukce vodních staveb ze ŽB mrazuvzdorného tř. C 30/37</t>
  </si>
  <si>
    <t>1298769251</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</si>
  <si>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tř. C 30/37</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</si>
  <si>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</si>
  <si>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Poznámka k položce:
- povodní zátka bude provedena se samozhutnitelného betonu</t>
  </si>
  <si>
    <t>22*1,1 "D.1.4.3 - výkres tvaru komory uzávěrů, BLOK I. (dle tab.),10% navíc z důvodu nepřesnosti výrubu</t>
  </si>
  <si>
    <t>24,6*1,1 "D.1.4.3 - výkres tvaru komory uzávěrů, BLOK II. (dle tab.),10% navíc z důvodu nepřesnosti výrubu</t>
  </si>
  <si>
    <t>41,6*1,1 "D.1.4.3 - výkres tvaru komory uzávěrů, BLOK III. (dle tab.),10% navíc z důvodu nepřesnosti výrubu</t>
  </si>
  <si>
    <t>321366111</t>
  </si>
  <si>
    <t>Výztuž železobetonových konstrukcí vodních staveb z oceli 10 505 D do 12 mm</t>
  </si>
  <si>
    <t>-851077054</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</si>
  <si>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</si>
  <si>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</si>
  <si>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0,065 "D.1.4 Výkresy tvaru a schémata výztuže - blok I</t>
  </si>
  <si>
    <t>0,065 "D.1.4 Výkresy tvaru a schémata výztuže - blok II</t>
  </si>
  <si>
    <t>0,043+0,251 "D.1.4 Výkresy tvaru a schémata výztuže - blok III/1+III/4</t>
  </si>
  <si>
    <t>0,12+0,169 "D.1.4 Výkresy tvaru a schémata výztuže - blok III/2+III/2+III/5</t>
  </si>
  <si>
    <t>321366112</t>
  </si>
  <si>
    <t>Výztuž železobetonových konstrukcí vodních staveb z oceli 10 505 D do 32 mm</t>
  </si>
  <si>
    <t>-1663054892</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</si>
  <si>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</si>
  <si>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2,568+0,560 "D.1.4 Výkresy tvaru a schémata výztuže - blok I</t>
  </si>
  <si>
    <t>2,649+0,443 "D.1.4 Výkresy tvaru a schémata výztuže - blok II</t>
  </si>
  <si>
    <t>4,296 "D.1.4 Výkresy tvaru a schémata výztuže - blok III/1+III/4</t>
  </si>
  <si>
    <t>3,396 "D.1.4 Výkresy tvaru a schémata výztuže - blok III/2+III/3+III/5</t>
  </si>
  <si>
    <t>321368211</t>
  </si>
  <si>
    <t>Výztuž železobetonových konstrukcí vodních staveb ze svařovaných sítí</t>
  </si>
  <si>
    <t>528346726</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</si>
  <si>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</si>
  <si>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0,140 "D.1.4 Výkresy tvaru a schémata výztuže - blok III/2+III/3+III/5</t>
  </si>
  <si>
    <t>321352010</t>
  </si>
  <si>
    <t>Bednění konstrukcí vodních staveb rovinné - odstranění</t>
  </si>
  <si>
    <t>-1783026102</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</si>
  <si>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</si>
  <si>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R3774521</t>
  </si>
  <si>
    <t>Těsnící nebo kontrolní injektáž za rubem obezdívky štol</t>
  </si>
  <si>
    <t>-732609618</t>
  </si>
  <si>
    <t>Těsnící nebo kontrolní injektáž štol za rubem ostění</t>
  </si>
  <si>
    <t xml:space="preserve">Poznámka k souboru cen:
1. Cena neplatí pro injektování živicemi za tepla nebo umělými pryskyřicemi (Epoxy). 2. V ceně jsou započteny i náklady na: a) vyšroubování a zašroubování zátek v prstencích , b) míchání injekční směsi včetně dodání potřebné vody, c) vyčištění injektážního stroje, míchačky a hadic od injekční směsi, d) plošinu, z níž se provádí injektáž výše položenými otvory (resp. vrty). 3. V ceně nejsou započteny náklady na dodání injekčních hmot, jejich úpravu, např. prosívání popř. nutné vysoušení písku; dodání injekčních hmot se oceňuje ve specifikaci. 4. Doba injektáže je určena počátkem a ukončením vhánění injekční směsi za rub obezdívky, popř. ukončením udržování předepsaného injekčního tlaku. 5. Od doby injektování se neodečítá doba přerušení práce jednotlivě do 1/2 hodiny nutná na pročištění stroje při jeho ucpání nebo při odstraňování poruch na něm a na přerušení injektáže nařízené investorem. </t>
  </si>
  <si>
    <t>12 "D.1.3.1 - výkres bouracích prací v komoře uzávěrů, pravá výpusť, těsnící injektáž (mimo utěsnění předzátky)</t>
  </si>
  <si>
    <t>12 "D.1.3.1 - výkres bouracích prací v komoře uzávěrů,levá výpusť, těsnící injektáž (mimo utěsnění předzátky)</t>
  </si>
  <si>
    <t>36 "D.1.3.1 - výkres bouracích prací v komoře uzávěrů,levá výpusť, těsnící injektáž na přechodu k předzátce</t>
  </si>
  <si>
    <t>23*0,6 "D.1.4.7 - řez obetonováním, dotěsnění obvodové spáry výrubu na přechodu do komory uzávěrů - pravá výpusť, 23 vrtů délky 0,6 m</t>
  </si>
  <si>
    <t>23*0,6 "D.1.4.7 - řez obetonováním, dotěsnění obvodové spáry výrubu na přechodu do komory uzávěrů - levá výpusť, 23 vrtů délky 0,6 m</t>
  </si>
  <si>
    <t>R3774511</t>
  </si>
  <si>
    <t>Výplňová injektáž mezi potrubí DN 800 a DN 1000</t>
  </si>
  <si>
    <t>-1572623595</t>
  </si>
  <si>
    <t xml:space="preserve">Poznámka k souboru cen:
1. Cena neplatí pro injektování živicemi za tepla nebo umělými pryskyřicemi (.Epoxy). 2. V ceně jsou započteny i náklady na: a) vyšroubování a zašroubování zátek v prstencích , b) osazení manipulačních dřevěných zátek během injektáže, c) těsnění spáry mezi štítem a těsnícím kruhem, d) míchání injekční směsi včetně dodání potřebné vody, e) vyčištění tybinků, míchačky a hadic od injekční směsi, 3. V ceně nejsou započteny náklady na dodání injekčních hmot a jejich úpravu, např. prosívání popř. nutné vysoušení písku; dodání injekčních hmot se oceňuje ve specifikaci. 4. Doba injektáže je určena počátkem a ukončením vhánění injekční směsi za rub obezdívky, popř. ukončením udržování předepsaného injekčního tlaku. 5. Od doby injektování se neodečítá doba přerušení práce jednotlivě do 1/2 hodiny nutná na pročištění stroje při jeho ucpání nebo při odstraňování poruch na něm a na přerušení injektáže nařízené investorem. </t>
  </si>
  <si>
    <t>0,5*10,5 "D.1.4.7 - obetonování potrubí DN 800, plocha mezikruží v řezu x délka potrubí</t>
  </si>
  <si>
    <t>M01.05</t>
  </si>
  <si>
    <t>směs pro cementovou injektáž</t>
  </si>
  <si>
    <t>2043906374</t>
  </si>
  <si>
    <t>1 "D.1.3.1 - výkres bouracích prací v komoře uzávěrů, pravá výpusť, těsnící injektáž (mimo utěsnění předzátky)</t>
  </si>
  <si>
    <t>1 "D.1.3.1 - výkres bouracích prací v komoře uzávěrů,levá výpusť, těsnící injektáž (mimo utěsnění předzátky)</t>
  </si>
  <si>
    <t>0,5*10,5*1,6*1,15 "D.1.4.7 - obetonování potrubí DN 800, délka potrubí x plocha mezikruží, 1,6 t/m3 obj. hmotnost směsi, 15% nadspotřeba</t>
  </si>
  <si>
    <t>M01.04</t>
  </si>
  <si>
    <t>směs pro chemickou injektáž (dvousložková polyuretanová)</t>
  </si>
  <si>
    <t>2129533648</t>
  </si>
  <si>
    <t>0,5 "D.1.3.1 - výkres bouracích prací v komoře uzávěrů, pravá výpusť, těsnící injektáž (mimo utěsnění předzátky)</t>
  </si>
  <si>
    <t>0,5 "D.1.3.1 - výkres bouracích prací v komoře uzávěrů,levá výpusť, těsnící injektáž (mimo utěsnění předzátky)</t>
  </si>
  <si>
    <t>1,5 "D.1.3.1 - výkres bouracích prací v komoře uzávěrů,levá i pravá výpusť, těsnící injektáž na přechodu k předzátce</t>
  </si>
  <si>
    <t>1,5 "D.1.4.7 - řez obetonováním, dotěsnění obvodové spáry výrubu na přechodu do komory uzávěrů, levá i pravá výpusť</t>
  </si>
  <si>
    <t>(21*10,5)*0,002 "D.1.4.7 - obetonování potrubí, dotěsnění obvodové spáry, 21 vrtů x délka výpustí 10,5 m</t>
  </si>
  <si>
    <t>((2*pi*1,625)*7)*0,002 "D.1.4.7 - obetonování potrubí, dotěsnění pracovní spáry, obvod obetonování x počet záběrů</t>
  </si>
  <si>
    <t>(4*10,5)*0,002 "D.1.4.7 - obetonování potrubí, dotěsnění spáry styku potrubí, 4 vrty x délka výpustí 10,5 m</t>
  </si>
  <si>
    <t>R36034221</t>
  </si>
  <si>
    <t>Zajištění výrubu l do 200 m mokro betonem tl nad 100 do 200 mm s výztuží</t>
  </si>
  <si>
    <t>-166959419</t>
  </si>
  <si>
    <t>Zajištění výrubu štol, ražených v hornině mokré stříkaným betonem tř. SB30/typ III/obor J2 délky štoly do 200 m, o tloušťce přes 100 do 200 mm, s výztuží ze svařovaných sítí</t>
  </si>
  <si>
    <t>(2,06+2,79)*4,266 "D.1.4.3 - tvar komory uzávěrů, řez 1-1, délka obou stěn v půdorysu x výška svislých stěn</t>
  </si>
  <si>
    <t>((2,06+2,79)/2)*10,571 "D.1.4.3 - tvar komory uzávěrů, řez 1-1, délka komory v ose půdorysu x délka vrchního oblouku</t>
  </si>
  <si>
    <t>2*2*((2,215*3,656))"D.1.4.3 - tvar komory uzávěrů, řez 2-2, délka obou stěn v půdorysu x výška svislých stěn</t>
  </si>
  <si>
    <t>2,215*11,535 "D.1.4.3 - tvar komory uzávěrů, řez 1-1, délka komory v ose půdorysu x délka vrchního oblouku</t>
  </si>
  <si>
    <t>-457939393</t>
  </si>
  <si>
    <t>Poznámka k položce:
- KARI síť KY 50 (8/150/150)</t>
  </si>
  <si>
    <t>2*(2*(2,215*3,656))"D.1.4.3 - tvar komory uzávěrů, řez 2-2, 2 vrstvy sítě x délka obou stěn v půdorysu x výška svislých stěn</t>
  </si>
  <si>
    <t>395341254</t>
  </si>
  <si>
    <t>Vyrovnávací vrstva ze stříkaného bet se zvýš nároky C 25/30 tl 50 mm v klenbě na obezdívku hor suchá</t>
  </si>
  <si>
    <t>-1658696258</t>
  </si>
  <si>
    <t>Stříkaný beton vyrovnávací nebo základní záchytná vrstva tl. do 50 mm v klenbě na obezdívku v suchu, beton se zvýšenými nároky na prostředí tř. C 25/30</t>
  </si>
  <si>
    <t xml:space="preserve">Poznámka k souboru cen:
1. V cenách -5113 až -5215 jsou započteny pouze náklady na jednu jádrovou vrstvu. Předepisuje-li projekt na žebrech provedení základní, uzavírací nebo další jádrové vrstvy, oceňují se tyto vrstvy příslušnými cenami tohoto souboru cen. 2. V cenách -5113 až -5215 nejsou započteny náklady na dodání a osazení příhradových skruží; skruže se oceňují cenami souboru cen 948 36- . . Skruže příhradové zhotovené z betonářské oceli. 3. V cenách nejsou započteny náklady na výztuž. Výztuž se oceňuje cenami souboru cen 395 36- . . Výztuž stříkaného betonu. </t>
  </si>
  <si>
    <t>Poznámka k položce:
- vyrovnání stříkaného betonu do hladka</t>
  </si>
  <si>
    <t>395341269</t>
  </si>
  <si>
    <t>Příplatek za vyrovnávací vrstvu ze stříkaného betonu v klenbě na obezdívku hornina mokrá</t>
  </si>
  <si>
    <t>-253360914</t>
  </si>
  <si>
    <t>Stříkaný beton vyrovnávací nebo základní záchytná vrstva tl. do 50 mm v klenbě na obezdívku v suchu, beton Příplatek k ceně mokré za základní vrstvu v hornině</t>
  </si>
  <si>
    <t>622471016</t>
  </si>
  <si>
    <t>Příplatek za vyhlazení poslední vrstvy u vnější omítky torkretové vodotěsné nádrží ploch zakřivených</t>
  </si>
  <si>
    <t>-1271346161</t>
  </si>
  <si>
    <t>Vnější omítka torkretová vodotěsná nádrží nebo zásobníků s ponecháním přirozené struktury Příplatek k ceně -1011 za vyhlazení poslední vrstvy</t>
  </si>
  <si>
    <t xml:space="preserve">Poznámka k souboru cen:
1. Ceny lze použít i pro vnitřní omítky nádrží a zásobníků. 2. V cenách je započteno i provedení fabionu. </t>
  </si>
  <si>
    <t>Vodorovné konstrukce</t>
  </si>
  <si>
    <t>411171135</t>
  </si>
  <si>
    <t>Montáž ocelových kcí podlah a plošin hmotnosti přes 100 kg/m2 pokrytých rošty</t>
  </si>
  <si>
    <t>-187900883</t>
  </si>
  <si>
    <t>Montáž ocelové konstrukce podlah a plošin pokrytou rošty hmotnosti konstrukce podlahy přes 100 kg/m2</t>
  </si>
  <si>
    <t xml:space="preserve">Poznámka k souboru cen:
1. V cenách -1111 až -1115 nejsou započteny náklady na dodávku a montáž betonových nebo železobetonových desek monolitických nebo montovaných. 2. V cenách -1121 až -1135 jsou započteny i náklady na montáž plechu nebo roštu; dodávka materiálu se oceňuje ve specifikaci. </t>
  </si>
  <si>
    <t>3086,5/1000 "D.1.5.2 - výkres pracovních plošin</t>
  </si>
  <si>
    <t>M01.01</t>
  </si>
  <si>
    <t>materiál pro ocelovou konstrukci pracovních plošin, výkaz materiálu dle výkresu D.1.5.2, hmotnost 3086,5 kg</t>
  </si>
  <si>
    <t>kg</t>
  </si>
  <si>
    <t>-342180193</t>
  </si>
  <si>
    <t>Poznámka k položce:
- životnost protikorozná ochrany kategorie H nabo VH, stupeň korozní agresivity prostředí C4 - vysoká, protikorozní ochrana žárové zinkování ponorem tloušťky 60-80 µm</t>
  </si>
  <si>
    <t>3,087*1000 'Přepočtené koeficientem množství</t>
  </si>
  <si>
    <t>42137811R</t>
  </si>
  <si>
    <t>injektáž drenážního potrubí</t>
  </si>
  <si>
    <t>-258475888</t>
  </si>
  <si>
    <t>457311118</t>
  </si>
  <si>
    <t>Vyrovnávací nebo spádový beton C 30/37 včetně úpravy povrchu</t>
  </si>
  <si>
    <t>1785285296</t>
  </si>
  <si>
    <t>Vyrovnávací nebo spádový beton včetně úpravy povrchu C 30/37</t>
  </si>
  <si>
    <t xml:space="preserve">Poznámka k souboru cen: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</si>
  <si>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 xml:space="preserve">8,8*(1,9+2,7+1,63+2,7)*0,2 "D.1.2.2 - výkres tvaru komory uzávěrů - podlaha, šířka komory x délka v ose x tloušťka </t>
  </si>
  <si>
    <t>891185321</t>
  </si>
  <si>
    <t>Montáž zpětných klapek DN 40</t>
  </si>
  <si>
    <t>1812508069</t>
  </si>
  <si>
    <t>Montáž vodovodních armatur na potrubí zpětných klapek DN 40</t>
  </si>
  <si>
    <t xml:space="preserve">Poznámka k souboru cen:
1. V cenách jsou započteny i náklady: a) u šoupátek ceny -1111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</si>
  <si>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1 "zpětná klapka na výtlaku z čerpací šachty</t>
  </si>
  <si>
    <t>422814000</t>
  </si>
  <si>
    <t>klapka zpětná z uhlíkové oceli L10 117 516 PN16 DN40 mm</t>
  </si>
  <si>
    <t>2082587539</t>
  </si>
  <si>
    <t>Klapky do PN 40 klapky z uhlíkové oceli do PN 40 L 10 117 516, PN 16, klapka zpětná, lité z oceli GS-C25, SD dle ČSN DN  40 mm</t>
  </si>
  <si>
    <t>Poznámka k položce:
- klapka mezipřírubová</t>
  </si>
  <si>
    <t>891183111</t>
  </si>
  <si>
    <t>Montáž vodovodního ventilu hlavního pro přípojky DN 40</t>
  </si>
  <si>
    <t>-880415775</t>
  </si>
  <si>
    <t>Montáž vodovodních armatur na potrubí ventilů hlavních pro přípojky DN 40</t>
  </si>
  <si>
    <t>1 "ventil na výtlaku z čerpací šachty</t>
  </si>
  <si>
    <t>M01.06</t>
  </si>
  <si>
    <t>Kulový kohout voda páka DN 40 - 6/4", materiál nerez</t>
  </si>
  <si>
    <t>-439275702</t>
  </si>
  <si>
    <t>R89962311</t>
  </si>
  <si>
    <t>Obetonování potrubí výpustí po záběrech 1,5 m betonem prostým, samozhutnitelným tř. C 25/30 XC4, XA2, S5</t>
  </si>
  <si>
    <t>-355313558</t>
  </si>
  <si>
    <t>5,6*10,5*1,15 "D.1.4.7 - řez obetonováním potrubí, pravá výpusť, plocha v řezu x délka výpustí,15% navíc z důvodu nepřesnosti výrubu</t>
  </si>
  <si>
    <t>5,6*10,5*1,15 "D.1.4.7 - řez obetonováním potrubí, levá výpusť, plocha v řezu x délka výpustí,15% navíc z důvodu nepřesnosti výrubu</t>
  </si>
  <si>
    <t>R89964311</t>
  </si>
  <si>
    <t>Bednění pro obetonování potrubí výpustí, včetně odstranění</t>
  </si>
  <si>
    <t>-1964923054</t>
  </si>
  <si>
    <t>5,6*7*1,15 "D.1.4.7 - řez obetonováním potrubí, pravá výpusť, plocha v řezu x 7 záběrů,15% navíc z důvodu nepřesnosti výrubu</t>
  </si>
  <si>
    <t>5,6*7*1,15 "D.1.4.7 - řez obetonováním potrubí, levá výpusť, plocha v řezu x 7 záběrů,15% navíc z důvodu nepřesnosti výrubu</t>
  </si>
  <si>
    <t>941211113</t>
  </si>
  <si>
    <t>Montáž lešení řadového rámového lehkého zatížení do 200 kg/m2 š do 0,9 m v do 40 m</t>
  </si>
  <si>
    <t>-429603362</t>
  </si>
  <si>
    <t>Montáž lešení řadového rámového lehkého pracovního s podlahami s provozním zatížením tř. 3 do 200 kg/m2 šířky tř. SW06 přes 0,6 do 0,9 m, výšky přes 25 do 40 m</t>
  </si>
  <si>
    <t>(1,9+2,7+1,63+2,7+0,8)*(669,35-662,4) "D.1.2.2, D.1.2.3 - délka komory uzávěrů x rozdíl výšek dle výškových kót v řezu</t>
  </si>
  <si>
    <t>941211213</t>
  </si>
  <si>
    <t>Příplatek k lešení řadovému rámovému lehkému š 0,9 m v do 40 m za první a ZKD den použití</t>
  </si>
  <si>
    <t>-1551669562</t>
  </si>
  <si>
    <t>Montáž lešení řadového rámového lehkého pracovního s podlahami s provozním zatížením tř. 3 do 200 kg/m2 Příplatek za první a každý další den použití lešení k ceně -1113</t>
  </si>
  <si>
    <t>67,624*210</t>
  </si>
  <si>
    <t>941211813</t>
  </si>
  <si>
    <t>Demontáž lešení řadového rámového lehkého zatížení do 200 kg/m2 š do 0,9 m v do 40 m</t>
  </si>
  <si>
    <t>505763314</t>
  </si>
  <si>
    <t>Demontáž lešení řadového rámového lehkého pracovního s provozním zatížením tř. 3 do 200 kg/m2 šířky tř. SW06 přes 0,6 do 0,9 m, výšky přes 25 do 40 m</t>
  </si>
  <si>
    <t>R01.11</t>
  </si>
  <si>
    <t>Větrání po celo dobu výstavby a provádění prací</t>
  </si>
  <si>
    <t>1218703192</t>
  </si>
  <si>
    <t>Větrání</t>
  </si>
  <si>
    <t>Poznámka k položce:
Dle technické zprávy
Montáž včetně demontáže.</t>
  </si>
  <si>
    <t>938906112</t>
  </si>
  <si>
    <t>Vyčištění tunelu od odpadu ze stříkaného betonu</t>
  </si>
  <si>
    <t>-20691020</t>
  </si>
  <si>
    <t>Vyčištění tunelu, ruční očištění líce obezdívky tunelu, osekání ledu v tunelu vyčištění tunelu od odpadu ze stříkaného betonu</t>
  </si>
  <si>
    <t xml:space="preserve">Poznámka k souboru cen:
1. V cenách jsou započteny i náklady na naložení odstraňovaného materiálu na dopravní prostředek nebo odhození do 3 m. 2. V cenách nejsou započteny náklady na vodorovné přemístění odstraňovaných materiálů; tyto práce se oceňují cenami 163 23-1 . Vodorovné přemístění rubaniny bez naložení avšak se složením. 3. Množství jednotek se u variant -6111 a -6112 určuje v m3 odstraňovaného materiálu. 4. U variant -6311 a -6312 množství jednotek se určuje v hodinách práce podle záznamu ve stavebním deníku. </t>
  </si>
  <si>
    <t>(88,071*0,15)*0,3 "D.1.4.3 - výkres tvaru komory uzávěrů, celková plocha stříkaného betonu x tloušťka x 30% odpad při provádění nástřiku</t>
  </si>
  <si>
    <t>66</t>
  </si>
  <si>
    <t>R21.1</t>
  </si>
  <si>
    <t>Čerpání vody po dobu stavby SO 01, včetně zřízení čerpací jímky s uzavíratelným tlakovým poklopem a její následná likvidace, včetně poplatku za odvádění vody do kanalizace</t>
  </si>
  <si>
    <t>237547964</t>
  </si>
  <si>
    <t>Čerpání vody, včetně zřízení čerpací jímky s uzavíratelným tlakovým poklopem a její následná likvidace, včetně poplatku za odvádění vody do kanalizace</t>
  </si>
  <si>
    <t>67</t>
  </si>
  <si>
    <t>R9620423</t>
  </si>
  <si>
    <t>Bourání betonové konstrukce v komoře uzávěrů, vč. vybourání 5ti kusů stávajících potrubí sv DN1100 vč. svislého přemístění do 10 m,včetně naložení na dopravní prostředek</t>
  </si>
  <si>
    <t>-1367058336</t>
  </si>
  <si>
    <t>44,3*2,35 "D.1.3.1 - výkres bouracích prací,povodní zátka, plocha ve svislém řezu x tloušťka</t>
  </si>
  <si>
    <t>10,8*0,6 "D.1.3.1 - výkres bouracích prací, schodza povodní zátkou, plocha ve svislém řezu x tloušťka</t>
  </si>
  <si>
    <t>3,8*0,67*8,8 "D.1.3.1 - výkres bouracích prací, podkladní beton pod stávající technologií, délka x tloušťka x šířka</t>
  </si>
  <si>
    <t>68</t>
  </si>
  <si>
    <t>985131111</t>
  </si>
  <si>
    <t>Očištění ploch stěn, rubu kleneb a podlah tlakovou vodou</t>
  </si>
  <si>
    <t>968447612</t>
  </si>
  <si>
    <t>(3,8+8,8+3,8)*(666,25-663) "D.1.2 půdorys objektu, obvod komory uzávěrů x D.1.3 výška dle výškových kót</t>
  </si>
  <si>
    <t>69</t>
  </si>
  <si>
    <t>985311113</t>
  </si>
  <si>
    <t>Reprofilace stěn cementovými sanačními maltami tl 30 mm</t>
  </si>
  <si>
    <t>-1904543392</t>
  </si>
  <si>
    <t>Reprofilace betonu sanačními maltami na cementové bázi ručně stěn, tloušťky přes 20 do 30 mm</t>
  </si>
  <si>
    <t>70</t>
  </si>
  <si>
    <t>985312111</t>
  </si>
  <si>
    <t>Stěrka k vyrovnání betonových ploch stěn tl 2 mm</t>
  </si>
  <si>
    <t>-1126075769</t>
  </si>
  <si>
    <t>Stěrka k vyrovnání ploch reprofilovaného betonu stěn, tloušťky do 2 mm</t>
  </si>
  <si>
    <t>71</t>
  </si>
  <si>
    <t>985324111</t>
  </si>
  <si>
    <t>Impregnační nátěr betonu dvojnásobný (OS-A)</t>
  </si>
  <si>
    <t>-883977723</t>
  </si>
  <si>
    <t>Ochranný nátěr betonu na bázi silanu impregnační dvojnásobný (OS-A)</t>
  </si>
  <si>
    <t>72</t>
  </si>
  <si>
    <t>985324911</t>
  </si>
  <si>
    <t>Příplatek k cenám ochranných nátěrů betonu za práci ve stísněném prostoru</t>
  </si>
  <si>
    <t>-1564463997</t>
  </si>
  <si>
    <t>Ochranný nátěr betonu Příplatek k cenám za práci ve stísněném prostoru</t>
  </si>
  <si>
    <t>73</t>
  </si>
  <si>
    <t>R966008</t>
  </si>
  <si>
    <t>Vyřezání stávající litinové trouby DN 1100, tl. stěny 25 mm</t>
  </si>
  <si>
    <t>-2074893405</t>
  </si>
  <si>
    <t>Poznámka k položce:
- délka měřena v ose vyřezávané trouby</t>
  </si>
  <si>
    <t>10,5 "D.1.3.1 - výkres bouracích prací v komoře uzávěrů, levá výpusť</t>
  </si>
  <si>
    <t>10,5 "D.1.3.1 - výkres bouracích prací v komoře uzávěrů, pravá výpusť</t>
  </si>
  <si>
    <t>74</t>
  </si>
  <si>
    <t>R987002</t>
  </si>
  <si>
    <t>Likvidace kontaminovaných odpadních vod</t>
  </si>
  <si>
    <t>-1746277282</t>
  </si>
  <si>
    <t>Likvidace kontaminovaných odpadních vod
- znečištěná průsaková voda z tunelu
- jímání a odvoz k likvidaci
- včetně poplatků za likvidaci</t>
  </si>
  <si>
    <t>75</t>
  </si>
  <si>
    <t>R 997002.2</t>
  </si>
  <si>
    <t>Vodorovné přemístění odstraněného ocelového odpadu - vybourané potrubí DN1100, od místa demontáže až do místa uložení - areál investora v obci Pouchov, s naložením a se složením, včetně případného překládání</t>
  </si>
  <si>
    <t>-1562935619</t>
  </si>
  <si>
    <t>(5*360*2,95)/1000 "D.1.3.1 - výkres bouracích prací v komoře uzávěrů, 5 kusů vybouraných trub DN1100, 360 kg/mb, délka 2,95 m</t>
  </si>
  <si>
    <t>(5*340*2,95)/1000 "D.1.3.1 - výkres bouracích prací v komoře uzávěrů, 5 kusů vybouraných trub DN1000, 340 kg/mb, délka 2,95 m v troubě DN1100</t>
  </si>
  <si>
    <t>(5*340*1,5)/1000 "D.1.3.1 - výkres bouracích prací v komoře uzávěrů, 5 kusů vybouraných trub DN1000, 340 kg/mb, délka 1,5 m v návodní zátce</t>
  </si>
  <si>
    <t>(10,5*360)/1000 "D.1.3.1 - výkres bouracích prací v komoře uzávěrů, vyříznutá pravá výpusť, 340 kg/mb, délka 10,5 m v návodní zátce</t>
  </si>
  <si>
    <t>(10,5*360)/1000 "D.1.3.1 - výkres bouracích prací v komoře uzávěrů, vyříznutálevá výpusť, 340 kg/mb, délka 10,5 m v návodní zátce</t>
  </si>
  <si>
    <t>76</t>
  </si>
  <si>
    <t>R997002</t>
  </si>
  <si>
    <t>Vodorovné přemístění suti vč. uložení na skládku (poplatku) dle platné legislativy</t>
  </si>
  <si>
    <t>-1295611438</t>
  </si>
  <si>
    <t xml:space="preserve">Vodorovné přemístění suti od místa vytvoření suti, vč. případného naložení,
 vč. uložení na skládku (poplatku) dle platné legislativy
</t>
  </si>
  <si>
    <t>2,3*((88,071*0,15)*0,3) "D.1.4.3 - výkres tvaru komory uzávěrů, celková plocha stříkaného betonu x tloušťka x 30% odpad při provádění nástřiku</t>
  </si>
  <si>
    <t>2,3*(44,3*2,35) "D.1.3.1 - výkres bouracích prací,povodní zátka, plocha ve svislém řezu x tloušťka</t>
  </si>
  <si>
    <t>2,3*(10,8*0,6) "D.1.3.1 - výkres bouracích prací, schod za povodní zátkou, plocha ve svislém řezu x tloušťka</t>
  </si>
  <si>
    <t>2,3*(3,8*0,67*8,8) "D.1.3.1 - výkres bouracích prací, podkladní beton pod stávající technologií, délka x tloušťka x šířka</t>
  </si>
  <si>
    <t>2,3*65,5 "D.1.3.1 - výkres bouracích prací v komoře uzávěrů, pravá výpusť</t>
  </si>
  <si>
    <t>2,3*65,5 "D.1.3.1 - výkres bouracích prací v komoře uzávěrů, levá výpusť</t>
  </si>
  <si>
    <t>998</t>
  </si>
  <si>
    <t>Přesun hmot</t>
  </si>
  <si>
    <t>77</t>
  </si>
  <si>
    <t>998252211</t>
  </si>
  <si>
    <t>Přesun hmot pro tunely ražené svisle do 25 m</t>
  </si>
  <si>
    <t>1494168463</t>
  </si>
  <si>
    <t>Přesun hmot pro tunely ražené vodorovná dopravní vzdálenost do 100 m na povrchu a do 200 m v podzemí svislý přesun do 25 m</t>
  </si>
  <si>
    <t>PSV</t>
  </si>
  <si>
    <t>Práce a dodávky PSV</t>
  </si>
  <si>
    <t>767</t>
  </si>
  <si>
    <t>Konstrukce zámečnické</t>
  </si>
  <si>
    <t>78</t>
  </si>
  <si>
    <t>767161123</t>
  </si>
  <si>
    <t>Montáž zábradlí rovného z trubek do ocelové konstrukce hmotnosti do 20 kg</t>
  </si>
  <si>
    <t>502695788</t>
  </si>
  <si>
    <t>Montáž zábradlí rovného z trubek nebo tenkostěnných profilů na ocelovou konstrukci, hmotnosti 1 m zábradlí do 20 kg</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</si>
  <si>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</si>
  <si>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2*(2+0,8) "D.1.5.2 - zábradlí na plošině č.4</t>
  </si>
  <si>
    <t>2*3,522 "D.1.5.2 - zábradlí na plošině č.4</t>
  </si>
  <si>
    <t>2*2,2 "D.1.5.2 - zábradlí na plošině č.3</t>
  </si>
  <si>
    <t>1+7,7+1 "D.1.5.2 - zábradlí na plošině povodní zátky</t>
  </si>
  <si>
    <t>79</t>
  </si>
  <si>
    <t>M14051104.1</t>
  </si>
  <si>
    <t>Zábradlí ocelové svařované výšky 1,2m, materiál pozink - přesné rozměry dle dodavatele ocelových podest</t>
  </si>
  <si>
    <t>-243877487</t>
  </si>
  <si>
    <t>Zábradlí ocelové svařované výšky 1,2m, materiál pozink - přesné rozměry dle dodavatele ocelových podest, včetně výplně dle ČSN 74 3305, včetně přivaření kotvících plechů, včetně kotevního materiálu</t>
  </si>
  <si>
    <t>80</t>
  </si>
  <si>
    <t>767833100</t>
  </si>
  <si>
    <t>Montáž žebříků do zdi s bočnicemi s profilové oceli</t>
  </si>
  <si>
    <t>-1738779524</t>
  </si>
  <si>
    <t>Montáž žebříků do zdiva s bočnicemi z profilové oceli, z trubek nebo tenkostěnných profilů</t>
  </si>
  <si>
    <t>5 "D.1.2.3 - podélný řez objektem, žebřík z podlahy na pracovní plošinu č.4</t>
  </si>
  <si>
    <t>3,2 "D.1.2.3 - příčný řez objektem, žebřík z pracovní plošinu č.4 na první plošinu SO 05</t>
  </si>
  <si>
    <t>81</t>
  </si>
  <si>
    <t>767833291</t>
  </si>
  <si>
    <t>Příplatek k ceně za montáž žebříků na ocelovou konstrukci</t>
  </si>
  <si>
    <t>686513920</t>
  </si>
  <si>
    <t>Montáž žebříků Příplatek k cenám za montáž žebříků na ocelovou konstrukci</t>
  </si>
  <si>
    <t>82</t>
  </si>
  <si>
    <t>M01.02</t>
  </si>
  <si>
    <t>ocelový žebřík pro obsluhu výpustí, délka 5 m, k uchycení na kovovou konstrukci, včetně kotevního materiálu</t>
  </si>
  <si>
    <t>-1167736031</t>
  </si>
  <si>
    <t>83</t>
  </si>
  <si>
    <t>M01.03</t>
  </si>
  <si>
    <t>ocelový žebřík pro obsluhu výpustí, délka 3,2 m, k uchycení na kovovou konstrukci, včetně kotevního materiálu</t>
  </si>
  <si>
    <t>1968653626</t>
  </si>
  <si>
    <t>84</t>
  </si>
  <si>
    <t>R7676401</t>
  </si>
  <si>
    <t>Montáž dveří ocelových pancéřových jednokřídlových, včetně zazdění zárubní</t>
  </si>
  <si>
    <t>382818998</t>
  </si>
  <si>
    <t>Poznámka k položce:
- včetně materiálu pro zazdění
- včetně dopravy na místo osazení</t>
  </si>
  <si>
    <t>1 "dveře v nové povodní zátce</t>
  </si>
  <si>
    <t>85</t>
  </si>
  <si>
    <t>M5534091</t>
  </si>
  <si>
    <t>dveře ocelové pancéřové s průzorem, včetně zárubní, včetně kování, včetně zámku, základní nátěrem, 100 x 180 cm pravé</t>
  </si>
  <si>
    <t>-1072675142</t>
  </si>
  <si>
    <t>86</t>
  </si>
  <si>
    <t>998767101</t>
  </si>
  <si>
    <t>Přesun hmot tonážní pro zámečnické konstrukce v objektech v do 6 m</t>
  </si>
  <si>
    <t>1168058009</t>
  </si>
  <si>
    <t>Přesun hmot pro zámečnické konstrukce stanovený z hmotnosti přesunovaného materiálu vodorovná dopravní vzdálenost do 50 m v objektech výšky do 6 m</t>
  </si>
  <si>
    <t>87</t>
  </si>
  <si>
    <t>998767193</t>
  </si>
  <si>
    <t>Příplatek k přesunu hmot tonážní 767 za zvětšený přesun do 500 m</t>
  </si>
  <si>
    <t>726979270</t>
  </si>
  <si>
    <t>Přesun hmot pro zámečnické konstrukce stanovený z hmotnosti přesunovaného materiálu Příplatek k cenám za zvětšený přesun přes vymezenou největší dopravní vzdálenost do 500 m</t>
  </si>
  <si>
    <t>23-M</t>
  </si>
  <si>
    <t>Montáže potrubí</t>
  </si>
  <si>
    <t>88</t>
  </si>
  <si>
    <t>230140026</t>
  </si>
  <si>
    <t>Montáž trubek z nerezavějící oceli tř.17 D 38 mm, tl 3 mm</t>
  </si>
  <si>
    <t>-1594615699</t>
  </si>
  <si>
    <t>Montáž trubek D 38 mm, tl. 3 mm</t>
  </si>
  <si>
    <t>7 "potrubí pro odvod vody z trvalé čerpací jímky u povodní zátky</t>
  </si>
  <si>
    <t>89</t>
  </si>
  <si>
    <t>552613050</t>
  </si>
  <si>
    <t>trubka z ušlechtilé oceli (nerez), DN 38, včetně kolena 90°</t>
  </si>
  <si>
    <t>128</t>
  </si>
  <si>
    <t>1018131537</t>
  </si>
  <si>
    <t>90</t>
  </si>
  <si>
    <t>230170002</t>
  </si>
  <si>
    <t>Tlakové zkoušky těsnosti potrubí - příprava DN do 80</t>
  </si>
  <si>
    <t>sada</t>
  </si>
  <si>
    <t>1057193056</t>
  </si>
  <si>
    <t>Příprava pro zkoušku těsnosti potrubí DN přes 40 do 80</t>
  </si>
  <si>
    <t>Poznámka k položce:
- zkouška potrubí výtlaku z čerpací šachty</t>
  </si>
  <si>
    <t>91</t>
  </si>
  <si>
    <t>230170012</t>
  </si>
  <si>
    <t>Tlakové zkoušky těsnosti potrubí - zkouška DN do 80</t>
  </si>
  <si>
    <t>443279332</t>
  </si>
  <si>
    <t>Zkouška těsnosti potrubí DN přes 40 do 80</t>
  </si>
  <si>
    <t>35-M</t>
  </si>
  <si>
    <t>Montáž čerpadel, kompr.a vodoh.zař.</t>
  </si>
  <si>
    <t>92</t>
  </si>
  <si>
    <t>350150001</t>
  </si>
  <si>
    <t>Montáž čerpadlo ponorné 65 KDFU-130-10</t>
  </si>
  <si>
    <t>667901865</t>
  </si>
  <si>
    <t>Montáž čerpadel ponorných Montáž čerpadlo ponorné 65 KDFU-130-10</t>
  </si>
  <si>
    <t>1 "čerpadlo pro výtlak z čerpací šachty</t>
  </si>
  <si>
    <t>93</t>
  </si>
  <si>
    <t>M4261040</t>
  </si>
  <si>
    <t>čerpadlo ponorné kalové s plovákem</t>
  </si>
  <si>
    <t>-549787876</t>
  </si>
  <si>
    <t>čerpadlo ponorné kalové s plovákem pro znečištěnou vodu, fekálie a kaly obsahující drobné látky do teploty 40° C, výtlak min. 9 m, průtok 3 l/s</t>
  </si>
  <si>
    <t>SO 02 - Česle na vtoku do spodních výpustí obtoku</t>
  </si>
  <si>
    <t>P 02.01</t>
  </si>
  <si>
    <t>Přípravné práce - práce pod vodou</t>
  </si>
  <si>
    <t>-1005427855</t>
  </si>
  <si>
    <t>Přípravné práce - práce pod vodou
 - přemístění sedimentu v rámci VD</t>
  </si>
  <si>
    <t xml:space="preserve">Poznámka k položce:
- odhadované časová náročnost 15  dní
</t>
  </si>
  <si>
    <t>P 02.02</t>
  </si>
  <si>
    <t>Demontáž původních česlí a lávky</t>
  </si>
  <si>
    <t>-1442005342</t>
  </si>
  <si>
    <t>Demontáž původních česlí a lávky - potápěčské práce, včetně pálení OK, včetně dopravení česlí na povrch a naložení na dopravní prostředek</t>
  </si>
  <si>
    <t>P 02.03</t>
  </si>
  <si>
    <t>Montáž česlové klece</t>
  </si>
  <si>
    <t>46083991</t>
  </si>
  <si>
    <t>Montáž česlové klece - potápěčské práce, včetně vrtání do kamene, a osazení chem. kotev</t>
  </si>
  <si>
    <t>P 02.04</t>
  </si>
  <si>
    <t>Montáž prahu</t>
  </si>
  <si>
    <t>891777933</t>
  </si>
  <si>
    <t>Montáž prahu - potápěčské práce, včetně vrtání do kamene, a osazení chem. kotev</t>
  </si>
  <si>
    <t>M02.04</t>
  </si>
  <si>
    <t>Česle, materiál 1.0038 (11 375) tvar dle výkresové dokumentace</t>
  </si>
  <si>
    <t>147324806</t>
  </si>
  <si>
    <t>Česle, materiál 1.0038 (11 375) dle výkresové dokumentace, včetně složení do hlavních komponentů, včetně  chemických kotev dle výpisu materálu, žárově zinkováno ponorem 60-80 µm, barevné řešení modrý zinek</t>
  </si>
  <si>
    <t>35493 "D.2.4.2 - celková hmotnost konstrukce česlí dle výkazu materiálu</t>
  </si>
  <si>
    <t>P 02.05</t>
  </si>
  <si>
    <t>Betonování patek a sloupů a prahu - potápěčské práce</t>
  </si>
  <si>
    <t>-222679142</t>
  </si>
  <si>
    <t>Betonování patek a sloupů a prahu - potápěčské práce, včetně montáže a demontáže bednění, včetně dodávky bednění a přípravků pro betonáž, včetně vrtání do kamene a veškeré související betonářské práce</t>
  </si>
  <si>
    <t>M02.05</t>
  </si>
  <si>
    <t>Prefabrikovaná betonová směs pro použití pod vodou</t>
  </si>
  <si>
    <t>-1138521061</t>
  </si>
  <si>
    <t xml:space="preserve">0,5*0,25*9,5 "D.2.2.2 - dosedací práh čelní česlové stěny, šířka x výška x délka </t>
  </si>
  <si>
    <t>15*(0,8*0,55*0,25) "D.2.2.2 - podebetonování kotevní desky stojny, 15 ks, šířka x délka x výška</t>
  </si>
  <si>
    <t>5*8*(((0,273-0,02-0,02)/2)*((0,273-0,02-0,02)/2)*pi) "D.2.2.1 - vybetonování nosných sloupů česlí, 5ks, výška x vnitřní plocha</t>
  </si>
  <si>
    <t>(4+2,95+1,85+0,75+0,67)*(((0,273-0,02-0,02)/2)*((0,273-0,02-0,02)/2)*pi) "D.2.2.1 - vybetonování nosných sloupů česlí, 5ks, výška x vnitřní plocha</t>
  </si>
  <si>
    <t>P 02.06</t>
  </si>
  <si>
    <t>147636595</t>
  </si>
  <si>
    <t>P 02.07</t>
  </si>
  <si>
    <t>Přesun hmot v rámci potápěčských prací na VD - SO 02</t>
  </si>
  <si>
    <t>-2026503643</t>
  </si>
  <si>
    <t>R 997002</t>
  </si>
  <si>
    <t>Vodorovné přemístění odstraněného ocelového odpadu - vybourané česle a lávka do místa uložení - areál investora v obci Pouchov, s naložením a se složením</t>
  </si>
  <si>
    <t>1759237963</t>
  </si>
  <si>
    <t>3637,9/1000 "D.2.3 - celková hmotnost stáávajících demontovaných česlí a lávky</t>
  </si>
  <si>
    <t>SO 03 - Odtoková štola</t>
  </si>
  <si>
    <t>Soupis:</t>
  </si>
  <si>
    <t>SO 03.01 - Odtoková štola - úprava dna</t>
  </si>
  <si>
    <t xml:space="preserve">    6 - Úpravy povrchů, podlahy a osazování výplní</t>
  </si>
  <si>
    <t>153271111</t>
  </si>
  <si>
    <t>Kotvičky pro výztuž stříkaného betonu do malty hl do 0,2 m z oceli BSt 500 D do 10 mm</t>
  </si>
  <si>
    <t>147231781</t>
  </si>
  <si>
    <t>Kotvičky pro výztuž stříkaného betonu z betonářské oceli BSt 500 do malty hloubky do 200 mm, průměru do 10 mm</t>
  </si>
  <si>
    <t xml:space="preserve">Poznámka k souboru cen:
1. V cenách jsou započteny i náklady na: a) rozměření, vyvrtání otvoru a opotřebení vrtného materiálu, b) případné vyčištění otvoru (vyfoukáním otvoru), c) vyplnění otvorů maltou a osazení a dodání kotev. </t>
  </si>
  <si>
    <t>Poznámka k položce:
Kotevní prvky pro chodník na výtoku</t>
  </si>
  <si>
    <t>"oprav chodníku na vyústění"  8*9"ks/m2"</t>
  </si>
  <si>
    <t>153271122</t>
  </si>
  <si>
    <t>Kotvičky pro výztuž stříkaného betonu do malty hl do 0,4 m z oceli BSt 500 D do 16 mm</t>
  </si>
  <si>
    <t>1260449631</t>
  </si>
  <si>
    <t>Kotvičky pro výztuž stříkaného betonu z betonářské oceli BSt 500 do malty hloubky přes 200 do 400 mm, průměru přes 10 do 16 mm</t>
  </si>
  <si>
    <t>Poznámka k položce:
Kotevní prvky pro hydraulicky drsný povrch</t>
  </si>
  <si>
    <t>"hydrailicky drsný povrch"   88*1 "ks/m2"</t>
  </si>
  <si>
    <t>15327112R</t>
  </si>
  <si>
    <t>kotvičky pro výztuž do malty hl do 0,4 m z oceli BSt 500 D do 16 mm</t>
  </si>
  <si>
    <t>-2111566172</t>
  </si>
  <si>
    <t>Kotvičky pro výztuž z betonářské oceli BSt 500 do malty hloubky přes 200 do 400 mm, průměru přes 10 do 16 mm</t>
  </si>
  <si>
    <t>Poznámka k položce:
Osazení kotevních prvků pro úpravu dna.
Kotevní prvky jsou započítané ve výztuži
1. V cenách jsou započteny i náklady na:
    a) rozměření, vyvrtání otvoru a opotřebení vrtného materiálu,
    b) případné vyčištění otvoru (vyfoukáním otvoru),
    c) vyplnění otvorů maltou a osazení kotev.
Kotevní prvky jsou započítané ve výztuži</t>
  </si>
  <si>
    <t>"ÚPRAVA DNA I"   105*9"ks/m2"</t>
  </si>
  <si>
    <t>"ÚPRAVA DNA II"   373*9"ks/m2"</t>
  </si>
  <si>
    <t>212755214</t>
  </si>
  <si>
    <t>Trativody z drenážních trubek plastových flexibilních D 100 mm bez lože</t>
  </si>
  <si>
    <t>1145602332</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</si>
  <si>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</si>
  <si>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Poznámka k položce:
Pro obsyp bude použito drtě z výrubu z místa stavby</t>
  </si>
  <si>
    <t>"ÚPRAVA DNA I"   12,86</t>
  </si>
  <si>
    <t>"ÚPRAVA DNA II"   87,76</t>
  </si>
  <si>
    <t>380316131</t>
  </si>
  <si>
    <t>Kompletní konstrukce z betonu se zvýšenými nároky na prostředí tř. C 30/37 tl do 150 mm</t>
  </si>
  <si>
    <t>257175629</t>
  </si>
  <si>
    <t>Kompletní konstrukce čistíren odpadních vod, nádrží, vodojemů, kanálů z betonu prostého se zvýšenými nároky na prostředí tř. C 30/37, tl. přes 80 do 150 mm</t>
  </si>
  <si>
    <t xml:space="preserve">Poznámka k souboru cen:
1. Ceny -1422, -1532 lze použít i pro jakoukoliv tloušťku betonu prostého obyčejného určeného: a) k vyplnění prostoru pod betonovými konstrukcemi nebo na nich (beton výplňový), b) k vytvoření spádů pod betonovými konstrukcemi nebo na nich (beton spádový), c) k vytvoření podkladu na základové spáře pro uložení jiných betonových konstrukcí (beton vyrovnávací), pokud povrch těchto konstrukcí je rovinný. </t>
  </si>
  <si>
    <t>vyrovnávací vrstva dna, C30/37 XC4, XA2</t>
  </si>
  <si>
    <t>"ÚPRAVA DNA I"   15,69</t>
  </si>
  <si>
    <t>"ÚPRAVA DNA II"   38,83</t>
  </si>
  <si>
    <t>380326132</t>
  </si>
  <si>
    <t>Kompletní konstrukce ČOV, nádrží atd. z ŽB se zvýšenými nároky na prostředí tř. C 30/37 tl do 300 mm</t>
  </si>
  <si>
    <t>-797689845</t>
  </si>
  <si>
    <t>Kompletní konstrukce čistíren odpadních vod, nádrží, vodojemů, kanálů z betonu železového bez výztuže a bednění se zvýšenými nároky na prostředí tř. C 30/37, tl. přes 150 do 300 mm</t>
  </si>
  <si>
    <t xml:space="preserve">"ÚPRAVA DNA I" </t>
  </si>
  <si>
    <t>C30/37 XC4, XF1, XA2, XM3</t>
  </si>
  <si>
    <t>"deska dna"   19,89</t>
  </si>
  <si>
    <t>"deska dna u výtoku nabetonávka"   19,25</t>
  </si>
  <si>
    <t>"usměrňovací pilíř"   2,87</t>
  </si>
  <si>
    <t>"chodník"   1,61</t>
  </si>
  <si>
    <t xml:space="preserve">"ÚPRAVA DNA II" </t>
  </si>
  <si>
    <t>"deska dna"   68,57</t>
  </si>
  <si>
    <t>"zavazující ostruha"  1,07</t>
  </si>
  <si>
    <t>"chodník"   5,53</t>
  </si>
  <si>
    <t>380356231</t>
  </si>
  <si>
    <t>Bednění kompletních konstrukcí ČOV, nádrží nebo vodojemů neomítaných ploch rovinných zřízení</t>
  </si>
  <si>
    <t>920321654</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</si>
  <si>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</si>
  <si>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"deska dna čelo"   2,64+1,48</t>
  </si>
  <si>
    <t>"deska dna u výtoku nabetonávka"   2,65*2</t>
  </si>
  <si>
    <t>"usměrňovací pilíř"   14,44*2+0,17+0,28</t>
  </si>
  <si>
    <t>"chodník"   0,135*12,86</t>
  </si>
  <si>
    <t>"deska dna čela"   1,48+1,38+0,74+0,71+0,65+0,75+0,77+0,80+0,81+0,74+0,72+0,72</t>
  </si>
  <si>
    <t>"deska dna - ostruha st. 12,86-V5"   0,60*17,36</t>
  </si>
  <si>
    <t>"zavazující ostruha cělo"  2,14</t>
  </si>
  <si>
    <t>"chodník"  0,135*(16,17-12,86)"st"+0,54*(82-72)"st"+ 0,20*(155,40-149,40)"st"</t>
  </si>
  <si>
    <t>380356232</t>
  </si>
  <si>
    <t>Bednění kompletních konstrukcí ČOV, nádrží nebo vodojemů neomítaných ploch rovinných odstranění</t>
  </si>
  <si>
    <t>151780187</t>
  </si>
  <si>
    <t>380361006</t>
  </si>
  <si>
    <t>Výztuž kompletních konstrukcí ČOV, nádrží nebo vodojemů z betonářské oceli 10 505</t>
  </si>
  <si>
    <t>-1060109818</t>
  </si>
  <si>
    <t>Výztuž kompletních konstrukcí čistíren odpadních vod, nádrží, vodojemů, kanálů z oceli 10 505 (R) nebo BSt 500</t>
  </si>
  <si>
    <t>Poznámka k položce:
Včetně B-systému</t>
  </si>
  <si>
    <t>"deska dna"   19,89*250"kg/m3"/1000</t>
  </si>
  <si>
    <t>"deska dna u výtoku nabetonávka"   19,25*250"kg/m3"/1000</t>
  </si>
  <si>
    <t>"usměrňovací pilíř"   2,87*250"kg/m3"/1000</t>
  </si>
  <si>
    <t>"chodník"   1,25*150"kg/m3"/1000</t>
  </si>
  <si>
    <t>"deska dna"   68,57*50"kg/m3"/1000</t>
  </si>
  <si>
    <t>"zavazující ostruha"  1,07*200"kg/m3"/1000</t>
  </si>
  <si>
    <t>"chodník"   5,53*150"kg/m3"/1000</t>
  </si>
  <si>
    <t>380361011</t>
  </si>
  <si>
    <t>Výztuž kompletních konstrukcí ČOV, nádrží nebo vodojemů ze svařovaných sítí KARI</t>
  </si>
  <si>
    <t>-147805158</t>
  </si>
  <si>
    <t>Výztuž kompletních konstrukcí čistíren odpadních vod, nádrží, vodojemů, kanálů ze svařovaných sítí z drátů typu KARI</t>
  </si>
  <si>
    <t>"deska dna"   68,57*200"kg/m3"/1000</t>
  </si>
  <si>
    <t>1376913221</t>
  </si>
  <si>
    <t>451313511</t>
  </si>
  <si>
    <t>Podkladní vrstva z betonu prostého se zvýšenými nároky na prostředí pod dlažbu tl do 100 mm</t>
  </si>
  <si>
    <t>1980180080</t>
  </si>
  <si>
    <t>Podkladní vrstva z betonu prostého pod dlažbu se zvýšenými nároky na prostředí tl. do 100 mm</t>
  </si>
  <si>
    <t xml:space="preserve">Poznámka k souboru cen:
1. Ceny lze použít i pro podkladní vrstvy pod dno a svahy melioračních kanálů. 2. Ceny nelze použít pro podkladní vrstvy pod konstrukci dna vývarů; tyto práce lze ocenit cenami souboru cen 321 3 . - . . Konstrukce z betonu vodníc h staveb části A 01 katalogu 321-1 Hráze a úprava na tocích. </t>
  </si>
  <si>
    <t>Poznámka k položce:
Odečtemo z výkresu:
D.3.2.1 Situační koordinační výkres</t>
  </si>
  <si>
    <t>89,27</t>
  </si>
  <si>
    <t>46245111R</t>
  </si>
  <si>
    <t>zalití kamenů C30/37 XC4, XF1, XA2</t>
  </si>
  <si>
    <t>906542046</t>
  </si>
  <si>
    <t>89,27*0,2*0,5 "zmenšeno o 50% - objem kamene"</t>
  </si>
  <si>
    <t>46251137R</t>
  </si>
  <si>
    <t>hydraulicky drsný povrch: opevnění z lomového kamene o hmotnosti jednotlivých kamenů přes 200 do 500 kg</t>
  </si>
  <si>
    <t>-592789321</t>
  </si>
  <si>
    <t>Poznámka k položce:
Položka je bez kamene (předpoklad využití kamene z ražby - objem kamene odečtený z celkové kubatury odvozu na skládku.
V cenách jsou započteny i náklady na úpravu jednotlivých velkých kamenů hmotnosti přes 500 kg dodatečným rozpojením na místě uložení.</t>
  </si>
  <si>
    <t>89,27"m2"*0,5"výška kamene"</t>
  </si>
  <si>
    <t>46251900R</t>
  </si>
  <si>
    <t>příplatek za urovnání opevnění z lomového kamene hmotnost nad 200 do 500 kg</t>
  </si>
  <si>
    <t>1381499446</t>
  </si>
  <si>
    <t>Opevnění z lomového kamene neupraveného záhozového Příplatek k cenám za urovnání viditelných ploch záhozu z kamene, hmotnosti jednotlivých kamenů přes 200 do 500 kg</t>
  </si>
  <si>
    <t>465513317</t>
  </si>
  <si>
    <t>Oprava dlažeb z lomového kamene na maltu s vyspárováním do 20 m2 tl 300 mm</t>
  </si>
  <si>
    <t>-1463522805</t>
  </si>
  <si>
    <t>Oprava dlažeb z lomového kamene lomařsky upraveného pro dlažbu o ploše opravovaných míst do 20 m2 jednotlivě na cementovou maltu, s vyspárováním cementovou maltou, tl. kamene 300 mm</t>
  </si>
  <si>
    <t xml:space="preserve">Poznámka k souboru cen:
1. Ceny nelze použít pro opravu dlažeb o sklonu přes 1:1; tyto práce se oceňují cenami souboru cen 32 . 21-2 . Oprava zdiva nadzákladového z lomového kamene. 2. V cenách nejsou započteny náklady na: a) podkladní betonové lože; tyto práce se oceňují cenami souboru cen 451 31-51 Podkladní nebo vyrovnávací vrstva z betonu prostého části A01 katalogu, b) lože z kameniva; tyto práce se oceňují cenami souboru cen 451 . . - . . Lože z kameniva časti A01 katalogu, c) bourání porušené dlažby; tyto práce se oceňují cenami souboru cen 960 . . -12 Bourání konstrukcí vodních staveb části B01 katalogu. 3. V cenách jsou započteny i náklady na opravu dlažby v úzkém pruhu. 4. Množství jednotek se stanoví v m2 rozvinuté lícní opravované plochy dlažby. </t>
  </si>
  <si>
    <t>3,0*4,4</t>
  </si>
  <si>
    <t>Úpravy povrchů, podlahy a osazování výplní</t>
  </si>
  <si>
    <t>634911112</t>
  </si>
  <si>
    <t>Řezání dilatačních spár š 5 mm hl do 20 mm v čerstvé betonové mazanině</t>
  </si>
  <si>
    <t>389377319</t>
  </si>
  <si>
    <t>Řezání dilatačních nebo smršťovacích spár v čerstvé betonové mazanině nebo potěru šířky do 5 mm, hloubky přes 10 do 20 mm</t>
  </si>
  <si>
    <t xml:space="preserve">Poznámka k souboru cen:
1. V cenách jsou započteny i náklady na vyčištění spár po řezání. </t>
  </si>
  <si>
    <t>Poznámka k položce:
Proříznuté smršťovací spáry
Odečtemo z výkresu:
D.3.2.5 Úprava dna I, II – příčné řezy
D.3.2.6 Úprava dna II – příčné řezy</t>
  </si>
  <si>
    <t>"st. 12,86"   4,46+0,135+0,80</t>
  </si>
  <si>
    <t>"st. 20,22=V4"   3,52+0,54+1,20</t>
  </si>
  <si>
    <t>"V5"   3,52+0,2+1,5</t>
  </si>
  <si>
    <t>"V6"   3,30</t>
  </si>
  <si>
    <t>"V7"   4,055</t>
  </si>
  <si>
    <t>"V8"   4,14</t>
  </si>
  <si>
    <t>"V9"   4,48</t>
  </si>
  <si>
    <t>"V10"   4,545</t>
  </si>
  <si>
    <t>"V11"   3,86</t>
  </si>
  <si>
    <t>"V12"   3,74</t>
  </si>
  <si>
    <t>931994141</t>
  </si>
  <si>
    <t>Těsnění pracovní spáry betonové konstrukce polyuretanovým tmelem do pl 1,5 cm2</t>
  </si>
  <si>
    <t>808057013</t>
  </si>
  <si>
    <t>Těsnění spáry betonové konstrukce pásy, profily, tmely tmelem polyuretanovým spáry pracovní do 1,5 cm2</t>
  </si>
  <si>
    <t xml:space="preserve">Poznámka k souboru cen:
1. V cenách těsnění spár pásy „waterstop“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„waterstop“, vložení extrudovaného polystyrenu v 1/3 plochy tloušťky betonové stěny. 6. V cenách nejsou započteny náklady na: a) bednění pracovních a dilatačních čel, bednění podpěr „waterstop“ svisle uložených, tyto se oceňují cenou 327 35-3112, b) bednění podpěr „waterstop“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</si>
  <si>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Poznámka k položce:
Těsnění proříznuté smršťovací spáry
Odečtemo z výkresu:
D.3.2.5 Úprava dna I, II – příčné řezy
D.3.2.6 Úprava dna II – příčné řezy</t>
  </si>
  <si>
    <t>507879765</t>
  </si>
  <si>
    <t>SO 03.02 - Odtoková štola - zajištění výrubu</t>
  </si>
  <si>
    <t>R1</t>
  </si>
  <si>
    <t>Rozšiřování tunelu mechanicky i pomocí TP, tvarování tunelu obrysovými vrty, omezení TP na obrysech. Vrtání pro TP z lešení</t>
  </si>
  <si>
    <t>-1971764703</t>
  </si>
  <si>
    <t>SO01</t>
  </si>
  <si>
    <t>"pro profil 8"   (73,68-41,01)*4,50</t>
  </si>
  <si>
    <t>"pro profil 7"   (64.58-41.01)*4.945</t>
  </si>
  <si>
    <t>"odpočet objemu zátky - zařazeno v SO01"   -41,01*(4,495-2,0)</t>
  </si>
  <si>
    <t>SO03</t>
  </si>
  <si>
    <t>"v místě úpravy dna I stan. 0,00-12,86"   219,62</t>
  </si>
  <si>
    <t>"v místě upravy dna II stan. 12,86-16,17"   17,46</t>
  </si>
  <si>
    <t>"pro podpěrný rám 1"    20,16*1,0</t>
  </si>
  <si>
    <t>"pro podpěrný rám 2"   16,28*0,8</t>
  </si>
  <si>
    <t>"odpočet bourání bet. chodníku-odhad množství"   -9,50</t>
  </si>
  <si>
    <t>R2</t>
  </si>
  <si>
    <t>Výrub dna tunelu, úprava dna II</t>
  </si>
  <si>
    <t>-2742325</t>
  </si>
  <si>
    <t>Poznámka k položce:
Odečítaná položka je započítaná v položce číslo 1</t>
  </si>
  <si>
    <t>ÚPRAVA DNA II</t>
  </si>
  <si>
    <t>69,06-17,46</t>
  </si>
  <si>
    <t>R3</t>
  </si>
  <si>
    <t>Technologický nadvýrub, 12%</t>
  </si>
  <si>
    <t>-556603182</t>
  </si>
  <si>
    <t>Výplňový a podkladní beton pod paty rámů C 20/25-XF3, tl.15-20cm</t>
  </si>
  <si>
    <t>(422,013+51,60)*0,12</t>
  </si>
  <si>
    <t>212793121</t>
  </si>
  <si>
    <t>Odvodnění flexibilní drenážkou příčné mimo kolej I stupeň ražnosti suchá</t>
  </si>
  <si>
    <t>1825052379</t>
  </si>
  <si>
    <t>Odvodnění rubu obezdívky flexibilní drenážkou v hornině I. stupně ražnosti, suché příčné mimo kolej</t>
  </si>
  <si>
    <t>Poznámka k položce:
Rezerva: pomocné konstrukce pro centrovaný svod soustředěných výtoku vody ze stěn a úpravy se zaustěním do odtokového žlábku nebo drenáže, přesné množství není možné specifikovat.</t>
  </si>
  <si>
    <t>R4</t>
  </si>
  <si>
    <t>-758604465</t>
  </si>
  <si>
    <t>"odhad"   1,920</t>
  </si>
  <si>
    <t>R10</t>
  </si>
  <si>
    <t>Plocha bednění - zaoblené, odstranění</t>
  </si>
  <si>
    <t>-773747702</t>
  </si>
  <si>
    <t>R5</t>
  </si>
  <si>
    <t>Želbet. monolit ztužujících rámů C30/37-XF1, XA2</t>
  </si>
  <si>
    <t>-1895143453</t>
  </si>
  <si>
    <t>Želbet. monolit ztužujících rámů C30/37-XF1,XA2</t>
  </si>
  <si>
    <t xml:space="preserve">"ZAJIŠTĚNÍ VÝRUBU" </t>
  </si>
  <si>
    <t>C30/37 XC4, XF1, XA2</t>
  </si>
  <si>
    <t>"podpěrný rám 1"   21,81*1,0</t>
  </si>
  <si>
    <t>"podpěrný rám 2"   19,31*0,8</t>
  </si>
  <si>
    <t>R6</t>
  </si>
  <si>
    <t>Výztuž do monolit betonu - ocel B500B</t>
  </si>
  <si>
    <t>533124342</t>
  </si>
  <si>
    <t>Výztuž kompletních konstrukcí z oceli 10 505 (R) nebo BSt 500</t>
  </si>
  <si>
    <t>Poznámka k položce:
Výkresová dokumentace: D.3.6
10% rezerva- kotevní prvky</t>
  </si>
  <si>
    <t>"pro podpěrný rám 1"    1,902*1,10</t>
  </si>
  <si>
    <t>"pro podpěrný rám 2"   1,505*1,10</t>
  </si>
  <si>
    <t>R7</t>
  </si>
  <si>
    <t>Plocha bednění - rovinné, zřízení</t>
  </si>
  <si>
    <t>188661842</t>
  </si>
  <si>
    <t>"podpěrný rám 1 - boky"   21,81*2</t>
  </si>
  <si>
    <t>"podpěrný rám 2 - boky"   19,31*2</t>
  </si>
  <si>
    <t>R8</t>
  </si>
  <si>
    <t>Plocha bednění - rovinné, odstranění</t>
  </si>
  <si>
    <t>1082810338</t>
  </si>
  <si>
    <t>R9</t>
  </si>
  <si>
    <t>Plocha bednění - zaoblené, zřízení</t>
  </si>
  <si>
    <t>1168688900</t>
  </si>
  <si>
    <t>"podpěrný rám 1"   20,78*1,0</t>
  </si>
  <si>
    <t>"podpěrný rám 2"   18,00*0,8</t>
  </si>
  <si>
    <t>1681786446</t>
  </si>
  <si>
    <t>Poznámka k položce:
oddad - rezerva (v případě vypadnutí většího bloku)</t>
  </si>
  <si>
    <t>153273112</t>
  </si>
  <si>
    <t>Výztuž stříkaného betonu ze svařovaných sítí jednovrstvá D drátu 6 mm skalních a poloskalních ploch</t>
  </si>
  <si>
    <t>1521565934</t>
  </si>
  <si>
    <t>Výztuž stříkaného betonu ze svařovaných sítí skalních a poloskalních ploch jednovrstvých, průměru drátu přes 4 do 6 mm</t>
  </si>
  <si>
    <t xml:space="preserve">Poznámka k souboru cen:
1. V cenách jsou započteny i náklady na výztuž a její provázání. 2. V cenách nejsou započteny náklady na: a) kotvičky; tyto náklady se oceňují cenami souboru cen 153 27-11 . Kotvičky pro výztuž stříkaného betonu, b) příčnou a podélnou výztuž, tyto náklady se oceňují cenami souboru cen 153 27-2 Výztuž stříkaného betonu příčná a podélná. </t>
  </si>
  <si>
    <t>961044111</t>
  </si>
  <si>
    <t>Bourání základů z betonu prostého</t>
  </si>
  <si>
    <t>658339089</t>
  </si>
  <si>
    <t>Bourání základů z betonu prostého</t>
  </si>
  <si>
    <t>"Betoný chodník v tunelu"   9,5</t>
  </si>
  <si>
    <t>R11</t>
  </si>
  <si>
    <t>-1659623933</t>
  </si>
  <si>
    <t>R12</t>
  </si>
  <si>
    <t>Pažení tunelu - stříkaný beton tloušťky 25-30cm-výplň kaveren a nerovností   (C20/25- X0)</t>
  </si>
  <si>
    <t>1286406500</t>
  </si>
  <si>
    <t>"odhad-rezerva" 15,00</t>
  </si>
  <si>
    <t>R13</t>
  </si>
  <si>
    <t>Pažení tunelu - stříkaný beton tloušťky 5-10cm (C20/25- X0), výklenky pro rámy atp.</t>
  </si>
  <si>
    <t>1392017171</t>
  </si>
  <si>
    <t>"odhad-rezerva"   13,95+120,00</t>
  </si>
  <si>
    <t>R15</t>
  </si>
  <si>
    <t>Zpevňující cementová injektáž horninového masivu, včetně provedení vrtů (množství dle spotřebované hmoty)</t>
  </si>
  <si>
    <t>21442575</t>
  </si>
  <si>
    <t xml:space="preserve">Poznámka k položce:
Cementová injektáž, velikost zrna &lt;0,5, průtokový kužel 21 sec, 
bez odloučení vody v čase, změna objemu %/24 hod. +0,8%, pevnost v tlaku po 8 hod. min 1 MPa, po 24 hod. min 25 MPa, po 28 dnech min 50 MPa.
</t>
  </si>
  <si>
    <t>"odhad-rezerva"   8,0</t>
  </si>
  <si>
    <t>R16</t>
  </si>
  <si>
    <t>Zpevňující chemická injektáž horninového masivu, včetně provedení vrtů (množství dle spotřebované hmoty)</t>
  </si>
  <si>
    <t>2101290124</t>
  </si>
  <si>
    <t>Poznámka k položce:
Chemická injektáž, dvousložková polyuretanová injektážní pryskyřice bez rozpouštědel pro zpevňování hornin, s nastavitelnou reakční dobou.</t>
  </si>
  <si>
    <t>"odhad-rezerva"   9,10</t>
  </si>
  <si>
    <t>R17</t>
  </si>
  <si>
    <t>Samozávrtné sklolaminátové kotvy dl. 4m, vč. vrtů a injektáže</t>
  </si>
  <si>
    <t>ks</t>
  </si>
  <si>
    <t>-1852608866</t>
  </si>
  <si>
    <t>Poznámka k položce:
profil 25 mm, únosnost min.120 kN
Dodávka včetně montáže</t>
  </si>
  <si>
    <t>R18</t>
  </si>
  <si>
    <t>Samozávrtné sklolaminátové kotvy dl. 6m, vč. vrtů a injektáže</t>
  </si>
  <si>
    <t>695559772</t>
  </si>
  <si>
    <t>R21</t>
  </si>
  <si>
    <t>Čerpání vody, včetně zřízení ocelové čerpací jímky s uzavíratelným tlakovým poklopem a její následná likvidace, včetně poplatku za odvádění vody do kanalizace</t>
  </si>
  <si>
    <t>hod</t>
  </si>
  <si>
    <t>-569861769</t>
  </si>
  <si>
    <t>Poznámka k položce:
Po po dobu provádění stavebních prací a betonáže, předpoklad je 200 hodin</t>
  </si>
  <si>
    <t>9970135R1</t>
  </si>
  <si>
    <t>Vodorovné přemístění rubaniny na skládku vč. uložení (poplatku) dle platné legislativy</t>
  </si>
  <si>
    <t>391380730</t>
  </si>
  <si>
    <t>Vodorovné přemístění suti na skládku vč. uložení (poplatku) dle platné legislativy</t>
  </si>
  <si>
    <t xml:space="preserve">Poznámka k položce:
Naložení, převoz na skládku včetně poplatku za uložení - předpokládaná skládka Trutnov - vzdálenost cca. 45 km. </t>
  </si>
  <si>
    <t>9970135R2</t>
  </si>
  <si>
    <t>Vodorovné přemístění vybouraného betonového odpadu na skládku vč. uložení (poplatku) dle platné legislavity</t>
  </si>
  <si>
    <t>-2124120594</t>
  </si>
  <si>
    <t>Vodorovné přemístění vybouraného štěrku a drenáže na skládku vč. uložení (poplatku) dle platné legislavity</t>
  </si>
  <si>
    <t xml:space="preserve">Poznámka k položce:
Naložení, převoz na skládku včetně poplatku za uložení - předpokládaná skládka Trutnov - vzdálenost cca.45 km. </t>
  </si>
  <si>
    <t>"položka č.12"    19 "t"</t>
  </si>
  <si>
    <t>R26</t>
  </si>
  <si>
    <t>1823772360</t>
  </si>
  <si>
    <t>SO 04 - potrubí limnigrafu</t>
  </si>
  <si>
    <t xml:space="preserve">    P04 - Potápěčské práce - potrubí limnigrafu</t>
  </si>
  <si>
    <t xml:space="preserve">    722 - Zdravotechnika - vnitřní vodovod</t>
  </si>
  <si>
    <t xml:space="preserve">    783 - Dokončovací práce - nátěry</t>
  </si>
  <si>
    <t xml:space="preserve">    36-M - Montáž prov.,měř. a regul. zařízení</t>
  </si>
  <si>
    <t>-1662447028</t>
  </si>
  <si>
    <t>(695,05-666,00)*(24/1000) "D.4.5 - rozdíl výškových kót v řezu, stavající demontovaný limnigraf, hmotnost 24 kg/mb</t>
  </si>
  <si>
    <t>P04</t>
  </si>
  <si>
    <t>Potápěčské práce - potrubí limnigrafu</t>
  </si>
  <si>
    <t>P 04.01</t>
  </si>
  <si>
    <t>Demontáž stávajícího potrubí limnigrafu - práce pod vodou</t>
  </si>
  <si>
    <t>-1035376168</t>
  </si>
  <si>
    <t>Demontáž stávajícího potrubí limnigrafu - práce pod vodou, včetně odvozu a likvidace vybouraného materiálu dle platné legislativy</t>
  </si>
  <si>
    <t xml:space="preserve">Poznámka k položce:
- odhadovaná časová náročnost 5 dní
- vybourání plastového potrubí DN 50 v délce 30 m, včetně stávajících objímek
- včetně vybourání cca 30 cm (v dostatečném prostoru pro provedení svaru) betonu pro obnažení stávající ocelové roury
- včetně uříznutí stávající ocelové roury
</t>
  </si>
  <si>
    <t>P 04.02</t>
  </si>
  <si>
    <t>Osazení nového potrubí limnigrafu - montáž pod vodou</t>
  </si>
  <si>
    <t>1293168476</t>
  </si>
  <si>
    <t>Osazení nového potrubí limnigrafu - montáž pod vodou, včetně spojovacího materiálu (šrouby M12 x 60 a matky) a osazení sacího koše, včetně očištění česlí chránících sací koš</t>
  </si>
  <si>
    <t xml:space="preserve">Poznámka k položce:
- přivaření krkové příruby DN 100 k uříznuté ocelové troubě
- osazení redukčního kusu DN 100/50 s točivou přírubou na konci
- osazení úderových hmožinek
- osazení 16 ks přírubových dílu DN 50 z nerezu dl. cca 3 m, tvaru dle výkresové dokumentace D.4.4
- přírubobé spoje těsněny klínovými kruhy s úhlem cca 4°
</t>
  </si>
  <si>
    <t>M55261308</t>
  </si>
  <si>
    <t>nerezový přírubový trubní díl DN 50, délka cca 3 m, tvar výkresové části</t>
  </si>
  <si>
    <t>1266982142</t>
  </si>
  <si>
    <t>16 "D4.4, nerezové přírubové tvarovky DN 50 délky 3 m</t>
  </si>
  <si>
    <t>M2732250</t>
  </si>
  <si>
    <t>těsnění přírubové pryžové DN 50 klínové s úhlem cca 4°</t>
  </si>
  <si>
    <t>-305190651</t>
  </si>
  <si>
    <t>M4269205</t>
  </si>
  <si>
    <t>koš sací 2" - materiál nerez</t>
  </si>
  <si>
    <t>-354807173</t>
  </si>
  <si>
    <t>P 04.12</t>
  </si>
  <si>
    <t>Přesun hmot v rámci potápěčských prací na VD - SO 04</t>
  </si>
  <si>
    <t>856594761</t>
  </si>
  <si>
    <t>899911113</t>
  </si>
  <si>
    <t>Osazení ocelových součástí pro potrubí závěsných a úložných hmotnosti jednotlivě nad 10 kg</t>
  </si>
  <si>
    <t>-1233369478</t>
  </si>
  <si>
    <t>Osazení ocelových součástí závěsných a úložných pro potrubí na mostech, konstrukcích apod. hmotnosti jednotlivě přes 10 kg</t>
  </si>
  <si>
    <t>25,3 "D.4.4, pol. 13, nosník U200 vetknutý do podlahy, hmotnost 25,3 kg/mb, délka 1 m</t>
  </si>
  <si>
    <t>130109200</t>
  </si>
  <si>
    <t>ocel profilová UE, v jakosti 11 375, h=200 mm</t>
  </si>
  <si>
    <t>-194378518</t>
  </si>
  <si>
    <t>Ocel profilová v jakosti 11 375 ocel profilová U UE h=200 mm</t>
  </si>
  <si>
    <t>Poznámka k položce:
Hmotnost: 18,40 kg/m</t>
  </si>
  <si>
    <t>25,3*0,001 'Přepočtené koeficientem množství</t>
  </si>
  <si>
    <t>R89118122</t>
  </si>
  <si>
    <t>Montáž vodovodních šoupátek s ručním kolečkem v šachtách DN 25</t>
  </si>
  <si>
    <t>-1815110036</t>
  </si>
  <si>
    <t>Montáž vodovodních armatur na potrubí šoupátek v šachtách s ručním kolečkem DN 25</t>
  </si>
  <si>
    <t>Poznámka k položce:
- D.4.4 pol. 6</t>
  </si>
  <si>
    <t>1 "D.4.4 pol. 6</t>
  </si>
  <si>
    <t>M04.03</t>
  </si>
  <si>
    <t>Šoupátko  z ušlechtilé oceli (nerez 1.4301) s ručním kolem DN 25, PN 10</t>
  </si>
  <si>
    <t>-1124186882</t>
  </si>
  <si>
    <t>Poznámka k položce:
- D.4.3. pol. 6</t>
  </si>
  <si>
    <t>891261221</t>
  </si>
  <si>
    <t>Montáž vodovodních šoupátek s ručním kolečkem v šachtách DN 100</t>
  </si>
  <si>
    <t>-1908186743</t>
  </si>
  <si>
    <t>Montáž vodovodních armatur na potrubí šoupátek v šachtách s ručním kolečkem DN 100</t>
  </si>
  <si>
    <t>1 "D.4.4 pol. 2</t>
  </si>
  <si>
    <t>M04.01</t>
  </si>
  <si>
    <t>Šoupátko  z ušlechtilé oceli (nerez 1.4301) s ručním kolem DN 100, PN 10, dlouhé stavební délky</t>
  </si>
  <si>
    <t>-116207477</t>
  </si>
  <si>
    <t>Poznámka k položce:
- D.4.4
 pol. 2</t>
  </si>
  <si>
    <t>891181295</t>
  </si>
  <si>
    <t>Příplatek za montáž šoupátek v objektech DN 40 až 1200</t>
  </si>
  <si>
    <t>-1199278779</t>
  </si>
  <si>
    <t>Montáž vodovodních armatur na potrubí Příplatek k ceně za montáž v objektech DN od 40 do 1200</t>
  </si>
  <si>
    <t>998272211</t>
  </si>
  <si>
    <t>Přesun hmot pro trubní vedení z ocelových trub svařovaných ve štole</t>
  </si>
  <si>
    <t>1889212732</t>
  </si>
  <si>
    <t>Přesun hmot pro trubní vedení z ocelových trub svařovaných pro vodovody, plynovody, teplovody, shybky, produktovody ve štole dopravní vzdálenost do 50 m</t>
  </si>
  <si>
    <t>998272224</t>
  </si>
  <si>
    <t>Příplatek k přesunu hmot pro trubní vedení z ocelových trub svařovaných za zvětšený přesun do 500 m</t>
  </si>
  <si>
    <t>-1927591337</t>
  </si>
  <si>
    <t>Přesun hmot pro trubní vedení z ocelových trub svařovaných Příplatek k cenám za zvětšený přesun přes vymezenou největší dopravní vzdálenost do 500 m</t>
  </si>
  <si>
    <t>722</t>
  </si>
  <si>
    <t>Zdravotechnika - vnitřní vodovod</t>
  </si>
  <si>
    <t>722110815</t>
  </si>
  <si>
    <t>Demontáž potrubí litinové přírubové do DN 125</t>
  </si>
  <si>
    <t>-1299421479</t>
  </si>
  <si>
    <t>Demontáž potrubí z litinových trub přírubových TP přes 80 do DN 125</t>
  </si>
  <si>
    <t>Poznámka k položce:
- pro další použití</t>
  </si>
  <si>
    <t>695,05-666,00 "D.4.5 -demontáž stávajícího potrubí limnigrafu, rozdíl výškových kót v řezu</t>
  </si>
  <si>
    <t>783</t>
  </si>
  <si>
    <t>Dokončovací práce - nátěry</t>
  </si>
  <si>
    <t>783301303</t>
  </si>
  <si>
    <t>Bezoplachové odrezivění zámečnických konstrukcí</t>
  </si>
  <si>
    <t>339417887</t>
  </si>
  <si>
    <t>Příprava podkladu zámečnických konstrukcí před provedením nátěru odrezivění odrezovačem bezoplachovým</t>
  </si>
  <si>
    <t>(2*pi*0,2)*(695,05-666,65) "D.4.5, pol. 12, ošetření stávající potrubí DN 400, rozdíl výškových kót v řezu</t>
  </si>
  <si>
    <t>783606884</t>
  </si>
  <si>
    <t>Odstranění nátěrů armatur potrubí přes DN 200 mm okartáčováním</t>
  </si>
  <si>
    <t>442017899</t>
  </si>
  <si>
    <t>Odstranění nátěrů z armatur a kovových potrubí potrubí přes DN 200 mm okartáčováním</t>
  </si>
  <si>
    <t>783614691</t>
  </si>
  <si>
    <t>Základní antikorozní jednonásobný syntetický potrubí přes DN 200 mm</t>
  </si>
  <si>
    <t>-466786</t>
  </si>
  <si>
    <t>Základní antikorozní nátěr armatur a kovových potrubí jednonásobný potrubí přes DN 200 mm syntetický standardní</t>
  </si>
  <si>
    <t>783617681</t>
  </si>
  <si>
    <t>Krycí jednonásobný syntetický nátěr potrubí přes DN 200 mm</t>
  </si>
  <si>
    <t>1047597902</t>
  </si>
  <si>
    <t>Krycí nátěr (email) armatur a kovových potrubí potrubí přes DN 200 mm jednonásobný syntetický standardní</t>
  </si>
  <si>
    <t>(2*pi*0,2)*(695,05-666,65) "D.4.4, pol. 12, ošetření stávající potrubí DN 400, rozdíl výškových kót v řezu</t>
  </si>
  <si>
    <t>R9853219</t>
  </si>
  <si>
    <t>Příplatek k cenám ochranného nátěru ve stísněném prostoru, nebo ve výškách</t>
  </si>
  <si>
    <t>853744403</t>
  </si>
  <si>
    <t>2*((2*pi*0,2)*(695,05-666,65)) "D.4.5, pol. 12, ošetření stávající potrubí DN 400, rozdíl výškových kót v řezu</t>
  </si>
  <si>
    <t>R230120</t>
  </si>
  <si>
    <t>Obroušení vyčnívajících konců stávajícího potrubí a opatření konců protikorozním zinkovým nátěrem</t>
  </si>
  <si>
    <t>1233347410</t>
  </si>
  <si>
    <t>Poznámka k položce:
- D.4.4 pol. 11</t>
  </si>
  <si>
    <t>1 "D.4.4 pol. 11</t>
  </si>
  <si>
    <t>R23002407</t>
  </si>
  <si>
    <t>Montáž trubní díly přivařovací nerez do 50 kg do DN 100, včetně spojovacího materiálu</t>
  </si>
  <si>
    <t>142687101</t>
  </si>
  <si>
    <t xml:space="preserve">Poznámka k položce:
- včetně dodávky 8-mi šroubů M14 a matek pro připojení pol. 1 </t>
  </si>
  <si>
    <t>1" D.4.4 pol. 1</t>
  </si>
  <si>
    <t>1" D.4.4 pol. 3, 4 a 5</t>
  </si>
  <si>
    <t>1 "D.4.4 pol. 7 a 8</t>
  </si>
  <si>
    <t>1 "D.4.4 pol. 10, spodní díl pro osazení pol. 9 - kolena s patkou</t>
  </si>
  <si>
    <t>M55261342</t>
  </si>
  <si>
    <t>koleno 90 st. z ušlechtilé oceli (nerez 1.4301), DN 100, PN 10 s přírubou na jedné straně</t>
  </si>
  <si>
    <t>-655965289</t>
  </si>
  <si>
    <t xml:space="preserve">Poznámka k položce:
- D.4.5 pol. 1
- tl. stěny potrubí min. 2 mm </t>
  </si>
  <si>
    <t>273225100</t>
  </si>
  <si>
    <t>těsnění přírubové pryžové DN 100  d=114/152 mm</t>
  </si>
  <si>
    <t>256</t>
  </si>
  <si>
    <t>-1318524939</t>
  </si>
  <si>
    <t>Výrobky pryžové vykrajované a vysekávané z desek těsnění přírubové pro spoje s hrubou čelní plochou materiál pryž pro všeobecné použití s textilní vložkou PN 6   vnitřní/vnější průměr  síla 3 mm DN 100  d=114/152 mm</t>
  </si>
  <si>
    <t>Poznámka k položce:
dle ČSN 131550.1</t>
  </si>
  <si>
    <t>M04.02</t>
  </si>
  <si>
    <t>TP DN 100, PN 10 z ušlechtilé oceli (nerez 1.4301) s odbočkou s převlečnou přírubou a lemovým kroužkem, s ohybem 15° na straně s přírubou</t>
  </si>
  <si>
    <t>-2127209725</t>
  </si>
  <si>
    <t xml:space="preserve">Poznámka k položce:
- D.4.4 pol. 3, 4 a 5
- tl. stěny potrubí min. 2 mm </t>
  </si>
  <si>
    <t>M04.04</t>
  </si>
  <si>
    <t>redukční kus 100/150, DN 100/150, PN 10 s 90° kolenem DN 100, PN 10, s přírubou</t>
  </si>
  <si>
    <t>828459291</t>
  </si>
  <si>
    <t xml:space="preserve">Poznámka k položce:
- D.4.3. pol. 7 a 8
- tl. stěny potrubí min. 2 mm </t>
  </si>
  <si>
    <t>230030004</t>
  </si>
  <si>
    <t>Montáž trubní díly přírubové hmotnost přes 25 kg do 50 kg</t>
  </si>
  <si>
    <t>1883645885</t>
  </si>
  <si>
    <t>Montáž trubních dílů přírubových hmotnosti přes 25 do 50 kg</t>
  </si>
  <si>
    <t>1 "D.4.3. pol. 9</t>
  </si>
  <si>
    <t>M5525181</t>
  </si>
  <si>
    <t>koleno 90° s patkou, DN 150, PN 10</t>
  </si>
  <si>
    <t>-1638799219</t>
  </si>
  <si>
    <t xml:space="preserve">koleno 90° s patkou, DN 150, PN 10
</t>
  </si>
  <si>
    <t xml:space="preserve">Poznámka k položce:
- D.4.4 pol. 9
- tl. stěny potrubí min. 2 mm </t>
  </si>
  <si>
    <t>230030005</t>
  </si>
  <si>
    <t>Montáž trubní díly přírubové hmotnost přes 50 kg do 100 kg</t>
  </si>
  <si>
    <t>-1133066549</t>
  </si>
  <si>
    <t>Montáž trubních dílů přírubových hmotnosti přes 50 do 100 kg</t>
  </si>
  <si>
    <t xml:space="preserve">Poznámka k položce:
- včetně kotvení potrubí k nosné konstrukci schodiště pomocí ohnuté betonářské výztuže R8 přivařením, 2x na každou možnou podestu ve směru kotvení </t>
  </si>
  <si>
    <t>15 "D.4.5 - řez, pol. 10, předpoklad TP délky cca 2 m</t>
  </si>
  <si>
    <t>273225120</t>
  </si>
  <si>
    <t>těsnění přírubové pryžové DN 150  d=165/207 mm</t>
  </si>
  <si>
    <t>1568547232</t>
  </si>
  <si>
    <t>Výrobky pryžové vykrajované a vysekávané z desek těsnění přírubové pro spoje s hrubou čelní plochou materiál pryž pro všeobecné použití s textilní vložkou PN 6   vnitřní/vnější průměr  síla 3 mm DN 150  d=165/207 mm</t>
  </si>
  <si>
    <t>M5539124</t>
  </si>
  <si>
    <t>šroub M12 x 40 - nerez</t>
  </si>
  <si>
    <t>-1074334713</t>
  </si>
  <si>
    <t>(8*15) "D.4.5 - řez, pol. 10, předpoklad 15 ks, 8 šroubů a matek na jeden přírubový spoj</t>
  </si>
  <si>
    <t>M55391251</t>
  </si>
  <si>
    <t>matice M16 - 6 nerez</t>
  </si>
  <si>
    <t>714578030</t>
  </si>
  <si>
    <t>M55261309</t>
  </si>
  <si>
    <t>trubka z ušlechtilé oceli (nerez 1.4301), DN 100, PN 10, s přírubou</t>
  </si>
  <si>
    <t>-1387087380</t>
  </si>
  <si>
    <t xml:space="preserve">trubka z ušlechtilé oceli (nerez 1.4301), DN 100, PN 10, s přírubou, tl. stěny potrubí min. 2 mm </t>
  </si>
  <si>
    <t>695,05-666,00 "D.4.5 - pol. 10, TP různé délky, rozdíl výškových kót v řezu</t>
  </si>
  <si>
    <t>36-M</t>
  </si>
  <si>
    <t>Montáž prov.,měř. a regul. zařízení</t>
  </si>
  <si>
    <t>361410242</t>
  </si>
  <si>
    <t>Montáž měřiče výšky hladiny kapacitní kontinuální typ VZH 213</t>
  </si>
  <si>
    <t>-867022080</t>
  </si>
  <si>
    <t>Montáž čidel - 1. dodatek Montáž měřič výšky hladiny kapacitní kontinuální, typVZH 213</t>
  </si>
  <si>
    <t>1 "osazení tlakového čidla do nového potrubí</t>
  </si>
  <si>
    <t>M04.06</t>
  </si>
  <si>
    <t>Kontinuální tlakové čidlo s krytím IPF 67</t>
  </si>
  <si>
    <t>1744801426</t>
  </si>
  <si>
    <t>Kontinuální tlakové čidlo s krytím IPF 67, např. BD LMP 308</t>
  </si>
  <si>
    <t>R000</t>
  </si>
  <si>
    <t>Zajištění provizorního elektronického měření hladiny vody v nádrži po dobu výstavby</t>
  </si>
  <si>
    <t>-204402798</t>
  </si>
  <si>
    <t>SO 05 - Přístup k uzávěrům šoupátkovou šachtou</t>
  </si>
  <si>
    <t>SO 05.01 - Přístup k uzávěrům</t>
  </si>
  <si>
    <t xml:space="preserve">    33-M - Montáže dopr.zaříz.,sklad. zař. a váh</t>
  </si>
  <si>
    <t xml:space="preserve">    43-M - Montáž ocelových konstrukcí</t>
  </si>
  <si>
    <t>321351020</t>
  </si>
  <si>
    <t>Bednění konstrukcí vodních staveb válcově zakřivené - zřízení</t>
  </si>
  <si>
    <t>-1654201957</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</si>
  <si>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válcově zakřivených</t>
  </si>
  <si>
    <t>2*3,8*0,2 "D.5.2.2 - půdorys horní strojovny, 2 rohy podlahy strojovny x délka oblouku x tloušťka betonu</t>
  </si>
  <si>
    <t>321352020</t>
  </si>
  <si>
    <t>Bednění konstrukcí vodních staveb válcově zakřivené - odstranění</t>
  </si>
  <si>
    <t>1749748767</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</si>
  <si>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válcově zakřivených</t>
  </si>
  <si>
    <t>411171132</t>
  </si>
  <si>
    <t>Montáž ocelových kcí podlah a plošin hmotnosti do 50 kg/m2 pokrytých rošty</t>
  </si>
  <si>
    <t>-331861759</t>
  </si>
  <si>
    <t>Montáž ocelové konstrukce podlah a plošin pokrytou rošty hmotnosti konstrukce podlahy přes 30 do 50 kg/m2</t>
  </si>
  <si>
    <t>4*0,455 "D.5.3.5, plošiny č.2 až 5</t>
  </si>
  <si>
    <t>M05.02</t>
  </si>
  <si>
    <t>materiál pro ocelovou konstrukci plošiny č.2 až 5, výkaz materiálu dle výkresu D.5.3.5, hmotnost 455 kg</t>
  </si>
  <si>
    <t>-1531121599</t>
  </si>
  <si>
    <t>1,82*1000 'Přepočtené koeficientem množství</t>
  </si>
  <si>
    <t>411171134</t>
  </si>
  <si>
    <t>Montáž ocelových kcí podlah a plošin hmotnosti do 100 kg/m2 pokrytých rošty</t>
  </si>
  <si>
    <t>1024704200</t>
  </si>
  <si>
    <t>Montáž ocelové konstrukce podlah a plošin pokrytou rošty hmotnosti konstrukce podlahy přes 70 do 100 kg/m2</t>
  </si>
  <si>
    <t>2,643 "D.5.3.1, plošina č.6</t>
  </si>
  <si>
    <t>M05.03</t>
  </si>
  <si>
    <t>materiál pro ocelovou konstrukci plošiny č.6 - podlaha strojovny, výkaz materiálu dle výkresu D.5.3.1, hmotnost 2643 kg</t>
  </si>
  <si>
    <t>1133448072</t>
  </si>
  <si>
    <t>2,643*1000 'Přepočtené koeficientem množství</t>
  </si>
  <si>
    <t>-1978103519</t>
  </si>
  <si>
    <t>1,405 "D.5.3.6, plošina č.1</t>
  </si>
  <si>
    <t>M05.04</t>
  </si>
  <si>
    <t>materiál pro ocelovou konstrukci plošiny č.1, výkaz materiálu dle výkresu D.5.3.6, hmotnost 1405 kg</t>
  </si>
  <si>
    <t>-838961276</t>
  </si>
  <si>
    <t xml:space="preserve">materiál pro ocelovou konstrukci plošiny č.1, výkaz materiálu dle výkresu D.5.3.6, hmotnost 1405 kg
</t>
  </si>
  <si>
    <t>1,405*1000 'Přepočtené koeficientem množství</t>
  </si>
  <si>
    <t>457311116</t>
  </si>
  <si>
    <t>Vyrovnávací nebo spádový beton C 20/25 včetně úpravy povrchu</t>
  </si>
  <si>
    <t>-1038924973</t>
  </si>
  <si>
    <t>Vyrovnávací nebo spádový beton včetně úpravy povrchu C 20/25</t>
  </si>
  <si>
    <t>2*2,5*0,2 "D.5.2.2 - půdorys horní strojovny, 2 rohy podlahy strojovny x plocha betonovaných rohů x tlouštka betonu</t>
  </si>
  <si>
    <t>-2083224482</t>
  </si>
  <si>
    <t xml:space="preserve">(2,5*4,4*pi)*(693,85-663) "polovina šířky strojovny x polovina délky strojovny x PI x rozdíl výškových kót strojovny v řezu </t>
  </si>
  <si>
    <t>-944829475</t>
  </si>
  <si>
    <t>1066,099*120</t>
  </si>
  <si>
    <t>-1652472007</t>
  </si>
  <si>
    <t>966071111</t>
  </si>
  <si>
    <t>Demontáž ocelových kcí hmotnosti do 5 t z profilů hmotnosti do 13 kg/m</t>
  </si>
  <si>
    <t>746931069</t>
  </si>
  <si>
    <t>Demontáž ocelových konstrukcí profilů hmotnosti do 13 kg/m, hmotnosti konstrukce do 5 t</t>
  </si>
  <si>
    <t>10,5 "D.5.2.1, demontáž šesti stávajících ocelových plošin</t>
  </si>
  <si>
    <t>1,4 "D.5.2.1, demontáž příčných ocelových prvků (samostatné traverzy) v šachtě</t>
  </si>
  <si>
    <t>1,8 "D.5.2.1, stávající nosníky jeřábové dráhy</t>
  </si>
  <si>
    <t>966071123</t>
  </si>
  <si>
    <t>Demontáž ocelových kcí hmotnosti do 40 t z profilů hmotnosti do 30 kg/m</t>
  </si>
  <si>
    <t>1946066405</t>
  </si>
  <si>
    <t>Demontáž ocelových konstrukcí profilů hmotnosti přes 13 do 30 kg/m, hmotnosti konstrukce přes 10 do 50 t</t>
  </si>
  <si>
    <t>5,5 "D.5.3.1, demontáž stávající ocelové konstrukce podlahy strojovny</t>
  </si>
  <si>
    <t>Vodorovné přemístění odstraněného ocelového odpadu - vybourané plošiny a ocelové prvky v šachtě, od místa demontáže až do místa uložení - areál investora v obci Pouchov, s naložením a se složením, včetně případného překládání</t>
  </si>
  <si>
    <t>1880559607</t>
  </si>
  <si>
    <t>10,5 "D.5.3, demontáž šesti stávajících ocelových plošin</t>
  </si>
  <si>
    <t>1,4 "D.5.3, demontáž příčných ocelových prvků (samostatné traverzy) v šachtě</t>
  </si>
  <si>
    <t>998321011</t>
  </si>
  <si>
    <t>Přesun hmot pro hráze přehradní zemní a kamenité</t>
  </si>
  <si>
    <t>-206154755</t>
  </si>
  <si>
    <t>Přesun hmot pro objekty hráze přehradní zemní a kamenité dopravní vzdálenost do 500 m</t>
  </si>
  <si>
    <t>692385385</t>
  </si>
  <si>
    <t>4*(1,9+2,072) "D.5.3.5, zábradlí plošin č. 2-5</t>
  </si>
  <si>
    <t>2*7,48+(2-0,94) "D.5.3.6, zábradlí plošiny č.1</t>
  </si>
  <si>
    <t>0,935+1+2+1+0,935 "D.5.3.1, zábradlí u schodiště plošiny strojovny - plošina č.6</t>
  </si>
  <si>
    <t>2*1,945+2 "D.5.3.1, zábradlí u otevíracích polí plošiny strojovny - plošina č.6</t>
  </si>
  <si>
    <t>-416465496</t>
  </si>
  <si>
    <t>767210123</t>
  </si>
  <si>
    <t>Montáž schodnic ocelových vřetenových na ocelovou konstrukci šroubováním</t>
  </si>
  <si>
    <t>-544010088</t>
  </si>
  <si>
    <t>693,85-669,35 "D.5.2.1, rozdíl výškových kót horní podlahy strojovny a prac. plošiny č.1</t>
  </si>
  <si>
    <t>M1401108</t>
  </si>
  <si>
    <t>trubka ocelová bezešvá hladká jakost 11 353 (vnější průměr133 mm, tl. stěny 10 mm) - přesný rozměr dle dodavatele ocelového schodiště</t>
  </si>
  <si>
    <t>-1001006388</t>
  </si>
  <si>
    <t>767210151</t>
  </si>
  <si>
    <t>Montáž schodišťových stupňů ocelových rovných nebo vřetenových  šroubováním</t>
  </si>
  <si>
    <t>-1930654238</t>
  </si>
  <si>
    <t>Montáž schodišťových stupňů z oceli rovných nebo vřetenových šroubováním</t>
  </si>
  <si>
    <t xml:space="preserve">5*28 "D.5.2.1, 28 schodišťových stupňů mezi jednotlivými podestami, 5 sestav mezi podestami </t>
  </si>
  <si>
    <t>M5534713</t>
  </si>
  <si>
    <t>schodišťový stupeň pro točité vřetenové schodiště, výška 175 mm, poloměr stupně 900 mm - přesný tvar dle dodavatele schodiště</t>
  </si>
  <si>
    <t>497251342</t>
  </si>
  <si>
    <t>schodišťový stupeň pro točité vřetenové schodiště, výška 175 mm, poloměr stupně 900 mm - přesný tvar dle dodavatele schodiště (geometrie dle výkresu D.5.3.5)</t>
  </si>
  <si>
    <t>767220220</t>
  </si>
  <si>
    <t>Montáž zábradlí schodiště z trubek na ocelovou konstrukci hmotnosti do 25 kg</t>
  </si>
  <si>
    <t>-1112040859</t>
  </si>
  <si>
    <t>Montáž schodišťového zábradlí z trubek nebo tenkostěnných profilů na ocelovou konstrukci, hmotnosti 1 m zábradlí přes 15 do 25 kg</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</si>
  <si>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</si>
  <si>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5*(7*1,63) "D.5.3.6, 5 sestav mezi podestami x počt dílů zábradlí x délka jednoho dílu</t>
  </si>
  <si>
    <t>M14051104</t>
  </si>
  <si>
    <t>Zábradlí ocelové svařované výšky 1,2m - přesné rozměry dle dodavatele schodiště</t>
  </si>
  <si>
    <t>-2021834927</t>
  </si>
  <si>
    <t>Zábradlí ocelové svařované výšky 1,2m - přesné rozměry dle dodavatele schodiště, včetně výplně dle ČSN 74 3305, včetně přivaření kotvících plechů, včetně kotevního materiálu</t>
  </si>
  <si>
    <t>998767103</t>
  </si>
  <si>
    <t>Přesun hmot tonážní pro zámečnické konstrukce v objektech v do 24 m</t>
  </si>
  <si>
    <t>-1556949777</t>
  </si>
  <si>
    <t>Přesun hmot pro zámečnické konstrukce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</si>
  <si>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</si>
  <si>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998767181</t>
  </si>
  <si>
    <t>Příplatek k přesunu hmot tonážní 767 prováděný bez použití mechanizace</t>
  </si>
  <si>
    <t>645403283</t>
  </si>
  <si>
    <t>Přesun hmot pro zámečnické konstrukce stanovený z hmotnosti přesunovaného materiálu Příplatek k cenám za přesun prováděný bez použití mechanizace pro jakoukoliv výšku objektu</t>
  </si>
  <si>
    <t>-909750390</t>
  </si>
  <si>
    <t>33-M</t>
  </si>
  <si>
    <t>Montáže dopr.zaříz.,sklad. zař. a váh</t>
  </si>
  <si>
    <t>330010175</t>
  </si>
  <si>
    <t>Montáž kladkostroj pojezdný 5 t ruční pojezd+ elektr zdvih</t>
  </si>
  <si>
    <t>-1267900250</t>
  </si>
  <si>
    <t>Montáž jeřábů Montáž kladkostroj pojezdný 5 t ruční pojezd+ elektr zdvih</t>
  </si>
  <si>
    <t>1 "D.5.2.1</t>
  </si>
  <si>
    <t>M05.01</t>
  </si>
  <si>
    <t>elektrický řetězový kladkostroj s nosností 5 tun, včetně ručního pojezdu, dosah řetězu 35 metrů</t>
  </si>
  <si>
    <t>103678450</t>
  </si>
  <si>
    <t>43-M</t>
  </si>
  <si>
    <t>Montáž ocelových konstrukcí</t>
  </si>
  <si>
    <t>R43021110</t>
  </si>
  <si>
    <t>Montáž jeřábových drah na ocel sloupech 1 válcovaný nosník č. 26 krajní větev, včetně spojovacího a kotevního materiálu, včetně dodávky a osazení kotevních patek a plechů</t>
  </si>
  <si>
    <t>1618323222</t>
  </si>
  <si>
    <t xml:space="preserve">Montáž jeřábových drah Montáž jeřábových drah na ocel sloupech 1 válcovaný nosník č. 26 krajní větev, včetně spojovacího a kotevního materiálu, včetně dodávky a osazení kotevních patek a plechů (patka na chemické kotvy, plech přivařen ke stávajícímu ocelovému nosníku)
</t>
  </si>
  <si>
    <t>3,04 "D.5.2.1, nosník IPN 260 s jeřábovou kočkou nosnost 5 t</t>
  </si>
  <si>
    <t>130109860</t>
  </si>
  <si>
    <t>ocel profilová HE-B, v jakosti 11 375, h=260 mm</t>
  </si>
  <si>
    <t>782871334</t>
  </si>
  <si>
    <t>Ocel profilová v jakosti 11 375 ocel profilová H ocel profilová HE-B h=260 mm</t>
  </si>
  <si>
    <t>Poznámka k položce:
Hmotnost: 95,00 kg/m</t>
  </si>
  <si>
    <t>(95*3,04)/1000 "nosník jeřábové dráhy</t>
  </si>
  <si>
    <t>SO 05.02 - Úprava oken, dveří a vstupu</t>
  </si>
  <si>
    <t xml:space="preserve">    751 - Vzduchotechnika</t>
  </si>
  <si>
    <t xml:space="preserve">    762 - Konstrukce tesařské</t>
  </si>
  <si>
    <t xml:space="preserve">    766 - Konstrukce truhlářské</t>
  </si>
  <si>
    <t>968062245</t>
  </si>
  <si>
    <t>Vybourání dřevěných rámů oken jednoduchých včetně křídel pl do 2 m2</t>
  </si>
  <si>
    <t>1642040835</t>
  </si>
  <si>
    <t>Vybourání dřevěných rámů oken s křídly, dveřních zárubní, vrat, stěn, ostění nebo obkladů rámů oken s křídly jednoduchých, plochy do 2 m2</t>
  </si>
  <si>
    <t xml:space="preserve">Poznámka k souboru cen:
1. V cenách -2244 až -2747 jsou započteny i náklady na vyvěšení křídel. </t>
  </si>
  <si>
    <t>1,11*1,33 "D.5.2.1 obloukové okno ve strojovně</t>
  </si>
  <si>
    <t>751</t>
  </si>
  <si>
    <t>Vzduchotechnika</t>
  </si>
  <si>
    <t>751111273</t>
  </si>
  <si>
    <t>Mtž vent ax střtl potrubního základního D do 400 mm</t>
  </si>
  <si>
    <t>2023031986</t>
  </si>
  <si>
    <t>Montáž ventilátoru axiálního středotlakého potrubního základního, průměru přes 300 do 400 mm</t>
  </si>
  <si>
    <t>1 "ventilátor v podlaze strojovny pro přisávání vzducho do komory spodních výpustí</t>
  </si>
  <si>
    <t>M05.05</t>
  </si>
  <si>
    <t>axiální ventilátor, průtok 2970 m3/h, napětí 230 V, např. S&amp;P XHBR 4-355</t>
  </si>
  <si>
    <t>-339424429</t>
  </si>
  <si>
    <t>751398014</t>
  </si>
  <si>
    <t>Mtž větrací mřížky na kruhové potrubí D do 400 mm</t>
  </si>
  <si>
    <t>-2037095494</t>
  </si>
  <si>
    <t>Montáž ostatních zařízení větrací mřížky na kruhové potrubí, průměru přes 300 do 400 mm</t>
  </si>
  <si>
    <t>M05.06</t>
  </si>
  <si>
    <t>kruhová mřížka, DN dle axiálního ventilátoru, materiál nerez</t>
  </si>
  <si>
    <t>474098597</t>
  </si>
  <si>
    <t>751398021</t>
  </si>
  <si>
    <t>Mtž větrací mřížky stěnové do 0,040 m2</t>
  </si>
  <si>
    <t>17484382</t>
  </si>
  <si>
    <t>Montáž ostatních zařízení větrací mřížky stěnové, průřezu do 0,040 m2</t>
  </si>
  <si>
    <t>1 "mřížka na odvětrání NZ ve strojovně</t>
  </si>
  <si>
    <t>M05.09</t>
  </si>
  <si>
    <t>kruhová mřížka na zeď, DN 100, materiál nerez</t>
  </si>
  <si>
    <t>-437384829</t>
  </si>
  <si>
    <t>751525054</t>
  </si>
  <si>
    <t>Mtž potrubí plast kruh s přírubou D do 400 mm</t>
  </si>
  <si>
    <t>739123646</t>
  </si>
  <si>
    <t>Montáž potrubí plastového kruhového s přírubou, průměru přes 300 do 400 mm</t>
  </si>
  <si>
    <t>Poznámka k položce:
- včetně ukotvení do jednotlivých pracovních plošin</t>
  </si>
  <si>
    <t>M05.07</t>
  </si>
  <si>
    <t>Potrubí plastové, DN dle axiálního ventilátoru, včetně kotevního a spojovacího materiálu</t>
  </si>
  <si>
    <t>253255717</t>
  </si>
  <si>
    <t>998751103</t>
  </si>
  <si>
    <t>Přesun hmot tonážní pro vzduchotechniku v objektech v do 36 m</t>
  </si>
  <si>
    <t>-1782799870</t>
  </si>
  <si>
    <t>Přesun hmot pro vzduchotechniku stanovený z hmotnosti přesunovaného materiálu vodorovná dopravní vzdálenost do 100 m v objektech výšky přes 24 do 36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</si>
  <si>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</si>
  <si>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998751181</t>
  </si>
  <si>
    <t>Příplatek k přesunu hmot tonážní 751 prováděný bez použití mechanizace</t>
  </si>
  <si>
    <t>1695919791</t>
  </si>
  <si>
    <t>Přesun hmot pro vzduchotechniku stanovený z hmotnosti přesunovaného materiálu Příplatek k cenám za přesun prováděný bez použití mechanizace pro jakoukoliv výšku objektu</t>
  </si>
  <si>
    <t>998751191</t>
  </si>
  <si>
    <t>Příplatek k přesunu hmot tonážní 751 za zvětšený přesun do 500 m</t>
  </si>
  <si>
    <t>-1052485039</t>
  </si>
  <si>
    <t>Přesun hmot pro vzduchotechniku stanovený z hmotnosti přesunovaného materiálu Příplatek k cenám za zvětšený přesun přes vymezenou největší dopravní vzdálenost do 500 m</t>
  </si>
  <si>
    <t>762</t>
  </si>
  <si>
    <t>Konstrukce tesařské</t>
  </si>
  <si>
    <t>762621120</t>
  </si>
  <si>
    <t>Osazení dveří tesařských jednokřídlových</t>
  </si>
  <si>
    <t>1208913698</t>
  </si>
  <si>
    <t>1 "dveře ve vstupu do strojovny</t>
  </si>
  <si>
    <t>611627020</t>
  </si>
  <si>
    <t>dveře vnitřní hladké folie bílá plné 1křídlové 80x197 cm</t>
  </si>
  <si>
    <t>845814133</t>
  </si>
  <si>
    <t>Dveře dřevěné vnitřní dýhované a fóliované dveře vnitřní hladké fóliované bez vrchního kování, zámek obyčejný typ Elegant fólie bílá plné - model 10 jednokřídlové 80 x 197 cm</t>
  </si>
  <si>
    <t>766</t>
  </si>
  <si>
    <t>Konstrukce truhlářské</t>
  </si>
  <si>
    <t>766621011</t>
  </si>
  <si>
    <t>Montáž dřevěných oken plochy přes 1 m2 pevných výšky do 1,5 m s rámem do zdiva</t>
  </si>
  <si>
    <t>1905891462</t>
  </si>
  <si>
    <t>Montáž oken dřevěných včetně montáže rámu na polyuretanovou pěnu plochy přes 1 m2 pevných do zdiva,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</si>
  <si>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</si>
  <si>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1,1*1,4 "D.5.2.1 obloukové okno ve strojovně</t>
  </si>
  <si>
    <t>M6111012</t>
  </si>
  <si>
    <t>okno dřevěné dvoukřídlé obloukové otevíravé sklopné, bez středního sloupku - rozměr 1,4 x1,1 m, shodný se stávajícím oknem</t>
  </si>
  <si>
    <t>695423463</t>
  </si>
  <si>
    <t>okno dřevěné dvoukřídlé obloukové otevíravé sklopné, bez středního sloupku - rozměr 1,3x1,05 m, shodný se stávajícím oknem</t>
  </si>
  <si>
    <t>R7671542</t>
  </si>
  <si>
    <t>Montáž protipovodňové ochrany vstupních dveří</t>
  </si>
  <si>
    <t>-2108304223</t>
  </si>
  <si>
    <t>Poznámka k položce:
- dle D.8.6.3 Výkres ochrany vstupních dveří.
- Řešeno formou systémového řešení  - protipovodňové mobilní zábrany na dveře (např. systém "Flood Barier Shield",  výrobce Trade Mark Hardware). Řešení spočívá v uchycení bočních vodících lišt do stávajícího rámu dveří, do kterých se zasouvá vlastní hliníková hradící deska. Součástí bočních lišt je  vlastní gumové těsnění. Hradící deska je po montáži dotažena pomocí šroubů s křídlovou matkou - tedy odpadá nutnost použití nářadí. Hradící deska má na spodní straně pryžové těsnění, které bude dosedat na stávající betonový práh.</t>
  </si>
  <si>
    <t>2+1+1 "D.5.2.3 - dvě kruhová okna šířky hrazení 1,1 m, jedno obloukové okno šířky hrazení 1,8 m, jedny dveře šířky hrazení 1,1 m</t>
  </si>
  <si>
    <t>M05.08</t>
  </si>
  <si>
    <t>Protipovodňová mobilní zábrana na dveře a okna, včetně osazovacího a spojovacího materiálu, v přesném rozměru dle ochraňovaného prvku</t>
  </si>
  <si>
    <t>456844015</t>
  </si>
  <si>
    <t>SO 05.03 - Nouzový vlez</t>
  </si>
  <si>
    <t xml:space="preserve">    5 - Komunikace pozemní</t>
  </si>
  <si>
    <t xml:space="preserve">    715 - Izolace proti chemickým vlivům</t>
  </si>
  <si>
    <t xml:space="preserve">    784 - Dokončovací práce - malby a tapety</t>
  </si>
  <si>
    <t xml:space="preserve">    46-M - Zemní práce při extr.mont.pracích</t>
  </si>
  <si>
    <t>130901123</t>
  </si>
  <si>
    <t>Bourání kcí v hloubených vykopávkách ze zdiva ze ŽB nebo předpjatého ručně</t>
  </si>
  <si>
    <t>1230865627</t>
  </si>
  <si>
    <t>Bourání konstrukcí v hloubených vykopávkách - ručně z betonu železového nebo předpjatého</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</si>
  <si>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</si>
  <si>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1,11*1,11*0,24 "D.5.2.4 - otvor pro nouzový vlez</t>
  </si>
  <si>
    <t>R3212123</t>
  </si>
  <si>
    <t>Oprava zdiva z lomového kamene vodních staveb - zapravení po provedení jádrového vrtu a větracího otvoru z obou stran konstrukce</t>
  </si>
  <si>
    <t>1007639193</t>
  </si>
  <si>
    <t>451311511</t>
  </si>
  <si>
    <t>Podklad pro dlažbu z betonu prostého mrazuvzdorného tř. C 25/30 vrstva tl do 100 mm</t>
  </si>
  <si>
    <t>1167619657</t>
  </si>
  <si>
    <t>Podklad z prostého betonu pod dlažbu pro prostředí s mrazovými cykly, ve vrstvě tl. do 100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</si>
  <si>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</si>
  <si>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1,11*1,11 "D.5.2.4 - otvor pro nouzový vlez</t>
  </si>
  <si>
    <t>Komunikace pozemní</t>
  </si>
  <si>
    <t>596841120</t>
  </si>
  <si>
    <t>Kladení betonové dlažby komunikací pro pěší do lože z cement malty vel do 0,09 m2 plochy do 50 m2</t>
  </si>
  <si>
    <t>2025728282</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</si>
  <si>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</si>
  <si>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</si>
  <si>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M5924531</t>
  </si>
  <si>
    <t>dlažba desková betonová hladká - rozměr a barva voleny tak, aby odpovídali okolní stávající dlažbě</t>
  </si>
  <si>
    <t>1099199262</t>
  </si>
  <si>
    <t>R8991031</t>
  </si>
  <si>
    <t>Osazení poklopů litinových nebo ocelových včetně rámů - geometrie a provedení dle výkresu D.5.2.4, včetně přivaření k výzuži betonové desky, včetně vyplnění prostoru mezi deskou a poklopem samozhutnitelným betonem</t>
  </si>
  <si>
    <t>-1764644580</t>
  </si>
  <si>
    <t xml:space="preserve">Poznámka k souboru cen:
1. Cena -1111 lze použít i pro osazení rektifikačních kroužků nebo rámečků. 2. V cenách nejsou započteny náklady na dodání poklopů včetně rámů; tyto náklady se oceňují ve specifikaci. </t>
  </si>
  <si>
    <t>Poznámka k položce:
- životnost protikorozní ochrany bude odpovídat kategorii H nebo VH, stupeň korozní agresivity prostředí - C4 - vysoká, protikorozní ochrana - žárové zinkování (60 - 80 µm)</t>
  </si>
  <si>
    <t>1 "nouzový vlez</t>
  </si>
  <si>
    <t>M286617</t>
  </si>
  <si>
    <t xml:space="preserve">Poklop ocelový 500 x 500 mm s těsněním A15 </t>
  </si>
  <si>
    <t>-1218306051</t>
  </si>
  <si>
    <t>965081353</t>
  </si>
  <si>
    <t>Bourání podlah z dlaždic betonových, teracových nebo čedičových tl přes 40 mm plochy přes 1 m2</t>
  </si>
  <si>
    <t>-1767597086</t>
  </si>
  <si>
    <t>Bourání podlah ostatních bez podkladního lože nebo mazaniny z dlaždic s jakoukoliv výplní spár betonových, teracových nebo čedičových tl. přes 40 mm, plochy přes 1 m2</t>
  </si>
  <si>
    <t xml:space="preserve">Poznámka k souboru cen:
1. Odsekání soklíků se oceňuje cenami souboru cen 965 08. </t>
  </si>
  <si>
    <t>977151125</t>
  </si>
  <si>
    <t>Jádrové vrty diamantovými korunkami do D 200 mm do stavebních materiálů</t>
  </si>
  <si>
    <t>-1097202435</t>
  </si>
  <si>
    <t>Jádrové vrty diamantovými korunkami do stavebních materiálů (železobetonu, betonu, cihel, obkladů, dlažeb, kamene) průměru přes 180 do 200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</si>
  <si>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</si>
  <si>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0,9 "prostup stěnou pro vyvedení spalin NZ ve strojovně - stavební připravenost pro SO 09</t>
  </si>
  <si>
    <t>977151911</t>
  </si>
  <si>
    <t>Příplatek k jádrovým vrtům za práci ve stísněném prostoru</t>
  </si>
  <si>
    <t>-1438072156</t>
  </si>
  <si>
    <t>Jádrové vrty diamantovými korunkami do stavebních materiálů (železobetonu, betonu, cihel, obkladů, dlažeb, kamene) Příplatek k cenám za práci ve stísněném prostoru</t>
  </si>
  <si>
    <t>Vodorovné přemístění suti na skládku, vč. uložení a likvidace (poplatku)</t>
  </si>
  <si>
    <t>555636392</t>
  </si>
  <si>
    <t>2,3*(1,11*1,11*0,24) "D.5.2.4 - otvor pro nouzový vlez</t>
  </si>
  <si>
    <t>0,18/2*0,18/2*pi "odpad z jádrového odvrtu pro odvod spalin od NZ</t>
  </si>
  <si>
    <t>-1591213517</t>
  </si>
  <si>
    <t>715</t>
  </si>
  <si>
    <t>Izolace proti chemickým vlivům</t>
  </si>
  <si>
    <t>715291911</t>
  </si>
  <si>
    <t>Oprava izolací proti chemickým vlivům napojení na stávající izolaci asfaltovými tmely za horka</t>
  </si>
  <si>
    <t>-1968350493</t>
  </si>
  <si>
    <t>Oprava a údržba izolací doplňkových technologických zařízení napojením na stávající izolaci tmely asfaltovými za horka</t>
  </si>
  <si>
    <t>628526740</t>
  </si>
  <si>
    <t>pás modifikovaný SBS BITUELAST</t>
  </si>
  <si>
    <t>-1443389390</t>
  </si>
  <si>
    <t>Pásy s modifikovaným asfaltem vložka skleněná rohož asfaltové hydroizolační pásy modifikované SBS (styren - butadien - styren) BITUELAST</t>
  </si>
  <si>
    <t>1,232*1,15 'Přepočtené koeficientem množství</t>
  </si>
  <si>
    <t>-1066308607</t>
  </si>
  <si>
    <t>1 "žebřík u nouzového vlezu</t>
  </si>
  <si>
    <t>M05.03.01</t>
  </si>
  <si>
    <t>ocelový žebřík pro obsluhu výpustí, délka 2,9 m, k uchycení na zděnou konstrukci, včetně kotevního materiálu</t>
  </si>
  <si>
    <t>-580454914</t>
  </si>
  <si>
    <t>784</t>
  </si>
  <si>
    <t>Dokončovací práce - malby a tapety</t>
  </si>
  <si>
    <t>784121001</t>
  </si>
  <si>
    <t>Oškrabání malby v mísnostech výšky do 3,80 m</t>
  </si>
  <si>
    <t>1703949096</t>
  </si>
  <si>
    <t>Oškrabání malby v místnostech výšky do 3,80 m</t>
  </si>
  <si>
    <t xml:space="preserve">Poznámka k souboru cen:
1. Cenami souboru cen se oceňuje jakýkoli počet současně škrabaných vrstev barvy. </t>
  </si>
  <si>
    <t>2,95*((20,6/2)+2,45+7,84+2,45) "D.5.2.2 stěny strojovny, výška místnosti x (polovina obvodu elipsy+ půdorysné rozměry pravoůhlé části strojovny)</t>
  </si>
  <si>
    <t>(pi*(7,84/2)*(4,98/2))/2+(7,84*(4,98/2))  "D.5.2.2 strop strojovny, (polovina plochy elipsy+ půdorysná plocha pravoůhlé části strojovny)</t>
  </si>
  <si>
    <t>2*((2*0,55)+(2*0,3)) "D.5.2.2 trámce stropu strojovny,  počet trámců x výšky stěn trámců</t>
  </si>
  <si>
    <t>784121011</t>
  </si>
  <si>
    <t>Rozmývání podkladu po oškrabání malby v místnostech výšky do 3,80 m</t>
  </si>
  <si>
    <t>837074135</t>
  </si>
  <si>
    <t>784211111</t>
  </si>
  <si>
    <t>Dvojnásobné  bílé malby ze směsí za mokra velmi dobře otěruvzdorných v místnostech výšky do 3,80 m</t>
  </si>
  <si>
    <t>-597145011</t>
  </si>
  <si>
    <t>Malby z malířských směsí otěruvzdorných za mokra dvojnásobné, bílé za mokra otěruvzdorné velmi dobře v místnostech výšky do 3,80 m</t>
  </si>
  <si>
    <t>46-M</t>
  </si>
  <si>
    <t>Zemní práce při extr.mont.pracích</t>
  </si>
  <si>
    <t>460680154</t>
  </si>
  <si>
    <t>Vybourání otvorů ve zdivu kamenném plochy do 0,25 m2, tloušťky do 90 cm</t>
  </si>
  <si>
    <t>1787874172</t>
  </si>
  <si>
    <t>Prorážení otvorů a ostatní bourací práce vybourání otvoru ve zdivu kamenném plochy do 0,25 m2 a tloušťky přes 75 do 90 cm</t>
  </si>
  <si>
    <t xml:space="preserve">Poznámka k souboru cen:
1. V cenách -0011 až -0013 nejsou započteny náklady na dodávku tvárnic. Tato dodávka se oceňuje ve specifikaci. </t>
  </si>
  <si>
    <t>1 "výdech tepla u nouzového agrgátu - stavební připravenost pro SO 09</t>
  </si>
  <si>
    <t>SO 07 - Ochrana korunového a šachtového přelivu</t>
  </si>
  <si>
    <t>SO 07.01 -  Ochrana korunového přelivu, mikropilotové založení</t>
  </si>
  <si>
    <t xml:space="preserve">    711 - Izolace proti vodě, vlhkosti a plynům</t>
  </si>
  <si>
    <t>121101101</t>
  </si>
  <si>
    <t>Sejmutí ornice s přemístěním na vzdálenost do 50 m</t>
  </si>
  <si>
    <t>1208766687</t>
  </si>
  <si>
    <t>Sejmutí ornice nebo lesní půdy s vodorovným přemístěním na hromady v místě upotřebení nebo na dočasné či trvalé skládky se složením, na vzdálenost do 50 m</t>
  </si>
  <si>
    <t>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t>
  </si>
  <si>
    <t>Poznámka k položce:
Sejmutí ornice u přelivů.</t>
  </si>
  <si>
    <t>0,15*400</t>
  </si>
  <si>
    <t>131201101</t>
  </si>
  <si>
    <t>Hloubení jam nezapažených v hornině tř. 3 objemu do 100 m3</t>
  </si>
  <si>
    <t>502502058</t>
  </si>
  <si>
    <t>Hloubení nezapažených jam a zářezů s urovnáním dna do předepsaného profilu a spádu v hornině tř. 3 do 100 m3</t>
  </si>
  <si>
    <t>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t>
  </si>
  <si>
    <t>Poznámka k položce:
Sjezdová rampa viz. výkres D.7.10</t>
  </si>
  <si>
    <t>22"hloubení rampy"</t>
  </si>
  <si>
    <t>85"likvidace rampy"</t>
  </si>
  <si>
    <t>3"drenáž"</t>
  </si>
  <si>
    <t>131201202</t>
  </si>
  <si>
    <t>Hloubení jam zapažených v hornině tř. 3 objemu do 1000 m3</t>
  </si>
  <si>
    <t>1384933220</t>
  </si>
  <si>
    <t>Hloubení zapažených jam a zářezů s urovnáním dna do předepsaného profilu a spádu v hornině tř. 3 přes 100 do 1 000 m3</t>
  </si>
  <si>
    <t>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t>
  </si>
  <si>
    <t>27"mezi zákl. pasem a nádrží"</t>
  </si>
  <si>
    <t>103,4+20,6"základový pás"</t>
  </si>
  <si>
    <t>131301201</t>
  </si>
  <si>
    <t>Hloubení jam zapažených v hornině tř. 4 objemu do 100 m3</t>
  </si>
  <si>
    <t>580733125</t>
  </si>
  <si>
    <t>Hloubení zapažených jam a zářezů s urovnáním dna do předepsaného profilu a spádu v hornině tř. 4 do 100 m3</t>
  </si>
  <si>
    <t>18,67+3,72 "základový pás"</t>
  </si>
  <si>
    <t>18,9 "mezi základovým pásem a nádrží"</t>
  </si>
  <si>
    <t>131401201</t>
  </si>
  <si>
    <t>Hloubení jam zapažených v hornině tř. 5 objemu do 100 m3</t>
  </si>
  <si>
    <t>-715282460</t>
  </si>
  <si>
    <t>Hloubení zapažených jam a zářezů s urovnáním dna do předepsaného profilu a spádu v hornině tř. 5 do 100 m3</t>
  </si>
  <si>
    <t>21,54+4,30"základový pás"</t>
  </si>
  <si>
    <t>8,1 " mezi základovým pásem a nádrží"</t>
  </si>
  <si>
    <t>131501101</t>
  </si>
  <si>
    <t>Hloubení jam nezapažených v hornině tř. 6 objemu do 100 m3</t>
  </si>
  <si>
    <t>125473965</t>
  </si>
  <si>
    <t>Hloubení nezapažených jam a zářezů s urovnáním dna do předepsaného profilu a spádu v hornině tř. 6 do 100 m3</t>
  </si>
  <si>
    <t>Poznámka k položce:
Sjezdová rampa viz výkres D.7.10</t>
  </si>
  <si>
    <t>162301101</t>
  </si>
  <si>
    <t>Vodorovné přemístění do 500 m výkopku/sypaniny z horniny tř. 1 až 4</t>
  </si>
  <si>
    <t>-312044980</t>
  </si>
  <si>
    <t>Vodorovné přemístění výkopku nebo sypaniny po suchu na obvyklém dopravním prostředku, bez naložení výkopku, avšak se složením bez rozhrnutí z horniny tř. 1 až 4 na vzdálenost přes 50 do 500 m</t>
  </si>
  <si>
    <t>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t>
  </si>
  <si>
    <t>Poznámka k položce:
Přemístění ornice na SO 07.2 šachtový přeliv
Přemístění výkopku rampy na mezideponii.</t>
  </si>
  <si>
    <t>2*22"výkopek rampy na mezideponii a zpětný zásyp"</t>
  </si>
  <si>
    <t>60-39-10"ornice"</t>
  </si>
  <si>
    <t>167101101</t>
  </si>
  <si>
    <t>Nakládání výkopku z hornin tř. 1 až 4 do 100 m3</t>
  </si>
  <si>
    <t>-1141841778</t>
  </si>
  <si>
    <t>Nakládání, skládání a překládání neulehlého výkopku nebo sypaniny nakládání, množství do 100 m3, z hornin tř. 1 až 4</t>
  </si>
  <si>
    <t>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t>
  </si>
  <si>
    <t xml:space="preserve">Poznámka k položce:
Přemístění ornice na SO 07.2 šachtový přeliv.
</t>
  </si>
  <si>
    <t>22"nakladání výkopku rampy na mezidep.i"</t>
  </si>
  <si>
    <t>60-39"zpětné rozprostření ornice korunový přeliv"-10"rozprostření ve svahu pod příjezdovou cestou"</t>
  </si>
  <si>
    <t>174101101</t>
  </si>
  <si>
    <t>Zásyp jam, šachet rýh nebo kolem objektů sypaninou se zhutněním</t>
  </si>
  <si>
    <t>-1503749148</t>
  </si>
  <si>
    <t>Zásyp sypaninou z jakékoliv horniny s uložením výkopku ve vrstvách se zhutněním jam, šachet, rýh nebo kolem objektů v těchto vykopávkách</t>
  </si>
  <si>
    <t>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t>
  </si>
  <si>
    <t>0,56*19,3+18,2*0,57+3,3*0,8</t>
  </si>
  <si>
    <t>585301590</t>
  </si>
  <si>
    <t>vápnoCL 90-Q nehašené bal. 32 kg</t>
  </si>
  <si>
    <t>1254603985</t>
  </si>
  <si>
    <t>Vápna pro stavební účely mleté ČSN EN 459-1 CL 90 - Q  nehašené         bal. 25 kg</t>
  </si>
  <si>
    <t>Poznámka k položce:
Vydatnost:&gt;26 dm3/10 kg.  Pojivo pro výrobu omítkových a maltových směsí, event. používaný jako chemický výrobek pro úpravu vody a neutrali-
zaci kyselých látek.</t>
  </si>
  <si>
    <t>175101209</t>
  </si>
  <si>
    <t>Příplatek k obsypání objektu za ruční prohození sypaniny, uložené do 3 m</t>
  </si>
  <si>
    <t>-630303250</t>
  </si>
  <si>
    <t>Obsypání objektů nad přilehlým původním terénem sypaninou z vhodných hornin 1 až 4 nebo materiálem uloženým ve vzdálenosti do 3 m od vnějšího kraje objektu pro jakoukoliv míru zhutnění Příplatek k ceně za prohození sypaniny</t>
  </si>
  <si>
    <t>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t>
  </si>
  <si>
    <t>(0,56*19,3+18,2*0,57+3,3*0,8)-1,3</t>
  </si>
  <si>
    <t>181301102</t>
  </si>
  <si>
    <t>Rozprostření ornice tl vrstvy do 150 mm pl do 500 m2 v rovině nebo ve svahu do 1:5</t>
  </si>
  <si>
    <t>110390665</t>
  </si>
  <si>
    <t>Rozprostření a urovnání ornice v rovině nebo ve svahu sklonu do 1:5 při souvislé ploše do 500 m2, tl. vrstvy přes 100 do 150 mm</t>
  </si>
  <si>
    <t>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t>
  </si>
  <si>
    <t>181411122</t>
  </si>
  <si>
    <t>Založení lučního trávníku výsevem plochy do 1000 m2 ve svahu do 1:2</t>
  </si>
  <si>
    <t>-1943625153</t>
  </si>
  <si>
    <t>Založení trávníku na půdě předem připravené plochy do 1000 m2 výsevem včetně utažení lučního na svahu přes 1:5 do 1:2</t>
  </si>
  <si>
    <t>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t>
  </si>
  <si>
    <t>260</t>
  </si>
  <si>
    <t>181411123</t>
  </si>
  <si>
    <t>Založení lučního trávníku výsevem plochy do 1000 m2 ve svahu do 1:1</t>
  </si>
  <si>
    <t>-224501340</t>
  </si>
  <si>
    <t>Založení trávníku na půdě předem připravené plochy do 1000 m2 výsevem včetně utažení lučního na svahu přes 1:2 do 1:1</t>
  </si>
  <si>
    <t>100</t>
  </si>
  <si>
    <t>005724800</t>
  </si>
  <si>
    <t>osivo směs jetelotravní</t>
  </si>
  <si>
    <t>944786064</t>
  </si>
  <si>
    <t>Osiva pícnin směsi travní balení obvykle 25 kg jetelotráva běžná</t>
  </si>
  <si>
    <t>360*0,015 'Přepočtené koeficientem množství</t>
  </si>
  <si>
    <t>182301122</t>
  </si>
  <si>
    <t>Rozprostření ornice pl do 500 m2 ve svahu přes 1:5 tl vrstvy do 150 mm</t>
  </si>
  <si>
    <t>-417683517</t>
  </si>
  <si>
    <t>Rozprostření a urovnání ornice ve svahu sklonu přes 1:5 při souvislé ploše do 500 m2, tl. vrstvy přes 100 do 150 mm</t>
  </si>
  <si>
    <t>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t>
  </si>
  <si>
    <t>15171111R</t>
  </si>
  <si>
    <t>Dodávka a zřízení mikrozápor D 108</t>
  </si>
  <si>
    <t>1435944371</t>
  </si>
  <si>
    <t>Poznámka k položce:
dodávka ocelové trubky hladké 108x16 , zřízení mikrozápory včetně dočasné převázky 2x UPE 180, cementové zálivky</t>
  </si>
  <si>
    <t>11*3,6+12*6,2+1*3,2</t>
  </si>
  <si>
    <t>151712121</t>
  </si>
  <si>
    <t>Odstranění ocelové převázky zdvojené pro kotvení záporového pažení</t>
  </si>
  <si>
    <t>-1292054200</t>
  </si>
  <si>
    <t>Odstranění ocelové převázky pro ukotvení záporového pažení jakékoliv délky převázky zdvojené</t>
  </si>
  <si>
    <t>Poznámka k položce:
celková hmotnost cca.400 kg</t>
  </si>
  <si>
    <t>212752213</t>
  </si>
  <si>
    <t>Trativod z drenážních trubek plastových flexibilních D do 160 mm včetně lože otevřený výkop</t>
  </si>
  <si>
    <t>145300945</t>
  </si>
  <si>
    <t>Trativody z drenážních trubek se zřízením štěrkopískového lože pod trubky a s jejich obsypem v průměrném celkovém množství do 0,15 m3/m v otevřeném výkopu z trubek plastových flexibilních D přes 100 do 160 mm</t>
  </si>
  <si>
    <t>224511112</t>
  </si>
  <si>
    <t>Vrty maloprofilové D do 245 mm úklon do 45° hl do 25 m hor. I a II</t>
  </si>
  <si>
    <t>472666627</t>
  </si>
  <si>
    <t>Maloprofilové vrty průběžným sacím vrtáním průměru přes 195 do 245 mm do úklonu 45 st. v hl 0 až 25 m v hornině tř. I a II</t>
  </si>
  <si>
    <t>29*3,1+7*4,6-7,25-13*3*1,5+31*2,3"mikropiloty"</t>
  </si>
  <si>
    <t>0,25*29</t>
  </si>
  <si>
    <t>224511114</t>
  </si>
  <si>
    <t>Vrty maloprofilové D do 245 mm úklon do 45° hl do 25 m hor. III a IV</t>
  </si>
  <si>
    <t>1909195399</t>
  </si>
  <si>
    <t>Maloprofilové vrty průběžným sacím vrtáním průměru přes 195 do 245 mm do úklonu 45 st. v hl 0 až 25 m v hornině tř. III a IV</t>
  </si>
  <si>
    <t>3*4+4*4"kotevní mikropiloty"</t>
  </si>
  <si>
    <t>11*3,6+12*6,2+1*3,2"mikrozápory"</t>
  </si>
  <si>
    <t>1,5*36+2,3*31"mikropiloty"</t>
  </si>
  <si>
    <t>581284520</t>
  </si>
  <si>
    <t>bentonit aktivovaný mletý GA bal.</t>
  </si>
  <si>
    <t>-1928345122</t>
  </si>
  <si>
    <t>Zeminy jílovinové - bentonity (ČSN 72 1350) aktivované mleté GA, PNK 72 1360    bal.</t>
  </si>
  <si>
    <t>Poznámka k položce:
 výplach při vrtání</t>
  </si>
  <si>
    <t>585221130</t>
  </si>
  <si>
    <t>cement struskoportlandský CEM II/A-S 42.5R bal. 25 kg</t>
  </si>
  <si>
    <t>822949026</t>
  </si>
  <si>
    <t>Cementy struskoportlandské a vysokopecní (ČSN P ENV 197-1) CEM II/A-S 42.5R SPECIAL bal. 25 kg</t>
  </si>
  <si>
    <t>Poznámka k položce:
výplach při vrtání</t>
  </si>
  <si>
    <t>273321311</t>
  </si>
  <si>
    <t>Základové desky ze ŽB bez zvýšených nároků na prostředí tř. C 16/20</t>
  </si>
  <si>
    <t>-259391783</t>
  </si>
  <si>
    <t>Základy z betonu železového (bez výztuže) desky z betonu bez zvýšených nároků na prostředí tř. C 16/20</t>
  </si>
  <si>
    <t>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t>
  </si>
  <si>
    <t>2,7*0,2*1"přibetonávkamezi základovým nosníkem a pažením"</t>
  </si>
  <si>
    <t>273351215</t>
  </si>
  <si>
    <t>Zřízení bednění stěn základových desek</t>
  </si>
  <si>
    <t>-1963262430</t>
  </si>
  <si>
    <t>Bednění základových stěn desek svislé nebo šikmé (odkloněné), půdorysně přímé nebo zalomené ve volných nebo zapažených jámách, rýhách, šachtách, včetně případných vzpěr zřízení</t>
  </si>
  <si>
    <t>2,7*1+2*0,2*1"přibetonácky"</t>
  </si>
  <si>
    <t>0,1*(43-2,7+67*0,25*3,14) "podkladní desky"</t>
  </si>
  <si>
    <t>273351216</t>
  </si>
  <si>
    <t>Odstranění bednění stěn základových desek</t>
  </si>
  <si>
    <t>-1391691845</t>
  </si>
  <si>
    <t>Bednění základových stěn desek svislé nebo šikmé (odkloněné), půdorysně přímé nebo zalomené ve volných nebo zapažených jámách, rýhách, šachtách, včetně případných vzpěr odstranění</t>
  </si>
  <si>
    <t>1944619096</t>
  </si>
  <si>
    <t>Poznámka k souboru cen:
1. Ceny platí pro desky rovné, s náběhy, hřibové nebo upnuté do žeber včetně výztuže těchto žeber.</t>
  </si>
  <si>
    <t>(2*2,6*0,9*7,9)/1000"přibetonávka"</t>
  </si>
  <si>
    <t>(44,5*7,9)/1000"podkladový beton"</t>
  </si>
  <si>
    <t>274313511</t>
  </si>
  <si>
    <t>Základové pásy z betonu tř. C 12/15</t>
  </si>
  <si>
    <t>-1909995207</t>
  </si>
  <si>
    <t>Základy z betonu prostého pasy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</si>
  <si>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</si>
  <si>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0,3*0,4*25"likvidace provizorní drenáže"</t>
  </si>
  <si>
    <t>274322611</t>
  </si>
  <si>
    <t>Základové pasy ze ŽB se zvýšenými nároky na prostředí tř. C 30/37</t>
  </si>
  <si>
    <t>2128422307</t>
  </si>
  <si>
    <t>Základy z betonu železového (bez výztuže) pasy z betonu se zvýšenými nároky na prostředí tř. C 30/37</t>
  </si>
  <si>
    <t>Poznámka k položce:
žb.C30/37 ,XA1, XC4, XF3 max. průsak 20 mm</t>
  </si>
  <si>
    <t>274351215</t>
  </si>
  <si>
    <t>Zřízení bednění stěn základových pasů</t>
  </si>
  <si>
    <t>996041790</t>
  </si>
  <si>
    <t>Bednění základových stěn pasů svislé nebo šikmé (odkloněné), půdorysně přímé nebo zalomené ve volných nebo zapažených jámách, rýhách, šachtách, včetně případných vzpěr zřízení</t>
  </si>
  <si>
    <t>1*(42,6-2,7)</t>
  </si>
  <si>
    <t>274351216</t>
  </si>
  <si>
    <t>Odstranění bednění stěn základových pasů</t>
  </si>
  <si>
    <t>-2058279228</t>
  </si>
  <si>
    <t>Bednění základových stěn pasů svislé nebo šikmé (odkloněné), půdorysně přímé nebo zalomené ve volných nebo zapažených jámách, rýhách, šachtách, včetně případných vzpěr odstranění</t>
  </si>
  <si>
    <t>274361821</t>
  </si>
  <si>
    <t>Výztuž základových pásů betonářskou ocelí 10 505 (R)</t>
  </si>
  <si>
    <t>940288533</t>
  </si>
  <si>
    <t>Výztuž základů pasů z betonářské oceli 10 505 (R) nebo BSt 500</t>
  </si>
  <si>
    <t>Poznámka k položce:
Dle výkresu D.7.17</t>
  </si>
  <si>
    <t>28311111R</t>
  </si>
  <si>
    <t>Dodávka a zřízení trubkové mikropiloty D 108</t>
  </si>
  <si>
    <t>-1897310175</t>
  </si>
  <si>
    <t>Poznámka k položce:
dodávka mat. trubky ocelové manžetové  108x16 zřízení+ cementová zálivka+vysokotlaká injektáž</t>
  </si>
  <si>
    <t>29*3+38*4,5</t>
  </si>
  <si>
    <t>28311112R</t>
  </si>
  <si>
    <t>Dodávka a zřízení trubkové mikropiloty část hladká D 108</t>
  </si>
  <si>
    <t>-1388250274</t>
  </si>
  <si>
    <t>Poznámka k položce:
dodávka ocel. trubky hladké 108x16 + zřízení</t>
  </si>
  <si>
    <t>29*0,4+38*0,4</t>
  </si>
  <si>
    <t>28311114R</t>
  </si>
  <si>
    <t>Dodávka a zřízení kotevní mikropiloty D 108</t>
  </si>
  <si>
    <t>-934732305</t>
  </si>
  <si>
    <t>Poznámka k položce:
včetně cementové zálivky,vysokotlaké injektáže,injekčních hmot</t>
  </si>
  <si>
    <t>3*4"trubka hladká 108x16"</t>
  </si>
  <si>
    <t>4*4"trubka manžetová 108x16"</t>
  </si>
  <si>
    <t>283131113</t>
  </si>
  <si>
    <t>Hlavy mikropilot namáhaných tlakem i tahem D do 115 mm</t>
  </si>
  <si>
    <t>1293472807</t>
  </si>
  <si>
    <t>Zřízení hlav trubkových mikropilot namáhaných tlakem i tahem, průměru přes 105 do 115 mm</t>
  </si>
  <si>
    <t>Poznámka k souboru cen:
1. V cenách jsou započteny i náklady na přivaření nebo našroubování hlavy mikropiloty a zajištění svarem. 2. V cenách nejsou započteny náklady na materiál hlavy mikropilot; tyto náklady se oceňují ve specifikaci.</t>
  </si>
  <si>
    <t>67+4</t>
  </si>
  <si>
    <t>130103360</t>
  </si>
  <si>
    <t>tyč ocelová plochá, v jakosti 11 375, 300 x 20 mm</t>
  </si>
  <si>
    <t>-1533439635</t>
  </si>
  <si>
    <t>Ocel profilová v jakosti 11 375 ocel profilová plochá konstrukční ocel válcovaná za tepla 300 x 20 mm</t>
  </si>
  <si>
    <t>Poznámka k položce:
Hmotnost: 48,00 kg/m -  mat. hlavy mikropilot</t>
  </si>
  <si>
    <t>(0,3*0,3*0,02*7850*4)/1000</t>
  </si>
  <si>
    <t>(0,3*0,3*0,02*7850*67)/1000</t>
  </si>
  <si>
    <t>38638111R</t>
  </si>
  <si>
    <t>Dodání a osazení plastové jímky o objemu 500 lt</t>
  </si>
  <si>
    <t>76948125</t>
  </si>
  <si>
    <t>Poznámka k položce:
Provizorní (čerpací jímky) umístěné v křížení provozorní drenáže.</t>
  </si>
  <si>
    <t>71111300R</t>
  </si>
  <si>
    <t>Separační vrstva z asfaltovaného pásu</t>
  </si>
  <si>
    <t>90857457</t>
  </si>
  <si>
    <t>Poznámka k položce:
Svislá separace mezi mezi přibetonávkou a základovým nosníkem.</t>
  </si>
  <si>
    <t>2,7*2</t>
  </si>
  <si>
    <t>452321161</t>
  </si>
  <si>
    <t>Podkladní desky ze ŽB tř. C 25/30 otevřený výkop</t>
  </si>
  <si>
    <t>117051621</t>
  </si>
  <si>
    <t>Podkladní a zajišťovací konstrukce z betonu železového v otevřeném výkopu desky pod potrubí, stoky a drobné objekty z betonu tř. C 25/30</t>
  </si>
  <si>
    <t>Poznámka k souboru cen:
1. Ceny -1121 až -1181 a -1192 lze použít i pro ochrannou vrstvu pod železobetonové konstrukce. 2. Ceny -2121 až -2181 a -2192 jsou určeny pro jakékoliv úkosy sedel.</t>
  </si>
  <si>
    <t>(47,2+0,2*2,7-0,25*0,25*3,14/4*67)*0,1</t>
  </si>
  <si>
    <t>463211151</t>
  </si>
  <si>
    <t>Rovnanina objemu nad 3 m3 z lomového kamene tříděného hmotnosti do 80 kg s urovnáním líce</t>
  </si>
  <si>
    <t>-2088351811</t>
  </si>
  <si>
    <t>Rovnanina z lomového kamene neupraveného pro podélné i příčné objekty objemu přes 3 m3, z kamene tříděného, s urovnáním líce a vyklínováním spár úlomky kamene hmotnost jednotlivých kamenů do 80 kg</t>
  </si>
  <si>
    <t>Poznámka k souboru cen:
1. V cenách -1144, -1145, -1146, -1154, -1155 a -1156 jsou započteny i náklady na uložení klestu a na vykopávku hlíny a její přemístění ze vzdálenosti do 20 m.</t>
  </si>
  <si>
    <t>Poznámka k položce:
Sjezdová rampa - násyp terénu z dovezeného materiálu viz. D.7.10</t>
  </si>
  <si>
    <t>80-63</t>
  </si>
  <si>
    <t>46321115R</t>
  </si>
  <si>
    <t>Rovnanina objemu nad 3m3 z lomového kamene s urovnáním líce</t>
  </si>
  <si>
    <t>539023186</t>
  </si>
  <si>
    <t>Poznámka k položce:
Sjezdová rampa - násyp terénu, materiál použitý z místního výlomu skály. Výkres D.7.10</t>
  </si>
  <si>
    <t>465511114</t>
  </si>
  <si>
    <t>Dlažba z lomového kamene na sucho bez výplně spár plocha do 20 m2 tl 400 mm</t>
  </si>
  <si>
    <t>-1099839021</t>
  </si>
  <si>
    <t>Dlažba z lomového kamene upraveného vodorovná nebo plocha ve sklonu do 1:2 s dodáním hmot na sucho, bez výplně spár v ploše do 20 m2, tl. 400 mm</t>
  </si>
  <si>
    <t>Poznámka k položce:
Dle výkresu D.7.10</t>
  </si>
  <si>
    <t>46551152R</t>
  </si>
  <si>
    <t xml:space="preserve">Dlažba z lomového kamene do podkladního betonu C12/15 s vyplněním spár maltou MC,vyspárování MCS, plocha nad 20m2 tl.250 </t>
  </si>
  <si>
    <t>646548105</t>
  </si>
  <si>
    <t>42+60</t>
  </si>
  <si>
    <t>99701350R</t>
  </si>
  <si>
    <t>Vodorovné přemístění sypaniny na skládku vč. uložení (poplatku) dle platné legislativy</t>
  </si>
  <si>
    <t>1933375300</t>
  </si>
  <si>
    <t xml:space="preserve">Poznámka k položce:
Odvoz přebytečného výkopku včetně vývrtu mikropilotů.
Naložení, převoz na skládku včetně poplatku za uložení - předpokládaná skládka Trutnov - vzdálenost cca. 45 km. </t>
  </si>
  <si>
    <t>R 997002.7.02</t>
  </si>
  <si>
    <t>Vodorovné přemístění odstraněného ocelového odpadu - demontované zábradlí, od místa demontáže až do místa uložení - areál investora v obci Pouchov, s naložením a se složením, včetně případného překládání</t>
  </si>
  <si>
    <t>1618604716</t>
  </si>
  <si>
    <t>Poznámka k položce:
Likvidace demontovaného zábradlí.</t>
  </si>
  <si>
    <t>230630154</t>
  </si>
  <si>
    <t>711</t>
  </si>
  <si>
    <t>Izolace proti vodě, vlhkosti a plynům</t>
  </si>
  <si>
    <t>711111053</t>
  </si>
  <si>
    <t>Provedení izolace proti zemní vlhkosti vodorovné za studena 2x nátěr krystalickou hydroizolací</t>
  </si>
  <si>
    <t>864409534</t>
  </si>
  <si>
    <t>Provedení izolace proti zemní vlhkosti natěradly a tmely za studena na ploše vodorovné V dvojnásobným nátěrem krystalickou hydroizolací</t>
  </si>
  <si>
    <t>Poznámka k souboru cen:
1. Izolace plochy jednotlivě do 10 m2 se oceňují skladebně cenou příslušné izolace a cenou 711 19-9095 Příplatek za plochu do 10 m2.</t>
  </si>
  <si>
    <t>47,2+2</t>
  </si>
  <si>
    <t>24551507R</t>
  </si>
  <si>
    <t>hydrofobní impregnace (silany, siloxany)</t>
  </si>
  <si>
    <t>-1448671402</t>
  </si>
  <si>
    <t>711112001</t>
  </si>
  <si>
    <t>Provedení izolace proti zemní vlhkosti svislé za studena nátěrem penetračním</t>
  </si>
  <si>
    <t>-1299125055</t>
  </si>
  <si>
    <t>Provedení izolace proti zemní vlhkosti natěradly a tmely za studena na ploše svislé S nátěrem penetračním</t>
  </si>
  <si>
    <t>1*(42,6-2,7-2)</t>
  </si>
  <si>
    <t>11163151R</t>
  </si>
  <si>
    <t>lak asfaltový penetrační</t>
  </si>
  <si>
    <t>1349689159</t>
  </si>
  <si>
    <t>711112052</t>
  </si>
  <si>
    <t>Provedení izolace proti zemní vlhkosti svislé za studena 2x nátěr tekutou lepenkou</t>
  </si>
  <si>
    <t>704273554</t>
  </si>
  <si>
    <t>Provedení izolace proti zemní vlhkosti natěradly a tmely za studena na ploše svislé S dvojnásobným nátěrem tekutou lepenkou</t>
  </si>
  <si>
    <t>24551030R</t>
  </si>
  <si>
    <t>nátěr hydroizolační - tekutá lepenka</t>
  </si>
  <si>
    <t>-997404126</t>
  </si>
  <si>
    <t>998711101</t>
  </si>
  <si>
    <t>Přesun hmot tonážní pro izolace proti vodě, vlhkosti a plynům v objektech výšky do 6 m</t>
  </si>
  <si>
    <t>1877038819</t>
  </si>
  <si>
    <t>Přesun hmot pro izolace proti vodě, vlhkosti a plynům stanovený z hmotnosti přesunovaného materiálu vodorovná dopravní vzdálenost do 50 m v objektech výšky do 6 m</t>
  </si>
  <si>
    <t>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t>
  </si>
  <si>
    <t>766414213</t>
  </si>
  <si>
    <t>Montáž obložení stěn plochy do 5 m2 panely z měkkého dřeva přes 1,50 m2</t>
  </si>
  <si>
    <t>-813577297</t>
  </si>
  <si>
    <t>Montáž obložení stěn plochy do 5 m2 panely obkladovými z měkkého dřeva, plochy přes 1,50 m2</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</si>
  <si>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</si>
  <si>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1,52*2*11</t>
  </si>
  <si>
    <t>60514113R</t>
  </si>
  <si>
    <t>řezivo jehličnaté impregnované</t>
  </si>
  <si>
    <t>-57072172</t>
  </si>
  <si>
    <t>311971120</t>
  </si>
  <si>
    <t>tyč závitová pozinkovaná 4.6 M12 x 2000 mm</t>
  </si>
  <si>
    <t>733943812</t>
  </si>
  <si>
    <t>Materiál spojovací speciální tyče závitové DIN 975 ocel třídy 4.6 pozinkované M12 x 2000 mm</t>
  </si>
  <si>
    <t>553912540</t>
  </si>
  <si>
    <t>matice M12 - 6 tZn</t>
  </si>
  <si>
    <t>tis kus</t>
  </si>
  <si>
    <t>962229625</t>
  </si>
  <si>
    <t>Díly (sestavy) k částem a prefabrikátům kovovým svodidla silniční ocelová - díly svodidlo NH-4-99 tloušťka pásu  4 mm matice M12 - 6 tZn</t>
  </si>
  <si>
    <t>311212180</t>
  </si>
  <si>
    <t>podložka pod dřevěnou konstrukci DIN 440, D 12 mm,otvor 14 mm</t>
  </si>
  <si>
    <t>603436398</t>
  </si>
  <si>
    <t>Podložky ocelové z normalizovaného materiálu podložky pro dřevěné konstrukce, DIN 440, bez povrchové úpravy D šroubu 12 mm, otvor 13,5  mm</t>
  </si>
  <si>
    <t>998766101</t>
  </si>
  <si>
    <t>Přesun hmot tonážní pro konstrukce truhlářské v objektech v do 6 m</t>
  </si>
  <si>
    <t>941914063</t>
  </si>
  <si>
    <t>Přesun hmot pro konstrukce truhlářské stanovený z hmotnosti přesunovaného materiálu vodorovná dopravní vzdálenost do 50 m v objektech výšky do 6 m</t>
  </si>
  <si>
    <t>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t>
  </si>
  <si>
    <t>76716000R</t>
  </si>
  <si>
    <t>Výroba kotevních roštů</t>
  </si>
  <si>
    <t>1573299618</t>
  </si>
  <si>
    <t>Poznámka k položce:
Výroba a dodávka ocelových kotevních roštů dle SO 07.1 D.7.18</t>
  </si>
  <si>
    <t>76716003R</t>
  </si>
  <si>
    <t>Výroba a dodávka stojny</t>
  </si>
  <si>
    <t>-1472332646</t>
  </si>
  <si>
    <t>Výroba stojiny</t>
  </si>
  <si>
    <t>Poznámka k položce:
Výkres D.7.11</t>
  </si>
  <si>
    <t>76716111R</t>
  </si>
  <si>
    <t>Výroba a montáž zábradlí</t>
  </si>
  <si>
    <t>918212702</t>
  </si>
  <si>
    <t>Poznámka k položce:
Zhotovení a montáž dle výkresu D.7.19</t>
  </si>
  <si>
    <t>767161813</t>
  </si>
  <si>
    <t>Demontáž zábradlí rovného nerozebíratelného hmotnosti 1m zábradlí do 20 kg</t>
  </si>
  <si>
    <t>1790515376</t>
  </si>
  <si>
    <t>Demontáž zábradlí rovného nerozebíratelný spoj hmotnosti 1 m zábradlí do 20 kg</t>
  </si>
  <si>
    <t>76799000R</t>
  </si>
  <si>
    <t>Montáž kotevních roštů</t>
  </si>
  <si>
    <t>1283296405</t>
  </si>
  <si>
    <t>Poznámka k položce:
Montáž ocelových kotevních roštů dle SO 07.1  D.7.16, D.7.17, D.7.18</t>
  </si>
  <si>
    <t>311971280</t>
  </si>
  <si>
    <t>tyč závitová zinek bílý DIN 975 8.8 M30 x 1000 mm</t>
  </si>
  <si>
    <t>1628594995</t>
  </si>
  <si>
    <t>Materiál spojovací speciální tyče závitové DIN 975 ocel třídy 8.8 zinek bílý M30 x 1000 mm</t>
  </si>
  <si>
    <t>31111138R</t>
  </si>
  <si>
    <t xml:space="preserve">matice šestihranná M 30 zinek bílý 8,8 </t>
  </si>
  <si>
    <t>923441339</t>
  </si>
  <si>
    <t>31120530R</t>
  </si>
  <si>
    <t>podložka plochá M 30/31 zinek bílý 8,8</t>
  </si>
  <si>
    <t>1990132375</t>
  </si>
  <si>
    <t>76799004R</t>
  </si>
  <si>
    <t>Montáž stojny</t>
  </si>
  <si>
    <t>1295970370</t>
  </si>
  <si>
    <t>767996701</t>
  </si>
  <si>
    <t>Demontáž atypických zámečnických konstrukcí řezáním hmotnosti jednotlivých dílů do 50 kg</t>
  </si>
  <si>
    <t>1729748023</t>
  </si>
  <si>
    <t>Demontáž ostatních zámečnických konstrukcí o hmotnosti jednotlivých dílů řezáním do 50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</si>
  <si>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</si>
  <si>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22+38"demontáž reklamních tabulí"</t>
  </si>
  <si>
    <t>575863874</t>
  </si>
  <si>
    <t>783334201</t>
  </si>
  <si>
    <t>Základní antikorozní jednonásobný epoxidový nátěr zámečnických konstrukcí</t>
  </si>
  <si>
    <t>-1638006274</t>
  </si>
  <si>
    <t>Základní antikorozní nátěr zámečnických konstrukcí jednonásobný syntetický epoxidový</t>
  </si>
  <si>
    <t>(1.55*2+1.65*4+1.74*0.35*4+0.65*1*2)*11"stojiny"</t>
  </si>
  <si>
    <t>(2.3*0.06*2+0.13*2)*21"zábradlí"</t>
  </si>
  <si>
    <t>78333710R</t>
  </si>
  <si>
    <t>Krycí dvojnásobný epoxidový nátěr zámečnických konstrukcí</t>
  </si>
  <si>
    <t>731864067</t>
  </si>
  <si>
    <t>113151111</t>
  </si>
  <si>
    <t>Rozebrání zpevněných ploch ze silničních dílců</t>
  </si>
  <si>
    <t>-227524207</t>
  </si>
  <si>
    <t>Rozebírání zpevněných ploch s přemístěním na skládku na vzdálenost do 20 m nebo s naložením na dopravní prostředek ze silničních panelů</t>
  </si>
  <si>
    <t xml:space="preserve">Poznámka k souboru cen:
1. Ceny jsou určeny pro rozebírání silničních panelů jakýchkoliv rozměrů kladených do lože z kameniva. </t>
  </si>
  <si>
    <t>Poznámka k položce:
Včetně likvidace podkladu.</t>
  </si>
  <si>
    <t>213141111</t>
  </si>
  <si>
    <t>Zřízení vrstvy z geotextilie v rovině nebo ve sklonu do 1:5 š do 3 m</t>
  </si>
  <si>
    <t>-382624740</t>
  </si>
  <si>
    <t>Zřízení vrstvy z geotextilie filtrační, separační, odvodňovací, ochranné, výztužné nebo protierozní v rovině nebo ve sklonu do 1:5, šířky do 3 m</t>
  </si>
  <si>
    <t>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t>
  </si>
  <si>
    <t>693110400</t>
  </si>
  <si>
    <t>geotextilie netkaná geoNetex M/B, 200 g/m2, šíře 300 cm</t>
  </si>
  <si>
    <t>2081715124</t>
  </si>
  <si>
    <t>Geotextilie geotextilie netkané vzráběné technologií vpichování z polyesterových vláken geoNetex M/B 200 g/m2,  šíře 300 cm</t>
  </si>
  <si>
    <t>Poznámka k položce:
geoNETEX M/B 200, Plošná hmotnost: 200 g/m2, Pevnost v tahu (podélně/příčně): 2,0/2,5 kN/m, Statické protržení (CBR): 400 N, Funkce: F, F+S  Šířka: 2 m, Délka nábalu: 50 m</t>
  </si>
  <si>
    <t>60*1,15 'Přepočtené koeficientem množství</t>
  </si>
  <si>
    <t>M5938110</t>
  </si>
  <si>
    <t>panel silniční IZD 300/150/15 JP 6 tun 300x150x15 cm - pronájem</t>
  </si>
  <si>
    <t>-631125685</t>
  </si>
  <si>
    <t>Prefabrikáty silniční betonové a železobetonové panely silniční IZD    300/150/15 JP 6 t  300 x 150 x 15 - pronájem, panely v majetku zhotovitele</t>
  </si>
  <si>
    <t>M5938113</t>
  </si>
  <si>
    <t>panel silniční IDZ 3/490 300x200x15 cm - pronájem</t>
  </si>
  <si>
    <t>1497834876</t>
  </si>
  <si>
    <t>Prefabrikáty silniční betonové a železobetonové panely silniční IDZ    3/490   10t             300 x 200 x 15 - pronájem, panely v majetku zhotovitele</t>
  </si>
  <si>
    <t>M59381131</t>
  </si>
  <si>
    <t>panel silniční IDZ 2/490 300x100x15 cm - pronájem</t>
  </si>
  <si>
    <t>1288449385</t>
  </si>
  <si>
    <t>Prefabrikáty silniční betonové a železobetonové panely silniční IDZ    2/490     7t            300 x 100 x 15 - pronájem, panely v majetku zhotovitele</t>
  </si>
  <si>
    <t>460650141</t>
  </si>
  <si>
    <t>Zřízení provizorní příjezdové komunikace ze silničních panelů se štěrkovým ložem</t>
  </si>
  <si>
    <t>214439199</t>
  </si>
  <si>
    <t>Vozovky a chodníky zřízení provizorní příjezdové komunikace z panelů silničních včetně úpravy podkladní pláně se štěrkovým ložem</t>
  </si>
  <si>
    <t>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t>
  </si>
  <si>
    <t>6,5*3</t>
  </si>
  <si>
    <t>SO 07.02 - Ochrana šachtového přelivu, mikropilotové založení</t>
  </si>
  <si>
    <t xml:space="preserve">    789 - Povrchové úpravy ocelových konstrukcí a technologických zařízení</t>
  </si>
  <si>
    <t>113153111</t>
  </si>
  <si>
    <t>Odstranění podkladů zpevněných ploch ze štěrkopísku stabilizovaného cementem</t>
  </si>
  <si>
    <t>26435330</t>
  </si>
  <si>
    <t>Odstranění podkladů zpevněných ploch s přemístěním na skládku na vzdálenost do 20 m nebo s naložením na dopravní prostředek ze štěrkopísku stabilizovaného cementem</t>
  </si>
  <si>
    <t>Poznámka k souboru cen:
1. Množství měrných jednotek se určuje v m3 objemu podkladu každé vrstvy samostatně.</t>
  </si>
  <si>
    <t>(185,77-40,2*2,9)*0,1</t>
  </si>
  <si>
    <t>11900120R</t>
  </si>
  <si>
    <t>Úprava zemin vápnem tl. vrstvy 150 mm</t>
  </si>
  <si>
    <t>364172340</t>
  </si>
  <si>
    <t>-653077535</t>
  </si>
  <si>
    <t>122,6*0,04</t>
  </si>
  <si>
    <t>121101103</t>
  </si>
  <si>
    <t>Sejmutí ornice s přemístěním na vzdálenost do 250 m</t>
  </si>
  <si>
    <t>1782247455</t>
  </si>
  <si>
    <t>Sejmutí ornice nebo lesní půdy s vodorovným přemístěním na hromady v místě upotřebení nebo na dočasné či trvalé skládky se složením, na vzdálenost přes 100 do 250 m</t>
  </si>
  <si>
    <t>Poznámka k položce:
Příjezd</t>
  </si>
  <si>
    <t>9,32+50</t>
  </si>
  <si>
    <t>131101201</t>
  </si>
  <si>
    <t>Hloubení jam zapažených v hornině tř. 1 a 2 objemu do 100 m3</t>
  </si>
  <si>
    <t>1483297155</t>
  </si>
  <si>
    <t>Hloubení zapažených jam a zářezů s urovnáním dna do předepsaného profilu a spádu v horninách tř. 1 a 2 do 100 m3</t>
  </si>
  <si>
    <t>(254,1+185,77)/2*1,05*0,35-(26,4*1,05-26,4*0,5)*0,35</t>
  </si>
  <si>
    <t>-1392765132</t>
  </si>
  <si>
    <t>(254,1+185,77)/2*1,05*0,65-(26,4*1,05-26,4*0,5)*0,65</t>
  </si>
  <si>
    <t>132101101</t>
  </si>
  <si>
    <t>Hloubení rýh šířky do 600 mm v hornině tř. 1 a 2 objemu do 100 m3</t>
  </si>
  <si>
    <t>1203699954</t>
  </si>
  <si>
    <t>Hloubení zapažených i nezapažených rýh šířky do 600 mm s urovnáním dna do předepsaného profilu a spádu v horninách tř. 1 a 2 do 100 m3</t>
  </si>
  <si>
    <t>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t>
  </si>
  <si>
    <t>Poznámka k položce:
Demontáž drenáže.</t>
  </si>
  <si>
    <t>68,8*0,4*0,4</t>
  </si>
  <si>
    <t>1530943074</t>
  </si>
  <si>
    <t>Poznámka k položce:
Přemístění ornice k šachtovému přelivu.</t>
  </si>
  <si>
    <t>832914682</t>
  </si>
  <si>
    <t>177410110R</t>
  </si>
  <si>
    <t xml:space="preserve">Třídění zpětného zásypu </t>
  </si>
  <si>
    <t>-59116911</t>
  </si>
  <si>
    <t>75+140,67-81,4-11,66</t>
  </si>
  <si>
    <t>1144399256</t>
  </si>
  <si>
    <t xml:space="preserve">Poznámka k položce:
Rozprostření sejmuté ornice 59,32 m3 + 11 m3 přemístěných z korunového přelivu. </t>
  </si>
  <si>
    <t>-1620144255</t>
  </si>
  <si>
    <t>480451280</t>
  </si>
  <si>
    <t>-1362966003</t>
  </si>
  <si>
    <t>500*0,015 'Přepočtené koeficientem množství</t>
  </si>
  <si>
    <t>-439966424</t>
  </si>
  <si>
    <t>-1621949549</t>
  </si>
  <si>
    <t>Poznámka k položce:
dodávka ocelové trubky hladké 108x16 , zřízení mikrozápory včetně dočasné převázky, cementové zálivky</t>
  </si>
  <si>
    <t>7*4,5+7*6</t>
  </si>
  <si>
    <t>15382111R</t>
  </si>
  <si>
    <t>Dodávka ,  osazení, injektáž  a předpjetí  2 pramencové kotvy předpjaté ocelové, 2*Ø15,5mm -1770</t>
  </si>
  <si>
    <t>-1738430894</t>
  </si>
  <si>
    <t>15382112R</t>
  </si>
  <si>
    <t>Dodávka ,  osazení, injektáže  a předpjetí  4 pramencové kotvy předpjaté ocelové, 4*Ø15,5mm -1770</t>
  </si>
  <si>
    <t>-1341061397</t>
  </si>
  <si>
    <t>15382219R</t>
  </si>
  <si>
    <t>Kontrolní  zkouška kotev</t>
  </si>
  <si>
    <t>1301153188</t>
  </si>
  <si>
    <t>212752211</t>
  </si>
  <si>
    <t>Trativod z drenážních trubek plastových flexibilních D do 65 mm včetně lože otevřený výkop</t>
  </si>
  <si>
    <t>-1976535817</t>
  </si>
  <si>
    <t>Trativody z drenážních trubek se zřízením štěrkopískového lože pod trubky a s jejich obsypem v průměrném celkovém množství do 0,15 m3/m v otevřeném výkopu z trubek plastových flexibilních D do 65 mm</t>
  </si>
  <si>
    <t>0,6*14</t>
  </si>
  <si>
    <t>269776619</t>
  </si>
  <si>
    <t>20+18,8+2,6+18,1+3,3</t>
  </si>
  <si>
    <t>224311112</t>
  </si>
  <si>
    <t>Vrty maloprofilové D do 156 mm úklon do 45° hl do 25 m hor. I a II</t>
  </si>
  <si>
    <t>-1064436341</t>
  </si>
  <si>
    <t>Maloprofilové vrty průběžným sacím vrtáním průměru přes 93 do 156 mm do úklonu 45 st. v hl 0 až 25 m v hornině tř. I a II</t>
  </si>
  <si>
    <t>Poznámka k položce:
jílocementový výplach</t>
  </si>
  <si>
    <t>09*7-6,12"vrty pro kotvy"</t>
  </si>
  <si>
    <t>224311114</t>
  </si>
  <si>
    <t>Vrty maloprofilové D do 156 mm úklon do 45° hl do 25 m hor. III a IV</t>
  </si>
  <si>
    <t>-1707947505</t>
  </si>
  <si>
    <t>Maloprofilové vrty průběžným sacím vrtáním průměru přes 93 do 156 mm do úklonu 45 st. v hl 0 až 25 m v hornině tř. III a IV</t>
  </si>
  <si>
    <t>Poznámka k položce:
jílocemntový výplach</t>
  </si>
  <si>
    <t>0,96*7"vrty pro kotvy"</t>
  </si>
  <si>
    <t>-748376333</t>
  </si>
  <si>
    <t>5,7*59"mikropiloty"</t>
  </si>
  <si>
    <t>73,5-8,4"mikrozápory"</t>
  </si>
  <si>
    <t>1633216434</t>
  </si>
  <si>
    <t>1366742840</t>
  </si>
  <si>
    <t>-103896796</t>
  </si>
  <si>
    <t>Poznámka k položce:
žb C 30/37 XA1, XF3, XC4</t>
  </si>
  <si>
    <t>1*81,4</t>
  </si>
  <si>
    <t>302117585</t>
  </si>
  <si>
    <t>1*(85,7-2,6-4,1)+2*1</t>
  </si>
  <si>
    <t>648259795</t>
  </si>
  <si>
    <t>-169739842</t>
  </si>
  <si>
    <t>Poznámka k položce:
Dle výkresu D.7.28</t>
  </si>
  <si>
    <t>-1814147519</t>
  </si>
  <si>
    <t>Poznámka k položce:
dodávka mat. trubky ocelové manžetové  108x16 zřízení+ zálivka+vysokotlaká injektáž, dodávka injekčních hmot</t>
  </si>
  <si>
    <t>5,6*59</t>
  </si>
  <si>
    <t>578509904</t>
  </si>
  <si>
    <t>0,4*59</t>
  </si>
  <si>
    <t>1409942123</t>
  </si>
  <si>
    <t>13010336R</t>
  </si>
  <si>
    <t>tyč ocelová plochá v jakosti 11 375 300x40 mm</t>
  </si>
  <si>
    <t>891785593</t>
  </si>
  <si>
    <t>(0,3*0,3*0,04*7850*59)/1000</t>
  </si>
  <si>
    <t>977151126</t>
  </si>
  <si>
    <t>Jádrové vrty diamantovými korunkami do D 225 mm do stavebních materiálů</t>
  </si>
  <si>
    <t>2040893994</t>
  </si>
  <si>
    <t>Jádrové vrty diamantovými korunkami do stavebních materiálů (železobetonu, betonu, cihel, obkladů, dlažeb, kamene) průměru přes 200 do 225 mm</t>
  </si>
  <si>
    <t>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t>
  </si>
  <si>
    <t>14*0,6</t>
  </si>
  <si>
    <t>317322611</t>
  </si>
  <si>
    <t>Římsy nebo žlabové římsy ze ŽB tř. C 30/37</t>
  </si>
  <si>
    <t>-1299479117</t>
  </si>
  <si>
    <t>Římsy nebo žlabové římsy z betonu železového (bez výztuže) tř. C 30/37</t>
  </si>
  <si>
    <t>2,7*0,12+4,2*0,08</t>
  </si>
  <si>
    <t>317351101</t>
  </si>
  <si>
    <t>Zřízení bednění v do 4 m klenbových pásů válcových</t>
  </si>
  <si>
    <t>1017938032</t>
  </si>
  <si>
    <t>Bednění klenbových pásů, říms nebo překladů klenbových pásů válcových včetně podpěrné konstrukce do výše 4 m zřízení</t>
  </si>
  <si>
    <t>0,45*2,7+0,35*4,2</t>
  </si>
  <si>
    <t>317351102</t>
  </si>
  <si>
    <t>Odstranění bednění v do 4 m klenbových pásů válcových</t>
  </si>
  <si>
    <t>-2138674024</t>
  </si>
  <si>
    <t>Bednění klenbových pásů, říms nebo překladů klenbových pásů válcových včetně podpěrné konstrukce do výše 4 m odstranění</t>
  </si>
  <si>
    <t>317361821</t>
  </si>
  <si>
    <t>Výztuž překladů a říms z betonářské oceli 10 505</t>
  </si>
  <si>
    <t>1687742190</t>
  </si>
  <si>
    <t>Výztuž překladů, říms, žlabů, žlabových říms, klenbových pásů z betonářské oceli 10 505 (R) nebo BSt 500</t>
  </si>
  <si>
    <t>((2,7+4,2)/0,1*1,2*10*0,222+(2,7+4,2)*6*0,667)/1000</t>
  </si>
  <si>
    <t>3409000</t>
  </si>
  <si>
    <t>0,1*(85,7-2,6-4,1)+0,1*3,14*0,25*59</t>
  </si>
  <si>
    <t>-1980320075</t>
  </si>
  <si>
    <t>1670430855</t>
  </si>
  <si>
    <t>(8,63/0,1*7,9)/1000</t>
  </si>
  <si>
    <t>45153511R</t>
  </si>
  <si>
    <t>Zřízení stabilizivaného štěrku 32/64</t>
  </si>
  <si>
    <t>266575861</t>
  </si>
  <si>
    <t xml:space="preserve">Poznámka k položce:
V otvorech šablony a nad drenážemi. 
Dodávka štěrku 32/64 včetně cementu v množství 40kg/m3 </t>
  </si>
  <si>
    <t>836446808</t>
  </si>
  <si>
    <t>40,2*0,1*2,9-27*0,25*0,25*3,14/4*59*0,1</t>
  </si>
  <si>
    <t>538215708</t>
  </si>
  <si>
    <t xml:space="preserve">Poznámka k souboru cen:
1. V cenách -1144, -1145, -1146, -1154, -1155 a -1156 jsou započteny i náklady na uložení klestu a na vykopávku hlíny a její přemístění ze vzdálenosti do 20 m. </t>
  </si>
  <si>
    <t>16,6*2,7*0,4</t>
  </si>
  <si>
    <t>678505426</t>
  </si>
  <si>
    <t>3.1*2.2/2+4.4*1.5</t>
  </si>
  <si>
    <t>931992121</t>
  </si>
  <si>
    <t>Výplň dilatačních spár z extrudovaného polystyrénu tl 20 mm</t>
  </si>
  <si>
    <t>-1376381224</t>
  </si>
  <si>
    <t>Výplň dilatačních spár z polystyrenu extrudovaného, tloušťky 20 mm</t>
  </si>
  <si>
    <t>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t>
  </si>
  <si>
    <t>931994132</t>
  </si>
  <si>
    <t>Těsnění dilatační spáry betonové konstrukce silikonovým tmelem do pl 4,0 cm2</t>
  </si>
  <si>
    <t>942324245</t>
  </si>
  <si>
    <t>Těsnění spáry betonové konstrukce pásy, profily, tmely tmelem silikonovým spáry dilatační do 4,0 cm2</t>
  </si>
  <si>
    <t>Poznámka k souboru cen:
1. V cenách těsnění spár pásy „waterstop“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„waterstop“, vložení extrudovaného polystyrenu v 1/3 plochy tloušťky betonové stěny. 6. V cenách nejsou započteny náklady na: a) bednění pracovních a dilatačních čel, bednění podpěr „waterstop“ svisle uložených, tyto se oceňují cenou 327 35-3112, b) bednění podpěr „waterstop“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t>
  </si>
  <si>
    <t>931994154</t>
  </si>
  <si>
    <t>Těsnění spáry betonové konstrukce spárovým profilem průřezu 40/40 mm</t>
  </si>
  <si>
    <t>-1878591149</t>
  </si>
  <si>
    <t>Těsnění spáry betonové konstrukce pásy, profily, tmely spárovým profilem průřezu 40/40 mm</t>
  </si>
  <si>
    <t>223772712</t>
  </si>
  <si>
    <t>Poznámka k souboru cen:
1. Ceny nelze použít pro ocenění demontáží ocelových konstrukcí hmotnosti do 500 kg; tyto se oceňují cenami souboru cen 767 99-68 Demontáž ostatních zámečnických konstrukcí části B01 katalogu 800-767 Konstrukce zámečnické.</t>
  </si>
  <si>
    <t xml:space="preserve">Poznámka k položce:
Odříznutí česlic (2x řez, rozměry prvku: 0.08x0.015x1.825)
</t>
  </si>
  <si>
    <t>985511113</t>
  </si>
  <si>
    <t>Stříkaný beton ze suché směsi pevnosti 25 MPa stěn tl 50 mm</t>
  </si>
  <si>
    <t>-2124673464</t>
  </si>
  <si>
    <t>Stříkaný beton ze suché směsi pevnosti v tlaku 25 MPa (tř. R3) stěn, jedné vrstvy tloušťky 50 mm</t>
  </si>
  <si>
    <t>Poznámka k souboru cen:
1. Množství měrných jednotek se určuje v m2 rozvinuté lícní plochy stříkaného betonu. 2. Ceny jsou určeny pro zhotovení jedné vrsty stříkaného betonu. U stříkaného betonu nanášeného ve více vrstvách se oceňuje zřízení každé vrstvy samostatně. 3. V cenách jsou započteny i náklady na předvlhčení stříkané plochy, na smetení spadu na hromady nebo naložení na dopravní prostředek. 4. V cenách nejsou započteny náklady na: a) očištění, popř. nutnou úpravu plochy před zhotovením nástřiku z betonu, b) ocelovou výztuž; tyto náklady se oceňují cenami souborů cen: - 985 56-1 Výztuž stříkaného betonu z betonářské oceli, - 985 56-2 Výztuž stříkaného betonu ze svařovaných sítí, - 985 56-4 Kotvičky pro výztuž stříkaného betonu, c) odvoz spadu ze stříkaného betonu, které se oceňují cenami odvozu suti pro objekt, na kterém se stříkání provádí, d) stržení povrchu stříkaného betonu, které se oceňují cenou 985 51-3111.</t>
  </si>
  <si>
    <t>(2,7+4,2)*0,55</t>
  </si>
  <si>
    <t>985511319</t>
  </si>
  <si>
    <t>Příplatek ke stříkanému betonu ze suché směsi pevnosti 25 MPa rubu kleneb a podlah ZKD 10 mm</t>
  </si>
  <si>
    <t>978916889</t>
  </si>
  <si>
    <t>Stříkaný beton ze suché směsi pevnosti v tlaku 25 MPa (tř. R3) Příplatek k cenám za každých dalších i započatých 10 mm tloušťky</t>
  </si>
  <si>
    <t>3,795*10</t>
  </si>
  <si>
    <t>985562111</t>
  </si>
  <si>
    <t>Výztuž stříkaného betonu stěn ze svařovaných sítí jednovrstvých D drátu 2 mm velikost ok do 100 mm</t>
  </si>
  <si>
    <t>-852547668</t>
  </si>
  <si>
    <t>Výztuž stříkaného betonu ze svařovaných sítí velikosti ok do 100 mm průměru drátu 2 mm jednovrstvých stěn</t>
  </si>
  <si>
    <t>Poznámka k souboru cen:
1. V cenách jsou započteny i náklady na výztuž a její provázání. 2. V cenách nejsou započteny náklady na: a) kotvičky; tyto náklady se oceňují cenami souboru cen 985 56-4 Kotvičky pro výztuž stříkaného betonu, b) příčnou a podélnou výztuž, tyto náklady se oceňují cenami souboru cen 985 56-1 Výztuž stříkaného betonu z betonářské oceli. 3. Ceny výztuže průměru drátu 2 mm jsou určeny i pro opravu povrchů reprofilačními maltami.</t>
  </si>
  <si>
    <t>Vodorovné přemístění sypaninyi na skládku vč. uložení (poplatku) dle platné legislativy</t>
  </si>
  <si>
    <t>1060425533</t>
  </si>
  <si>
    <t>101,8*1,9</t>
  </si>
  <si>
    <t>99701358R</t>
  </si>
  <si>
    <t>-1122920446</t>
  </si>
  <si>
    <t>17,2*2,1</t>
  </si>
  <si>
    <t>-264419876</t>
  </si>
  <si>
    <t>922860635</t>
  </si>
  <si>
    <t>-1881637566</t>
  </si>
  <si>
    <t xml:space="preserve">81,4+0,1*(85,7-2,6-4,1) </t>
  </si>
  <si>
    <t>-1884408055</t>
  </si>
  <si>
    <t>-1048614969</t>
  </si>
  <si>
    <t>77,44-0,1*(85,7-2,6-4,1)</t>
  </si>
  <si>
    <t>-2016980416</t>
  </si>
  <si>
    <t>461977061</t>
  </si>
  <si>
    <t>-1624951339</t>
  </si>
  <si>
    <t>1806210695</t>
  </si>
  <si>
    <t>2,7+4,2</t>
  </si>
  <si>
    <t>-735028700</t>
  </si>
  <si>
    <t>42195331R</t>
  </si>
  <si>
    <t>Dřevěná podlaha lávky z fošen - výroba a montáž</t>
  </si>
  <si>
    <t>1343143123</t>
  </si>
  <si>
    <t>Poznámka k položce:
Materiál  Sibiřský modřín viz. D.7.30</t>
  </si>
  <si>
    <t>30925104R</t>
  </si>
  <si>
    <t xml:space="preserve">šroub M10x115 </t>
  </si>
  <si>
    <t>100kus</t>
  </si>
  <si>
    <t>-313753826</t>
  </si>
  <si>
    <t>553912530</t>
  </si>
  <si>
    <t>matice M10 - 6 tZn</t>
  </si>
  <si>
    <t>-2142070588</t>
  </si>
  <si>
    <t>Díly (sestavy) k částem a prefabrikátům kovovým svodidla silniční ocelová - díly svodidlo NH-4-99 tloušťka pásu  4 mm matice M10 - 6 tZn</t>
  </si>
  <si>
    <t>311212160</t>
  </si>
  <si>
    <t>podložka pod dřevěnou konstrukci DIN 440, D 10 mm,otvor 11 mm</t>
  </si>
  <si>
    <t>763551549</t>
  </si>
  <si>
    <t>Podložky ocelové z normalizovaného materiálu podložky pro dřevěné konstrukce, DIN 440, bez povrchové úpravy D šroubu 10 mm, otvor 11   mm</t>
  </si>
  <si>
    <t>0,414*2</t>
  </si>
  <si>
    <t>766121210</t>
  </si>
  <si>
    <t>Montáž stěn plných s výplní v do 2,75 m</t>
  </si>
  <si>
    <t>-486822813</t>
  </si>
  <si>
    <t>Montáž dřevěných stěn plných, s výplní palubovkou nebo překližkou, výšky do 2,75 m</t>
  </si>
  <si>
    <t>Poznámka k souboru cen:
1. V cenách je započtena i montáž oboustranného olištování.</t>
  </si>
  <si>
    <t>1,12*2*27</t>
  </si>
  <si>
    <t>-611255879</t>
  </si>
  <si>
    <t>1352242981</t>
  </si>
  <si>
    <t>1251728968</t>
  </si>
  <si>
    <t>-201280472</t>
  </si>
  <si>
    <t>702985521</t>
  </si>
  <si>
    <t>767160003R</t>
  </si>
  <si>
    <t>Ú prava lávky na přelivu</t>
  </si>
  <si>
    <t>631132609</t>
  </si>
  <si>
    <t xml:space="preserve">Poznámka k položce:
Zhotovení a montáž (navaření) úchytů včetěně dodávky materiálu ocel plochá 60x10 - 90 kg 70x10 - 125 kg, 120x10- 10 kg, 60x8 - 482 kg </t>
  </si>
  <si>
    <t>76716001R</t>
  </si>
  <si>
    <t>-163489237</t>
  </si>
  <si>
    <t>Poznámka k položce:
Výroba a dodávka ocelových kotevních roštů dle SO 07.2  D.7.29</t>
  </si>
  <si>
    <t>76716002R</t>
  </si>
  <si>
    <t>416181376</t>
  </si>
  <si>
    <t>Poznámka k položce:
Výkres D.7.21</t>
  </si>
  <si>
    <t>76799001R</t>
  </si>
  <si>
    <t>878524138</t>
  </si>
  <si>
    <t>Poznámka k položce:
Montáž ocelových kotevních roštů dle SO 07.2  D.7.28, D.7.29</t>
  </si>
  <si>
    <t>76799002R</t>
  </si>
  <si>
    <t>1150038597</t>
  </si>
  <si>
    <t>Poznámka k položce:
Včetně podlití vysokopevnostní epoxidovou maltou v celkovém množství 0,243 m3</t>
  </si>
  <si>
    <t>76799511R</t>
  </si>
  <si>
    <t>Výroba a dodávka šablony pro fixaci kotevních tyčí</t>
  </si>
  <si>
    <t>-428438142</t>
  </si>
  <si>
    <t>Poznámka k položce:
Výroba a dodávka + zřízení šablony pro fixaci kotevních tyčí, ocel tyčová S235 JO 50/4 s otvory 28mm pro závitové tyče, svařená konstrukce, 27*(0,64*3*0,05+2*0,4*0,05)*0,004*7850=115,3kg
Včetně osazení závitových tyčí.</t>
  </si>
  <si>
    <t>31197126R</t>
  </si>
  <si>
    <t>tyč závitová zinek bílý DIN 975 8,8 M27</t>
  </si>
  <si>
    <t>-1298166312</t>
  </si>
  <si>
    <t>31111137R</t>
  </si>
  <si>
    <t>matice šestihrannáM 27 zinek bílý 8,8</t>
  </si>
  <si>
    <t>-1147592106</t>
  </si>
  <si>
    <t>31120529R</t>
  </si>
  <si>
    <t>podložka plochá M 27/28 zinek bílý 8,8</t>
  </si>
  <si>
    <t>-1986079235</t>
  </si>
  <si>
    <t>1981521814</t>
  </si>
  <si>
    <t>1777449887</t>
  </si>
  <si>
    <t>18*(1.2*2)+40*0.91*2"lávka"</t>
  </si>
  <si>
    <t>(1.15*2+1.25*4+1.5*0.25*4+0.45*0.8*2)*27"stojny"</t>
  </si>
  <si>
    <t>-1941883495</t>
  </si>
  <si>
    <t>789</t>
  </si>
  <si>
    <t>Povrchové úpravy ocelových konstrukcí a technologických zařízení</t>
  </si>
  <si>
    <t>789211123</t>
  </si>
  <si>
    <t>Otryskání zařízení nečlenitých povrch jemný a střední B na Sa 2</t>
  </si>
  <si>
    <t>-371426651</t>
  </si>
  <si>
    <t>Otryskání povrchů zařízení vyjma vnitřních povrchů uzavřených nádob s povrchem nečlenitým suché abrazivní tryskání s drsností povrchu jemnou a střední (kotvící profil) Sa 2 stupeň zrezivění B, stupeň přípravy</t>
  </si>
  <si>
    <t>Poznámka k položce:
18 podpěr + lávka</t>
  </si>
  <si>
    <t>18*(1.2*2)+40*0.91*2</t>
  </si>
  <si>
    <t>581513090</t>
  </si>
  <si>
    <t>písek sklářský sušený PR 23  zrnitost 0,1- 0,5 SVL</t>
  </si>
  <si>
    <t>1340092220</t>
  </si>
  <si>
    <t>Písky sklářské (ČSN 72 1202) sušené SVL, sušený volně ložený PR 23  zrnitost 0,1- 0,5</t>
  </si>
  <si>
    <t>1503336798</t>
  </si>
  <si>
    <t>118417927</t>
  </si>
  <si>
    <t>Poznámka k položce:
Opevnění břehu Tabulového potoka.</t>
  </si>
  <si>
    <t>16.6*2.7</t>
  </si>
  <si>
    <t>577394764</t>
  </si>
  <si>
    <t>44,82*1,15 'Přepočtené koeficientem množství</t>
  </si>
  <si>
    <t>1127238950</t>
  </si>
  <si>
    <t>94</t>
  </si>
  <si>
    <t>248960962</t>
  </si>
  <si>
    <t>95</t>
  </si>
  <si>
    <t>CS ÚRS 2015 02</t>
  </si>
  <si>
    <t>483562409</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</si>
  <si>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</si>
  <si>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Poznámka k položce:
Ochrana drenáže.</t>
  </si>
  <si>
    <t>SO 07.03 - Přeložka SEK</t>
  </si>
  <si>
    <t>ZEMNÍ PRÁCE - ZEMNÍ PRÁCE</t>
  </si>
  <si>
    <t>MONTÁŽ - MONTÁŽ</t>
  </si>
  <si>
    <t>GEODETICKÉ PRÁCE REA - GEODETICKÉ PRÁCE REALIZACE</t>
  </si>
  <si>
    <t>PROVOZNÍ PRÁCE - PROVOZNÍ PRÁCE</t>
  </si>
  <si>
    <t>MATERIÁL - MATERIÁL</t>
  </si>
  <si>
    <t>ZEMNÍ PRÁCE</t>
  </si>
  <si>
    <t>952350.1</t>
  </si>
  <si>
    <t>Rýha v chodníku mozaika 25/50</t>
  </si>
  <si>
    <t>1722232964</t>
  </si>
  <si>
    <t>955054.1</t>
  </si>
  <si>
    <t>Vytyčení trasy podél silnice,železnice</t>
  </si>
  <si>
    <t>1637745759</t>
  </si>
  <si>
    <t>955570.1</t>
  </si>
  <si>
    <t>Rýha ve vozovce litý asfalt 50/100</t>
  </si>
  <si>
    <t>163259874</t>
  </si>
  <si>
    <t>955572.1</t>
  </si>
  <si>
    <t>Rýha ve vozovce kostky 50/100</t>
  </si>
  <si>
    <t>-2016090592</t>
  </si>
  <si>
    <t>955577.1</t>
  </si>
  <si>
    <t>Rýha v chodníku  35/50-70</t>
  </si>
  <si>
    <t>-41830037</t>
  </si>
  <si>
    <t>958554</t>
  </si>
  <si>
    <t>Paušál na zemní práce do 50 m,doprava,poplatky</t>
  </si>
  <si>
    <t>-89588468</t>
  </si>
  <si>
    <t>MONTÁŽ</t>
  </si>
  <si>
    <t>955015</t>
  </si>
  <si>
    <t>Demontáž samonos. kabelů do 5 XN</t>
  </si>
  <si>
    <t>-1065854280</t>
  </si>
  <si>
    <t>952649</t>
  </si>
  <si>
    <t>Měření stejnosměrné během stavby- první čtyřka</t>
  </si>
  <si>
    <t>-303458784</t>
  </si>
  <si>
    <t>952650</t>
  </si>
  <si>
    <t>Měření stejnosměrné během stavby - další čtyřka</t>
  </si>
  <si>
    <t>-985630181</t>
  </si>
  <si>
    <t>952644</t>
  </si>
  <si>
    <t>Měření střídavé během stavby - další čtyřka</t>
  </si>
  <si>
    <t>2052532566</t>
  </si>
  <si>
    <t>952643</t>
  </si>
  <si>
    <t>Měření střídavé během stavby - první čtyřka</t>
  </si>
  <si>
    <t>-575776547</t>
  </si>
  <si>
    <t>955000</t>
  </si>
  <si>
    <t>Montáž jedné čtyřky s oboustr.číslováním</t>
  </si>
  <si>
    <t>1660029384</t>
  </si>
  <si>
    <t>955296</t>
  </si>
  <si>
    <t>Montáž rozvaděče sloupového</t>
  </si>
  <si>
    <t>-1692967513</t>
  </si>
  <si>
    <t>954981</t>
  </si>
  <si>
    <t>Montáž samonosných kabelů do 5 XN</t>
  </si>
  <si>
    <t>-1166709194</t>
  </si>
  <si>
    <t>955279</t>
  </si>
  <si>
    <t>Montáž spojky smršt.dvoupl.do 50 čtyř.</t>
  </si>
  <si>
    <t>2131158116</t>
  </si>
  <si>
    <t>955280</t>
  </si>
  <si>
    <t>Montáž spojky smršt.dvoupl.nad 50 čtyř.</t>
  </si>
  <si>
    <t>-2111896945</t>
  </si>
  <si>
    <t>954990</t>
  </si>
  <si>
    <t>Montáž úložných kabelů do 15 XN</t>
  </si>
  <si>
    <t>50838750</t>
  </si>
  <si>
    <t>954991</t>
  </si>
  <si>
    <t>Montáž úložných kabelů do 50 XN</t>
  </si>
  <si>
    <t>428666916</t>
  </si>
  <si>
    <t>955303</t>
  </si>
  <si>
    <t>Montáž uzemnění venkovního rozvaděče</t>
  </si>
  <si>
    <t>-1874341267</t>
  </si>
  <si>
    <t>955298</t>
  </si>
  <si>
    <t>Ukončení jedné čtyřky v rozvaděči</t>
  </si>
  <si>
    <t>-1951049471</t>
  </si>
  <si>
    <t>955258</t>
  </si>
  <si>
    <t>Ukončení kabelu armovaného v rozvaděči</t>
  </si>
  <si>
    <t>1301306752</t>
  </si>
  <si>
    <t>955259</t>
  </si>
  <si>
    <t>Ukončení kabelu v rozvaděči</t>
  </si>
  <si>
    <t>146390224</t>
  </si>
  <si>
    <t>954986</t>
  </si>
  <si>
    <t>Vystrojení jednod.patkov.stož.se vzpěrou</t>
  </si>
  <si>
    <t>-1286949675</t>
  </si>
  <si>
    <t>958555</t>
  </si>
  <si>
    <t>Zpracování dok. skut. provedení do 50 m</t>
  </si>
  <si>
    <t>-1127700355</t>
  </si>
  <si>
    <t>955026</t>
  </si>
  <si>
    <t>Zrušení jednod.patkov.stož.s kotvou</t>
  </si>
  <si>
    <t>-588972767</t>
  </si>
  <si>
    <t>955024</t>
  </si>
  <si>
    <t>Zrušení jednoduch. patkovaného stožáru</t>
  </si>
  <si>
    <t>699846943</t>
  </si>
  <si>
    <t>955107</t>
  </si>
  <si>
    <t>Zrušení rozvaděče sloupového</t>
  </si>
  <si>
    <t>2062572414</t>
  </si>
  <si>
    <t>955022</t>
  </si>
  <si>
    <t>Zrušení samonosných kabelů do 5 XN</t>
  </si>
  <si>
    <t>-986920222</t>
  </si>
  <si>
    <t>955082</t>
  </si>
  <si>
    <t>Zrušení ukončení armov. kab. v rozvaděči</t>
  </si>
  <si>
    <t>-1060795151</t>
  </si>
  <si>
    <t>955081</t>
  </si>
  <si>
    <t>Zrušení ukončení jedné čtyřky v rozvad.</t>
  </si>
  <si>
    <t>-510232976</t>
  </si>
  <si>
    <t>955083</t>
  </si>
  <si>
    <t>Zrušení ukončení kabelu v rozvaděči</t>
  </si>
  <si>
    <t>-300286167</t>
  </si>
  <si>
    <t>955040</t>
  </si>
  <si>
    <t>Zrušení úložných kabelů do15 XN</t>
  </si>
  <si>
    <t>-890664757</t>
  </si>
  <si>
    <t>GEODETICKÉ PRÁCE REA</t>
  </si>
  <si>
    <t>GEODETICKÉ PRÁCE REALIZACE</t>
  </si>
  <si>
    <t>956284</t>
  </si>
  <si>
    <t>Zaměření trasy pro stavbu do 100m</t>
  </si>
  <si>
    <t>262144</t>
  </si>
  <si>
    <t>778248301</t>
  </si>
  <si>
    <t>PROVOZNÍ PRÁCE</t>
  </si>
  <si>
    <t>955208</t>
  </si>
  <si>
    <t>Zřízení převodu v rozvaděči-Zřízení-1. pár</t>
  </si>
  <si>
    <t>-1102662782</t>
  </si>
  <si>
    <t>955209</t>
  </si>
  <si>
    <t>Zřízení převodu v rozvaděči-Zřízení-další pár</t>
  </si>
  <si>
    <t>-2059908062</t>
  </si>
  <si>
    <t>MATERIÁL</t>
  </si>
  <si>
    <t>305463.1</t>
  </si>
  <si>
    <t>Deska kotevní 40x25x5 cm s otvorem</t>
  </si>
  <si>
    <t>19286403</t>
  </si>
  <si>
    <t>303857.1</t>
  </si>
  <si>
    <t>Deska krycí plast. 250x1000 mm</t>
  </si>
  <si>
    <t>690227362</t>
  </si>
  <si>
    <t>305789.1</t>
  </si>
  <si>
    <t>Drát ocelový pozink. D 4,0 mm</t>
  </si>
  <si>
    <t>61871319</t>
  </si>
  <si>
    <t>303795.1</t>
  </si>
  <si>
    <t>Fólie výstražná 220mm PE oranžová</t>
  </si>
  <si>
    <t>-1841000183</t>
  </si>
  <si>
    <t>300145.1</t>
  </si>
  <si>
    <t>Kabel plastový TCEPKPFLEZE 10x4x0,6</t>
  </si>
  <si>
    <t>1473784934</t>
  </si>
  <si>
    <t>300146.1</t>
  </si>
  <si>
    <t>Kabel plastový TCEPKPFLEZE 15x4x0,6</t>
  </si>
  <si>
    <t>-847383632</t>
  </si>
  <si>
    <t>300156.1</t>
  </si>
  <si>
    <t>Kabel plastový TCEPKPFLEZE 50x4x0,8</t>
  </si>
  <si>
    <t>1306368975</t>
  </si>
  <si>
    <t>301277.1</t>
  </si>
  <si>
    <t>Lišta dřevěná 200x4,8x2,8 cm ochranná</t>
  </si>
  <si>
    <t>652944341</t>
  </si>
  <si>
    <t>302550.1</t>
  </si>
  <si>
    <t>Mini Marker 1401 3M Ball</t>
  </si>
  <si>
    <t>-1002000894</t>
  </si>
  <si>
    <t>312425.1</t>
  </si>
  <si>
    <t>Modul konektor. 9700-10P</t>
  </si>
  <si>
    <t>23259300</t>
  </si>
  <si>
    <t>306745.1</t>
  </si>
  <si>
    <t>Napínač šroubový oko-oko  M 16</t>
  </si>
  <si>
    <t>-878692724</t>
  </si>
  <si>
    <t>307247.1</t>
  </si>
  <si>
    <t>Objímka kotevní D 140 mm</t>
  </si>
  <si>
    <t>-1989444080</t>
  </si>
  <si>
    <t>303174.1</t>
  </si>
  <si>
    <t>Objímka stožár. D 140 mm rozvodná</t>
  </si>
  <si>
    <t>1056297555</t>
  </si>
  <si>
    <t>309698.1</t>
  </si>
  <si>
    <t>Očnice kovová FeZn pro lano 10mm</t>
  </si>
  <si>
    <t>-416307552</t>
  </si>
  <si>
    <t>309931.1</t>
  </si>
  <si>
    <t>Pásek uzemňovací 30x4 mm FeZn 1kg=1,05m</t>
  </si>
  <si>
    <t>-83236366</t>
  </si>
  <si>
    <t>305506.1</t>
  </si>
  <si>
    <t>Patka stožárová EZP 16x20x290 cm</t>
  </si>
  <si>
    <t>422479416</t>
  </si>
  <si>
    <t>308707.1</t>
  </si>
  <si>
    <t>Sběrnice zemnící 6-ti pólová</t>
  </si>
  <si>
    <t>-1430582377</t>
  </si>
  <si>
    <t>306356.1</t>
  </si>
  <si>
    <t>Skříň rozváděče MRS 3-QT 100p-na sloup</t>
  </si>
  <si>
    <t>639718673</t>
  </si>
  <si>
    <t>301339.1</t>
  </si>
  <si>
    <t>Sloup dřevěný 7m-impregnace Korasit CK</t>
  </si>
  <si>
    <t>1917290748</t>
  </si>
  <si>
    <t>320312.1</t>
  </si>
  <si>
    <t>Souprava odbočovací BOKT-5S-43/8-75/15</t>
  </si>
  <si>
    <t>-1865463301</t>
  </si>
  <si>
    <t>313698.1</t>
  </si>
  <si>
    <t>Spojka kabelová XAGA 500 43/8-300/Z-FT</t>
  </si>
  <si>
    <t>313588023</t>
  </si>
  <si>
    <t>313741.1</t>
  </si>
  <si>
    <t>Spojka kabelová XAGA 500 75/15-400/Z-FT</t>
  </si>
  <si>
    <t>2025197643</t>
  </si>
  <si>
    <t>320304.1</t>
  </si>
  <si>
    <t>Spojka smršťovací XAGA 500 43/8-150/Z-RF</t>
  </si>
  <si>
    <t>-1875297654</t>
  </si>
  <si>
    <t>307033.1</t>
  </si>
  <si>
    <t>Svorka lanová D 9-12 mm</t>
  </si>
  <si>
    <t>-1730472250</t>
  </si>
  <si>
    <t>309974.1</t>
  </si>
  <si>
    <t>Svorka zemnicí SR 02 pro pásek 30x4 mm</t>
  </si>
  <si>
    <t>1589832251</t>
  </si>
  <si>
    <t>309380.1</t>
  </si>
  <si>
    <t>Svorkovnice zář. rozp.SID-C 79103-53400</t>
  </si>
  <si>
    <t>959374858</t>
  </si>
  <si>
    <t>306824.1</t>
  </si>
  <si>
    <t>Svorník M 20x370x90x25</t>
  </si>
  <si>
    <t>-864583588</t>
  </si>
  <si>
    <t>306843.1</t>
  </si>
  <si>
    <t>Svorník M 20x410x90x25</t>
  </si>
  <si>
    <t>-203720371</t>
  </si>
  <si>
    <t>303222.1</t>
  </si>
  <si>
    <t>Vodič prop. SMclip-autok. C1 10114-C1L35</t>
  </si>
  <si>
    <t>778196239</t>
  </si>
  <si>
    <t>301411.1</t>
  </si>
  <si>
    <t>Vzpěra dřevěná 7m-impregnace Korasit CK</t>
  </si>
  <si>
    <t>-223303488</t>
  </si>
  <si>
    <t>306180.1</t>
  </si>
  <si>
    <t>Zámek skříně 1370 L2 Sever-31423</t>
  </si>
  <si>
    <t>-1458876739</t>
  </si>
  <si>
    <t>SO 08 - Levobřezní zeď pod vyústěním obtokového tunelu VD</t>
  </si>
  <si>
    <t>SO 08.01 - Oprava levobřežní zdi</t>
  </si>
  <si>
    <t>114203202</t>
  </si>
  <si>
    <t>Očištění lomového kamene nebo betonových tvárnic od malty</t>
  </si>
  <si>
    <t>-1105649006</t>
  </si>
  <si>
    <t>Očištění lomového kamene nebo betonových tvárnic získaných při rozebrání dlažeb, záhozů, rovnanin a soustřeďovacích staveb od malty</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</si>
  <si>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</si>
  <si>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50,52*0,5 "tab vv, rozebrání líce stávající zdi - vzorový řez A, předpoklad 50% rozebraného kamene k dalšímu využití</t>
  </si>
  <si>
    <t>27,4*0,7*0,3 "rozebrání koruny zdiva - vzorový řez A, rozměr 300 x 700 mm, délka koruny 27,4 m</t>
  </si>
  <si>
    <t>37,6*0,7*0,3 "rozebrání koruny zdiva - vzorový řez B, rozměr 300 x 700 mm, délka koruny 37,6 m</t>
  </si>
  <si>
    <t>114203301</t>
  </si>
  <si>
    <t>Třídění lomového kamene nebo betonových tvárnic podle druhu, velikosti nebo tvaru</t>
  </si>
  <si>
    <t>-196500032</t>
  </si>
  <si>
    <t>Třídění lomového kamene nebo betonových tvárnic získaných při rozebrání dlažeb, záhozů, rovnanin a soustřeďovacích staveb podle druhu, velikosti nebo tvaru</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</si>
  <si>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</si>
  <si>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Poznámka k položce:
- doplnění dna vytříděným materiálem z provizorní lavice</t>
  </si>
  <si>
    <t>114203401</t>
  </si>
  <si>
    <t>Srovnání lomového kamene nebo betonových tvárnic s přemístěním do 10 m</t>
  </si>
  <si>
    <t>-162463394</t>
  </si>
  <si>
    <t>Srovnání lomového kamene nebo betonových tvárnic do měřitelných figur s přemístěním na vzdálenost do 10 m</t>
  </si>
  <si>
    <t xml:space="preserve">Poznámka k souboru cen:
1. Vzdálenost přemístění se určuje mezi těžištěm původní hromady a těžištěm měřitelné figury. 2. Množství jednotek se určí v m3 srovnaného lomového kamene nebo tvárnic do měřitelných figur. </t>
  </si>
  <si>
    <t>124403101</t>
  </si>
  <si>
    <t>Vykopávky do 1000 m3 pro koryta vodotečí v hornině tř. 5</t>
  </si>
  <si>
    <t>1728378719</t>
  </si>
  <si>
    <t>Vykopávky pro koryta vodotečí s přehozením výkopku na vzdálenost do 3 m nebo s naložením na dopravní prostředek v hornině tř. 5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</si>
  <si>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</si>
  <si>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128,87*0,3 "tab vv - plocha očištění líce zdi tlakovou vodou - vzorový řez B x 30 cm, dolamování skály</t>
  </si>
  <si>
    <t>162301151</t>
  </si>
  <si>
    <t>Vodorovné přemístění výkopku/sypaniny z hornin tř. 5 až 7 do 500 m</t>
  </si>
  <si>
    <t>-2108894467</t>
  </si>
  <si>
    <t>Vodorovné přemístění výkopku nebo sypaniny po suchu na obvyklém dopravním prostředku, bez naložení výkopku, avšak se složením bez rozhrnutí z horniny tř. 5 až 7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</si>
  <si>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</si>
  <si>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2*(50,52*0,5) "tab vv, rozebrání líce stávající zdi - vzorový řez A, přesun rozebraného zdiva na mezideponii a zpět</t>
  </si>
  <si>
    <t>2*(27,4*0,7*0,3) "rozebrání koruny zdiva - vzorový řez A, rozměr 300 x 700 mm, délka koruny 27,4 m, přesun rozebrané koruny na mezideponii a zpět</t>
  </si>
  <si>
    <t>R162301</t>
  </si>
  <si>
    <t>Vodorovné přemístění výkopku na skládku, vč. uložení a likvidace (poplatku)</t>
  </si>
  <si>
    <t>1703084602</t>
  </si>
  <si>
    <t>Vodorovné přemístění výkopkui na skládku, vč. uložení a likvidace (poplatku)</t>
  </si>
  <si>
    <t>128,87*0,3 "tab vv - plocha očištění líce zdi tlakovou vodou - vzorový řez B x 30 cm, dolámaná skála</t>
  </si>
  <si>
    <t>(27,4*0,7*0,3)*0,3 "zpětné osazení koruny zdiva - vzorový řez A, délka koruny 27,4 m, doplnění nového kamene 30%, odvoz nepoužitelného kamene</t>
  </si>
  <si>
    <t>(37,6*0,7*0,3)*0,3 "zpětné osazení koruny zdiva - vzorový řez B, délka koruny 37,6 m, doplnění nového kamene 30%, odvoz nepoužitelného kamene</t>
  </si>
  <si>
    <t>153211005</t>
  </si>
  <si>
    <t>Zřízení stříkaného betonu tl do 250 mm skalních a poloskalních ploch</t>
  </si>
  <si>
    <t>-676349287</t>
  </si>
  <si>
    <t>Zřízení stříkaného betonu skalních a poloskalních ploch průměrné tloušťky přes 200 do 250 mm</t>
  </si>
  <si>
    <t xml:space="preserve">Poznámka k souboru cen:
1. V cenách jsou započteny ï náklady na použití stroje určeného ke strojnímu omítání. 2. V cenách nejsou započteny náklady na: a) betonovou směs; tyto náklady se oceňují ve specifikaci, b) popř. nutnou úpravu plochy před zhotovením nástřiku z betonu, c) ocelovou výztuž; tyto náklady se oceňují cenami souborů cen: - 153 27-11. Kotvičky pro výztuž stříkaného betonu. - 153 27-2 . Výztuž stříkaného betonu příčná a podélná, - 153 27-31. Výztuž stříkaného betonu ze svařovaných sítí, d) odklizení odpadu ze stříkaného betonu; tyto náklady se oceňují cenami pro odvoz zeminy. 3. Množství měrných jednotek se určuje v m2 rozvinuté lícní plochy stříkaného betonu. </t>
  </si>
  <si>
    <t>126,30 "tab vv, rub nového zdiva - vzorový řez A</t>
  </si>
  <si>
    <t>589329400</t>
  </si>
  <si>
    <t>směs pro beton třída C25-30 XF3 frakce do 8 mm</t>
  </si>
  <si>
    <t>-1861131682</t>
  </si>
  <si>
    <t>Směsi pro beton prostý a železový třída C 25/30   ( B30) betony stupeň vlivu prostředí - XF2, XF3 kamenivo do 8 mm</t>
  </si>
  <si>
    <t>Poznámka k položce:
- uvažována nadspotřeba 40% z důvody vyplnění nerovností podkladu a ztrátách při nástřiku</t>
  </si>
  <si>
    <t>(126,30*0,25)*1,3 "tab vv, rub nového zdiva - vzorový řez A, 30% nadspotřeba pro ztráty při stříkání a výplně nerovností podkladu</t>
  </si>
  <si>
    <t>153273123</t>
  </si>
  <si>
    <t>Výztuž stříkaného betonu ze svařovaných sítí dvouvrstvá D drátu 8 mm skalních a poloskalních ploch</t>
  </si>
  <si>
    <t>264552411</t>
  </si>
  <si>
    <t>Výztuž stříkaného betonu ze svařovaných sítí skalních a poloskalních ploch dvouvrstvých, průměru drátu přes 6 do 8 mm</t>
  </si>
  <si>
    <t>Poznámka k položce:
- karisíť 100/100/8 mm - řez A</t>
  </si>
  <si>
    <t>AGR 20</t>
  </si>
  <si>
    <t>M+D Kotvení trn R28 s injektáží, vč. vrtaní a injektovaní - vzorový řez A+ B</t>
  </si>
  <si>
    <t>-1813766809</t>
  </si>
  <si>
    <t>- Trny jsou navrženy z betonářské výztuže R 10 505 průměru 28 mm Délka trnů v jednotlivých etážích je navržena 1,5 m a 2,0 m (viz vzorový příčný řez A a B). Sklon hřebíků je 10° od vodorovné, s výjimkou nejnižší etáže, kde je s ohledem na vrtání z úrovně provizorního přísypu zvolen sklon 25° od vodorovné. Injektáž trnu bude provedena vždy od spodního konce injektovaného úseku za použití cementu CEM II 32,5.</t>
  </si>
  <si>
    <t xml:space="preserve">Poznámka k položce:
-  Navrženo je 9 úrovní injektážních trnů, svisle vzdálených od sebe 850 mm, vodorovně vzdálené 890 mm, trny jsou navrženy z betonářské oceli R 10 505 průměru 28 mm. Průměr vrtů pro trny je požadován min. 38 mm, vrty budou zaijnektovány cementovou injekční směsí za použití cementu CEM II 32,5. Délka trnů v jednotlivých etážích je navržena 1,5 m až 2,0 m (viz vzorový příčný řez A a B). Sklon trnů je 10° od vodorovné, s výjimkou nejnižší etáže, kde je s ohledem na vrtání z úrovně provizorního přísypu zvolen sklon 25° od vodorovné. Horní etáže budou prováděny z lešení, přenosnou vrtací soupravou typu lumesa. Spodní etáže trnů budou realizovány malou vrtnou soupravou na pásovém podvozku, případně lze rovněž i zde využít přenosnou vrtačku. Množství cementu pro injektáž může být proměnlivé v závislosti na geologických podmínkách a výsledná spotřeba materiálu a konečný náklad na injektování je zahrnut již v jednotkové ceně. </t>
  </si>
  <si>
    <t>57*1,5 "D.8.4 - Rozvinutý pohled, vzorový řez A, trny 1 až 57, délka 1,5 m</t>
  </si>
  <si>
    <t>(171-57)*2 "D.8.4 - Rozvinutý pohled, vzorový řez A, trny 58 až 171, délka 2,0 m</t>
  </si>
  <si>
    <t>(250-171)*1,5 "D.8.4 - Rozvinutý pohled, vzorový řez B, trny 172 až 250, délka 1,5 m</t>
  </si>
  <si>
    <t>(306-250)*2 "D.8.4 - Rozvinutý pohled, vzorový řez B, trny 251 až 306, délka 2,0 m</t>
  </si>
  <si>
    <t>R 221213</t>
  </si>
  <si>
    <t>Vrty pro odvodnění přenosnými kladivy prům. 90 mm</t>
  </si>
  <si>
    <t>522799278</t>
  </si>
  <si>
    <t>63*1 "D.8.4 - Rozvinutý pohled, délka 1,0 m</t>
  </si>
  <si>
    <t>R283131</t>
  </si>
  <si>
    <t>Odříznutí kotevních hlav svorníků, zkrácení ocelových svorníků ∅ 25 mm, navaření nových hlav s podkladní deskou</t>
  </si>
  <si>
    <t>-706643455</t>
  </si>
  <si>
    <t>Odříznutí kotevních hlav svorníků, zkrácení ocelových svorníků ∅ 25 mm, navaření nových hlav s podkladní deskou, včetně likvidace odřezanéhoa vybouraného amteriálu dle platné legislativy</t>
  </si>
  <si>
    <t xml:space="preserve"> 39 "D.8.4 - Rozvinutý pohled, vzorový řez A</t>
  </si>
  <si>
    <t>M08.01</t>
  </si>
  <si>
    <t>Přivařovací kotevní hlava pro zemní hřebík  ∅ 25 mm, včetně podkladní desky</t>
  </si>
  <si>
    <t>1824252096</t>
  </si>
  <si>
    <t>Přivařovací kotevní hlava pro zemní hřebík  ∅ 25 mm, včetně podkladní desky o rozměru 150x150x10 mm</t>
  </si>
  <si>
    <t>R29121101</t>
  </si>
  <si>
    <t>Zřízení a odstranění provizorní přístupové komunikace vývarem</t>
  </si>
  <si>
    <t>-112477792</t>
  </si>
  <si>
    <t>Zřízení a odstranění provizorní přístupové komunikace vývarem, včetně dodávky veškerého potřebného materiálu, včetně odstranění veškerého použitého materiálu a jeho odstranění dle platné legislativy, včetně případného nutného čerpání vody po dobu výstavby</t>
  </si>
  <si>
    <t>R3212133</t>
  </si>
  <si>
    <t>Zdivo nadzákladové z lomového kamene vodních staveb obkladní s vyspárováním</t>
  </si>
  <si>
    <t>37852510</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</si>
  <si>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</si>
  <si>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</si>
  <si>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Poznámka k položce:
- vyzděné a vyspárované na MC 30, dle technické zprávy</t>
  </si>
  <si>
    <t>44,21*0,5 "tab vv - kamenné lícové zdivo, obkladní zdivo z LK - vzorový řez A, 50% využití rozebraného kamene</t>
  </si>
  <si>
    <t>R3212133.1</t>
  </si>
  <si>
    <t>Zdivo nadzákladové z lomového kamene vodních staveb obkladní s vyspárováním - bez dodávky kamene</t>
  </si>
  <si>
    <t>-1232698729</t>
  </si>
  <si>
    <t>317221111</t>
  </si>
  <si>
    <t>Osazení kamenných římsových desek do maltového lože</t>
  </si>
  <si>
    <t>1505907473</t>
  </si>
  <si>
    <t>27,4*0,7*0,3 "zpětné osazení koruny zdiva - vzorový řez A, rozměr 300 x 700 mm, délka koruny 27,4 m</t>
  </si>
  <si>
    <t>37,6*0,7*0,3 "zpětné osazení koruny zdiva - vzorový řez B, rozměr 300 x 700 mm, délka koruny 37,6 m</t>
  </si>
  <si>
    <t>M5838101</t>
  </si>
  <si>
    <t>Kamenný blok - římsa opracovaný předepsaným způsobem, v rozměru dle PD 0,7x0,3 m</t>
  </si>
  <si>
    <t>-1276583534</t>
  </si>
  <si>
    <t>Kamenný blok opracovaný předepsaným způsobem, zbavený ostrých hran a tak aby co nejvíce odpovídali stávajícímu zidvu, v rozměru dle tvaru poruchy</t>
  </si>
  <si>
    <t>Poznámka k položce:
- uvažováno pro 50% objemu poruchy</t>
  </si>
  <si>
    <t>(27,4*0,7*0,3)*0,3*1,8 "zpětné osazení koruny zdiva - vzorový řez A, rozměr 300 x 700 mm, délka koruny 27,4 m, doplnění nového kamene 30%</t>
  </si>
  <si>
    <t>(37,6*0,7*0,3)*0,3*1,8 "zpětné osazení koruny zdiva - vzorový řez B, rozměr 300 x 700 mm, délka koruny 37,6 m, doplnění nového kamene 30%</t>
  </si>
  <si>
    <t>7,371*1,15 'Přepočtené koeficientem množství</t>
  </si>
  <si>
    <t>628635412</t>
  </si>
  <si>
    <t>Spárování zdiva z lomového kamene maltou cementovou hl spár přes 70 do 120 mm</t>
  </si>
  <si>
    <t>-1259643113</t>
  </si>
  <si>
    <t>Spárování zdiva z lomového kamene upraveného maltou cementovou hloubky vysekaných spár přes 70 do 120 mm</t>
  </si>
  <si>
    <t xml:space="preserve">Poznámka k souboru cen:
1. V cenách jsou započteny i náklady na vysekání staré malty ze spár zdiva a vyčištění spár. 2. Náklady na spárování nového zdiva při jeho provádění se zvlášť neoceňují, protože jsou započteny v nákladech na zdění. 3. Spárování do hloubky spáry 30 mm se oceňuje pložkami 628 63-12 . . Spárování zdiva opěrných zdí a valů katalogu 801-5 Objekty pozemní zvláštní. </t>
  </si>
  <si>
    <t>128,87 "tab vv - plocha očištění líce zdi tlakovou vodou - vzorový řez B, hloubkové přespárování</t>
  </si>
  <si>
    <t>941121111</t>
  </si>
  <si>
    <t>Montáž lešení řadového trubkového těžkého s podlahami zatížení do 300 kg/m2 š do 1,5 m v do 10 m</t>
  </si>
  <si>
    <t>-396014447</t>
  </si>
  <si>
    <t>Montáž lešení řadového trubkového těžkého pracovního s podlahami z fošen nebo dílců min. tl. 38 mm, s provozním zatížením tř. 4 do 300 kg/m2 šířky tř. W15 přes 1,5 do 1,8 m, výšky do 10 m</t>
  </si>
  <si>
    <t>126,21 "tab vv - Průmět plochy zdiva do svislé roviny - Vzorový řez A - lešení pro rozebrání zdiva a provedení stříkaného betonu</t>
  </si>
  <si>
    <t>139 "tab vv - Průmět plochy zdiva do svislé roviny - Vzorový řez B</t>
  </si>
  <si>
    <t>126,21 "tab vv - Průmět plochy zdiva do svislé roviny - Vzorový řez A - lešení pro vyzdění kamenného lícového zdiva</t>
  </si>
  <si>
    <t>941121211</t>
  </si>
  <si>
    <t>Příplatek k lešení řadovému trubkovému těžkému s podlahami š 1,5 m v 10 m za první a ZKD den použití</t>
  </si>
  <si>
    <t>810457536</t>
  </si>
  <si>
    <t>Montáž lešení řadového trubkového těžkého pracovního s podlahami Příplatek za první a každý další den použití lešení k ceně -1111</t>
  </si>
  <si>
    <t>Poznámka k položce:
- předpoklad použití lešení 60 dní pro rozebrání, 60 dní pro vyzdění</t>
  </si>
  <si>
    <t>60*126,21 "tab vv - Průmět plochy zdiva do svislé roviny - Vzorový řez A - lešení pro rozebrání zdiva a provedení stříkaného betonu, doba 60 dní</t>
  </si>
  <si>
    <t>60*139 "tab vv - Průmět plochy zdiva do svislé roviny - Vzorový řez B, doba provedení 60 dní</t>
  </si>
  <si>
    <t>30*126,21 "tab vv - Průmět plochy zdiva do svislé roviny - Vzorový řez A - lešení pro vyzdění kamenného lícového zdiva, doba 30 dní</t>
  </si>
  <si>
    <t>941121811</t>
  </si>
  <si>
    <t>Demontáž lešení řadového trubkového těžkého s podlahami zatížení do 300 kg/m2 š do 1,5 m v do 10 m</t>
  </si>
  <si>
    <t>1822871867</t>
  </si>
  <si>
    <t>Demontáž lešení řadového trubkového těžkého pracovního s podlahami z fošen nebo dílců min. tl. 38 mm, s provozním zatížením tř. 4 do 300 kg/m2 šířky tř. W15 přes 1,5 do 1,8 m, výšky do 10 m</t>
  </si>
  <si>
    <t>985221013</t>
  </si>
  <si>
    <t>Postupné rozebírání kamenného zdiva pro další použití přes 3 m3</t>
  </si>
  <si>
    <t>1350319658</t>
  </si>
  <si>
    <t>Postupné rozebírání zdiva pro další použití kamenného, objemu přes 3 m3</t>
  </si>
  <si>
    <t xml:space="preserve">Poznámka k souboru cen:
1. V cenách jsou započteny i náklady na očištění cihel nebo kamene. </t>
  </si>
  <si>
    <t xml:space="preserve">50,52 "tab vv, rozebrání líce stávající zdi - vzorový řez A </t>
  </si>
  <si>
    <t>962042321</t>
  </si>
  <si>
    <t>Bourání zdiva nadzákladového z betonu prostého přes 1 m3</t>
  </si>
  <si>
    <t>-1050001093</t>
  </si>
  <si>
    <t>Bourání zdiva z betonu prostého nadzákladového objemu přes 1 m3</t>
  </si>
  <si>
    <t xml:space="preserve">Poznámka k souboru cen:
1. Bourání pilířů o průřezu přes 0,36 m2 se oceňuje cenami -2320 a - 2321 jako bourání zdiva nadzákladového z betonu prostého. </t>
  </si>
  <si>
    <t xml:space="preserve">44,21 "tab vv, bourání dříku stávající zdi - vzorový řez A </t>
  </si>
  <si>
    <t>AGR 5</t>
  </si>
  <si>
    <t>M+D Kotevní trny  R12 dl.0,3 m vč. vrtů a malty - kotvení obklad</t>
  </si>
  <si>
    <t>-1218907059</t>
  </si>
  <si>
    <t xml:space="preserve">- osazení kotvení obkladu obsahuje (chemická malta, sklolaminatový trn R12 např. Basalt , vrt D 14 mm dl. 0,15m) </t>
  </si>
  <si>
    <t>126,3*6+(0,2 "zaokrouhlení na celé ks" ) "tab vv - plocha lícového zdiva, kotvení obkladního zdiva, 6 ks/m2</t>
  </si>
  <si>
    <t>R9389021</t>
  </si>
  <si>
    <t>Čištění ploch zděných konstrukcí tlakovou vodou</t>
  </si>
  <si>
    <t>1701016920</t>
  </si>
  <si>
    <t xml:space="preserve">Poznámka k souboru cen: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</si>
  <si>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128,87 "tab vv - očištění líce zdi tlakovou vodou - vzorový řez B</t>
  </si>
  <si>
    <t>985223212</t>
  </si>
  <si>
    <t>Přezdívání kamenného zdiva do aktivované malty přes 3 m3</t>
  </si>
  <si>
    <t>1633423638</t>
  </si>
  <si>
    <t>Přezdívání zdiva do aktivované malty kamenného, objemu přes 3 m3</t>
  </si>
  <si>
    <t xml:space="preserve">Poznámka k souboru cen:
1. V cenách jsou započteny náklady na odstranění narušených zdicích prvků a jejich postupnou náhradu prvky novými. 2. V cenách nejsou započteny náklady na: a) dodávku zdicích prvků; tato dodávka se oceňuje ve specifikaci, b) fixování okolního zdiva např. vyklínováním, rozepřením, apod., c) spárování zdiva, které se oceňuje cenami souborů cen 985 23-11 Spárování zdiva hloubky do 40 mm nebo 985 23-21 Hloubkové spárování zdiva hloubky do 80 mm. </t>
  </si>
  <si>
    <t>0,15*0,4*128,87 "tab vv - plocha očištění líce zdi tlakovou vodou - vzorový řez B, přezdění v místech stávajících poruch, 15% plochy zdiva, tl. 0,4 m</t>
  </si>
  <si>
    <t>M583810</t>
  </si>
  <si>
    <t>Kamenný blok opracovaný předepsaným způsobem, v rozměru dle tvaru poruchy</t>
  </si>
  <si>
    <t>1285431080</t>
  </si>
  <si>
    <t>7,732*1,15 'Přepočtené koeficientem množství</t>
  </si>
  <si>
    <t>1826241478</t>
  </si>
  <si>
    <t>4*(5,26*0,85) "D.8.5 - Příčné řezy, příčný řez 6 - výška zdi, 4 dilatační spáry, celková tloušťka spáry 850 mm</t>
  </si>
  <si>
    <t>931994142</t>
  </si>
  <si>
    <t>Těsnění dilatační spáry betonové konstrukce polyuretanovým tmelem do pl 4,0 cm2</t>
  </si>
  <si>
    <t>320109041</t>
  </si>
  <si>
    <t>Těsnění spáry betonové konstrukce pásy, profily, tmely tmelem polyuretanovým spáry dilatační do 4,0 cm2</t>
  </si>
  <si>
    <t>4*5,26 "D.8.5 - Příčné řezy, příčný řez 6 - výška zdi, 4 dilatační spáry</t>
  </si>
  <si>
    <t>935112111</t>
  </si>
  <si>
    <t>Osazení příkopového žlabu do betonu tl 100 mm z betonových tvárnic š 500 mm</t>
  </si>
  <si>
    <t>196329820</t>
  </si>
  <si>
    <t>Osazení betonového příkopového žlabu s vyplněním a zatřením spár cementovou maltou s ložem tl. 100 mm z betonu prostého tř. C 12/15 z betonových příkopových tvárnic šířky do 500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</si>
  <si>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</si>
  <si>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27,4 "D.8.2 - Podrobná situace, délka zdiva pro vzorový řez A</t>
  </si>
  <si>
    <t>37,6 "D.8.2 - Podrobná situace, délka zdiva pro vzorový řez B</t>
  </si>
  <si>
    <t>935112911</t>
  </si>
  <si>
    <t>Příplatek ZKD tl 10 mm lože přes 100 mm u příkopového žlabu osazeného do betonu</t>
  </si>
  <si>
    <t>-890113998</t>
  </si>
  <si>
    <t>Osazení betonového příkopového žlabu s vyplněním a zatřením spár cementovou maltou Příplatek k cenám za každých dalších i započatých 10 mm tloušťky lože přes 100 mm</t>
  </si>
  <si>
    <t>(450-100)/10*(27,4*0,5) "D.8.2 - Podrobná situace, délka zdiva pro vzorový řez A, šířka 0,5 m, celková tloušťka lože 450 mm</t>
  </si>
  <si>
    <t>592275180</t>
  </si>
  <si>
    <t>žlabovka betonová TBZ 39-50 50x50x13 cm</t>
  </si>
  <si>
    <t>-271675102</t>
  </si>
  <si>
    <t>Tvárnice meliorační a příkopové betonové a železobetonové žlabovky TBZ  50/50/13   50 x 50 x 13</t>
  </si>
  <si>
    <t>65*2 'Přepočtené koeficientem množství</t>
  </si>
  <si>
    <t>1552875486</t>
  </si>
  <si>
    <t xml:space="preserve">44,21*2,3 "tab vv, bourání dříku stávající zdi - vzorový řez A </t>
  </si>
  <si>
    <t xml:space="preserve">50,52*2,3 "tab vv, rozebrání líce stávající zdi - vzorový řez A </t>
  </si>
  <si>
    <t>((126,30*0,25)*0,3)*2,3 "odklizení nadspotřeby stříkaného betonu - 30% pro ztráty při stříkání a výplně nerovností podkladu</t>
  </si>
  <si>
    <t>1951072868</t>
  </si>
  <si>
    <t>R 936944</t>
  </si>
  <si>
    <t>M+D odvodnění z potrubí plastového DN 75 vč. zatěsnění maltou</t>
  </si>
  <si>
    <t>-1695789278</t>
  </si>
  <si>
    <t>M+D odvodnění z potrubí plastového DN 75 vč. zatěsnění maltou, dl. 1,0 - 1,2 m</t>
  </si>
  <si>
    <t>63 "D.8.4 - Rozvinutý pohled, délka 1,0 - 1,2 m</t>
  </si>
  <si>
    <t>SO 08.02 - MVE Úprava oken a dveří</t>
  </si>
  <si>
    <t>767141800</t>
  </si>
  <si>
    <t>Demontáž konstrukcí pro beztmelé zasklení se zasklením</t>
  </si>
  <si>
    <t>1677051137</t>
  </si>
  <si>
    <t>1*(1,02*0,62) "D.8.6.2 - Výkres úpravy rámu oken, nová skla v okně bez žaluzií, otvevíravé okno</t>
  </si>
  <si>
    <t>1*(0,69*0,62) "D.8.6.2 - Výkres úpravy rámu oken, nová skla v okně s žaluziemi, otevíravé okno</t>
  </si>
  <si>
    <t>2*(1,02*0,59) "D.8.6.2 - Výkres úpravy rámu oken, nová skla v okně bez žaluzií</t>
  </si>
  <si>
    <t>2*(0,69*0,59) "D.8.6.2 - Výkres úpravy rámu oken, nová skla v okně s žaluziemi</t>
  </si>
  <si>
    <t>767141911</t>
  </si>
  <si>
    <t>Oprava stěn pro beztmelé zasklení - úprava příčlí</t>
  </si>
  <si>
    <t>1415642444</t>
  </si>
  <si>
    <t>Oprava stěn pro beztmelé zasklení doplňkové práce úprava příčlí</t>
  </si>
  <si>
    <t>3*3 "dílce žaluzií přemístěné vzhůru</t>
  </si>
  <si>
    <t>767141915</t>
  </si>
  <si>
    <t>Oprava stěn pro beztmelé zasklení - přivaření držáků</t>
  </si>
  <si>
    <t>1305512675</t>
  </si>
  <si>
    <t>Oprava stěn pro beztmelé zasklení doplňkové práce přivaření držáků skla</t>
  </si>
  <si>
    <t>2*3 "D.8.6.2 - Výkres úpravy rámu oken, přivaření nových dolních příčlí oken</t>
  </si>
  <si>
    <t>M08.02.02</t>
  </si>
  <si>
    <t>Ocelový svařený profil dle výkresu D.8.6.2, včetně vzpěry a uzavřeného profilu 20x20x3</t>
  </si>
  <si>
    <t>-882057972</t>
  </si>
  <si>
    <t>Protipovodňová mobilní zábrana na dveře, včetně osazovacího a spojovacího materiálu</t>
  </si>
  <si>
    <t>767613912</t>
  </si>
  <si>
    <t>Oprava oken - výměna izolačního dvojskla přes 1 m2</t>
  </si>
  <si>
    <t>1636252172</t>
  </si>
  <si>
    <t>Oprava a údržba oken výměna izolačního dvojskla kovových oken otvíravých, plochy přes 1 m2</t>
  </si>
  <si>
    <t xml:space="preserve">Poznámka k souboru cen:
1. Cenami -4911 až -4922 lze oceňovat i výměnu krytiny a výplně meziokenních vložek. 2. V cenách není započtena výměna lišt; tyto práce se oceňují cenami 767 89-19 Opravy ostatních zámečnických konstrukcí – výměna lišt. 3. Cenami -3911, -3912, -3921, -3922 lze oceňovat jen v případech, kdy je nutná zámečnická montáž konstrukce okna. </t>
  </si>
  <si>
    <t>1*(1,02*0,62) "D.8.6.2 - Výkres úpravy rámu oken, nová skla v okně bez žaluzií</t>
  </si>
  <si>
    <t>1*(0,69*0,62) "D.8.6.2 - Výkres úpravy rámu oken, nová skla v okně s žaluziemi</t>
  </si>
  <si>
    <t>767613922</t>
  </si>
  <si>
    <t>Oprava oken - výměna pevného dvojskla přes 1 m2</t>
  </si>
  <si>
    <t>-729015040</t>
  </si>
  <si>
    <t>Oprava a údržba oken výměna izolačního dvojskla pevně zasklených oken, plochy přes 1 m2</t>
  </si>
  <si>
    <t>M6341310.08.02</t>
  </si>
  <si>
    <t>sklo ploché tažené tl. 3 mm</t>
  </si>
  <si>
    <t>-814545262</t>
  </si>
  <si>
    <t>-637711318</t>
  </si>
  <si>
    <t>M08.02.01</t>
  </si>
  <si>
    <t>-2022054400</t>
  </si>
  <si>
    <t>662115032</t>
  </si>
  <si>
    <t>783314203</t>
  </si>
  <si>
    <t>Základní antikorozní jednonásobný syntetický samozákladující nátěr zámečnických konstrukcí</t>
  </si>
  <si>
    <t>-1656659374</t>
  </si>
  <si>
    <t>Základní antikorozní nátěr zámečnických konstrukcí jednonásobný syntetický samozákladující</t>
  </si>
  <si>
    <t>2*2,8 "D.8.6.2 - plocha rámu oken</t>
  </si>
  <si>
    <t>SO 09 - Elektroinstalace a řídící systémy</t>
  </si>
  <si>
    <t>SO 09.01 - Elektroinstalace horní strojovny</t>
  </si>
  <si>
    <t xml:space="preserve">    21-M - Elektromontáže</t>
  </si>
  <si>
    <t>21-M</t>
  </si>
  <si>
    <t>Elektromontáže</t>
  </si>
  <si>
    <t>Pol1</t>
  </si>
  <si>
    <t>Trubka ohebná plastová 25 mm 750kN/ 5cm, p.ul. včetně příchytek</t>
  </si>
  <si>
    <t>Pol2</t>
  </si>
  <si>
    <t>Trubka platpvá pevna 25 mm 750kN/5cm p.ul. včetně příchytek</t>
  </si>
  <si>
    <t>Pol3</t>
  </si>
  <si>
    <t>Trubka plastová pevna 32 mm 750kN/5cm  p.ul., včetně příchytek</t>
  </si>
  <si>
    <t>Pol4</t>
  </si>
  <si>
    <t>Krabice platová se svorkovnicí 4mm IP 54 120x120</t>
  </si>
  <si>
    <t>Pol5</t>
  </si>
  <si>
    <t>Vodic CYA  4 mm zž 450 V</t>
  </si>
  <si>
    <t>Pol6</t>
  </si>
  <si>
    <t>Vodič CYA 16 mm zž. 450/750 V</t>
  </si>
  <si>
    <t>Pol7</t>
  </si>
  <si>
    <t>Kabel CYKY 2 x 1,5 p.u. 450/750 V zkušební napětí 2,5 kV</t>
  </si>
  <si>
    <t>Pol8</t>
  </si>
  <si>
    <t>Kabel CYKY 3 x 1,5 p.u. 450/750 V zkušební napětí 2,5 kV</t>
  </si>
  <si>
    <t>Pol9</t>
  </si>
  <si>
    <t>Kabel CYKY 4 x 1,5 p.u. 450/750 V zkušební napětí 2,5 kV</t>
  </si>
  <si>
    <t>Pol10</t>
  </si>
  <si>
    <t>Kabel CYKY 3 x 2,5 p.u. 450/750 V zkušební napětí 2,5 kV</t>
  </si>
  <si>
    <t>Pol11</t>
  </si>
  <si>
    <t>Kabel CYKY 5 x 6   p.u. 450/750 V zkušební napětí 2,5 kV</t>
  </si>
  <si>
    <t>Pol12</t>
  </si>
  <si>
    <t>Kabel CYKY 5 x 4 p.u. 450/750 V zkušební napětí 2,5 kV</t>
  </si>
  <si>
    <t>Pol13</t>
  </si>
  <si>
    <t>Kabel CYKY 7 x 1,5 p.u. 450/750 V zkušební napětí 2,5 kV</t>
  </si>
  <si>
    <t>Pol14</t>
  </si>
  <si>
    <t>Kabel CYKY 4 x 10  p.u. 450/750 V zkušební napětí 2,5 kV</t>
  </si>
  <si>
    <t>Pol15</t>
  </si>
  <si>
    <t>Kabel CYKY 4 x 16  p.u. 450/750 V zkušební napětí 2,5 kV</t>
  </si>
  <si>
    <t>Pol16</t>
  </si>
  <si>
    <t>Ukonceni vodicu do l6 mm2</t>
  </si>
  <si>
    <t>Pol17</t>
  </si>
  <si>
    <t>Ukonceni kabelu do 4 x 16</t>
  </si>
  <si>
    <t>Pol18</t>
  </si>
  <si>
    <t>Ukonceni kabelu do 4 x 25</t>
  </si>
  <si>
    <t>Pol19</t>
  </si>
  <si>
    <t>konceni kabelu  do 7 x 1,5</t>
  </si>
  <si>
    <t>Pol20</t>
  </si>
  <si>
    <t>Přepinač 3558 01600 IP 44</t>
  </si>
  <si>
    <t>Pol21</t>
  </si>
  <si>
    <t>Přepinač 3558 05600 IP 44</t>
  </si>
  <si>
    <t>Pol22</t>
  </si>
  <si>
    <t>Tlačítko CENTRAL STOP IP 65, 230V/10A</t>
  </si>
  <si>
    <t>Pol23</t>
  </si>
  <si>
    <t>Zásuvka 400V 32A /5P/ IP 44</t>
  </si>
  <si>
    <t>Pol24</t>
  </si>
  <si>
    <t>Zásuvková skříň 400V32V/230V/16A/12V/IP 65</t>
  </si>
  <si>
    <t>Pol25</t>
  </si>
  <si>
    <t>Montáž rozváděče do vahy  1000 kg</t>
  </si>
  <si>
    <t>Pol26</t>
  </si>
  <si>
    <t>Trubice zařivková  58W  5200 lm</t>
  </si>
  <si>
    <t>Pol27</t>
  </si>
  <si>
    <t>Nouzové svítidlo LED s akum. 230V/1x5W/ 200 lm/1hod IP 65</t>
  </si>
  <si>
    <t>Pol28</t>
  </si>
  <si>
    <t>Plastové svítidlo  zářivkové 2x58W, EP, IP 66</t>
  </si>
  <si>
    <t>Pol29</t>
  </si>
  <si>
    <t>Reflektor LED 230V/2500lm/30W/IP65</t>
  </si>
  <si>
    <t>Pol30</t>
  </si>
  <si>
    <t>Přepínač AUT-0-RUC  125A/3pol/400V v plastovém krytu IP 65</t>
  </si>
  <si>
    <t>Pol31</t>
  </si>
  <si>
    <t>Zemnící pásek  Fezn Zn 30x4 vedený po povrch včetně podpěr</t>
  </si>
  <si>
    <t>Pol32</t>
  </si>
  <si>
    <t>FeZn D 10 mm  1m=0,4kg  vedeni na povr.včetně podpěr</t>
  </si>
  <si>
    <t>Pol33</t>
  </si>
  <si>
    <t>Antikorozívní ochrana na přechodu beton-země</t>
  </si>
  <si>
    <t>Pol34</t>
  </si>
  <si>
    <t>HOP Svorka EPS  10x1-95+30x4</t>
  </si>
  <si>
    <t>Pol35</t>
  </si>
  <si>
    <t>svorka SP 1</t>
  </si>
  <si>
    <t>Pol36</t>
  </si>
  <si>
    <t>svorka SR O2</t>
  </si>
  <si>
    <t>Pol37</t>
  </si>
  <si>
    <t>svorka SR 03</t>
  </si>
  <si>
    <t>Pol38</t>
  </si>
  <si>
    <t>Revizni technik</t>
  </si>
  <si>
    <t>h</t>
  </si>
  <si>
    <t>Pol39</t>
  </si>
  <si>
    <t>Ucpávka proti vnikaní vlhkosti</t>
  </si>
  <si>
    <t>Pol40</t>
  </si>
  <si>
    <t>Pomocný materiál (spojovací, konzervační, označovací štítky)</t>
  </si>
  <si>
    <t>Pol41</t>
  </si>
  <si>
    <t>Drátěný žlab 150x60 mm včetně podpěr a spojpvacího materiálu</t>
  </si>
  <si>
    <t>Pol42</t>
  </si>
  <si>
    <t>Kabelový žebřík žárový pozink 400 mm včetně kotvení do beton.</t>
  </si>
  <si>
    <t>Pol43</t>
  </si>
  <si>
    <t>Kabelový žebřík žárový pozink 500 mm včetně kotvení do beton.</t>
  </si>
  <si>
    <t>Pol44</t>
  </si>
  <si>
    <t>Kabelová příchytka na KZ žár. pozink prům 12</t>
  </si>
  <si>
    <t>Pol45</t>
  </si>
  <si>
    <t>Kabelová příchytka na KZ žár. pozink prům 18</t>
  </si>
  <si>
    <t>Pol46</t>
  </si>
  <si>
    <t>Likvidace demontovaného materiálu</t>
  </si>
  <si>
    <t>Pol47</t>
  </si>
  <si>
    <t>Zapojení pohonů</t>
  </si>
  <si>
    <t>Pol48</t>
  </si>
  <si>
    <t>Montáž a zapojení NZ</t>
  </si>
  <si>
    <t>Pol49</t>
  </si>
  <si>
    <t>Demontáž stávající elektroinstalace</t>
  </si>
  <si>
    <t>Pol50</t>
  </si>
  <si>
    <t>Provozní zkoušky</t>
  </si>
  <si>
    <t>Pol51</t>
  </si>
  <si>
    <t>Napojení stávající instalace</t>
  </si>
  <si>
    <t>Pol52</t>
  </si>
  <si>
    <t>Nouzový zdroj</t>
  </si>
  <si>
    <t>625865697</t>
  </si>
  <si>
    <t xml:space="preserve">Nouzový zdroj, specifikace dle PD, včetně příslušenství, veškerých souvisejíích prací a dodávek - výchozích zkoušek v zátěži, proškolení obsluhy, včetně dodávky a montáže vzduchotechniky a spalinovodu
</t>
  </si>
  <si>
    <t>Poznámka k položce:
- dodávka + montáž, včetně pomocného a propojovacího materiálu</t>
  </si>
  <si>
    <t>Pol53</t>
  </si>
  <si>
    <t>Rozvaděč RM1</t>
  </si>
  <si>
    <t>-803698785</t>
  </si>
  <si>
    <t>SO 09.02 - Řídící systémy</t>
  </si>
  <si>
    <t>-166542418</t>
  </si>
  <si>
    <t xml:space="preserve">Řídící systémy, specifikace a přesné parametry dle PD - Technická zpráva, včetně veškerého příslušenství
</t>
  </si>
  <si>
    <t>VON - Vedlejší a ostatní náklady</t>
  </si>
  <si>
    <t>VRN - Vedlejší rozpočtové náklady</t>
  </si>
  <si>
    <t xml:space="preserve">    A 01 - Vedlejší a ostatní rozpočtové náklady</t>
  </si>
  <si>
    <t xml:space="preserve">    A 02 - Projektová dokumentace - ostatní náklady</t>
  </si>
  <si>
    <t xml:space="preserve">    A 03 - Geodetické práce a vytýče - ostatní náklady</t>
  </si>
  <si>
    <t xml:space="preserve">    09 - Ostatní náklady</t>
  </si>
  <si>
    <t xml:space="preserve">    VRN4 - Inženýrská činnost</t>
  </si>
  <si>
    <t>VRN</t>
  </si>
  <si>
    <t>Vedlejší rozpočtové náklady</t>
  </si>
  <si>
    <t>A 01</t>
  </si>
  <si>
    <t>Vedlejší a ostatní rozpočtové náklady</t>
  </si>
  <si>
    <t>R 03000</t>
  </si>
  <si>
    <t>Zajištění kompletního zařízení staveniště a jeho připojení na sítě</t>
  </si>
  <si>
    <t>1024</t>
  </si>
  <si>
    <t>1242660448</t>
  </si>
  <si>
    <t>- zajištění místnosti pro TDI v ZS vč. jejího vybavení
- zajištění ohlášení všech staveb zařízení staveniště dle §104 odst. (2) zákona č. 183/2006 Sb.
- zajištění oplocení prostoru ZS, jeho napojení na inž. sítě
- zajištění následné likvidace všech objektů ZS včetně připojení na inž. sítě
- zajištění zřízení a odstranění dočasných komunikací, sjezdů a nájezdů po realizaci stavby
- zajištění ostahy stavby a staveniště po dobu realizace stavby
- zřízení čistících zón před výjezdem z obvodu staveniště
- provedení takových opatření, aby plochy obvodu staveniště nebyly znečištěny ropnými látkami a jinými podobnými produkty
- provedení takových opatření, aby nebyly překročeny limity prašnosti a hlučnosti pané obecně závaznou vyhláškou
- zajištění péče o nepředané objekty a konstrukce stavby, jejich ošetřování a zimní opatření
- zajištění ochrany veškeré zeleně v prostoru staveniště a v jeho bezprostřední blízkosti proti poškození během realizace stavby</t>
  </si>
  <si>
    <t>R0112</t>
  </si>
  <si>
    <t>Zajištění obnovy příjezdových komunikací dotčených stavbou, v případě jejich porušení stavební dopravou</t>
  </si>
  <si>
    <t>1802870512</t>
  </si>
  <si>
    <t>Zajištění obnovy příjezdových komunikací dotčených stavbou, v případě jejich porušení stavební dopravou
- příjezdová komunikace k ZS v severní části - místní komunikace u parkoviště 1 ve Špindlerové mlýně na parc.č. 823/1 v k.ú. Bedřichov v Krkonoších
- příjezodvá komunikace podhrázím k vyústění obtokových tunelů - nezpevněná komunikace na parc.č. 813/3 a 813/1 v k.ú. Labská
- příjezdová komunikace po koruně hráze - zpevněná cesta na koruně hráze a na parc.č. 619/6 v k.ú. Přední Labská</t>
  </si>
  <si>
    <t>A 02</t>
  </si>
  <si>
    <t>Projektová dokumentace - ostatní náklady</t>
  </si>
  <si>
    <t>R 0210</t>
  </si>
  <si>
    <t>Vypracování Plánu opatření - zpracování havarijního plánu dle §39 odst. 2. písm. a) zákona č. 254/2001 Sb včetně zajištění schválení příslušnými orgány správy a Povodím Labe, státní podnik</t>
  </si>
  <si>
    <t>956508098</t>
  </si>
  <si>
    <t>R 0221</t>
  </si>
  <si>
    <t>Zpracování Povodňového plánu dle §71 zákona č. 254/2001 Sb. včetně zajištění schválení příslušnými orgány správy a Povodím Labe, státní podnik</t>
  </si>
  <si>
    <t>-78046710</t>
  </si>
  <si>
    <t>R023</t>
  </si>
  <si>
    <t>Vypracování projektu skutečného provedení díla v souladu s vyhláškou č. 499/2006 Sb. o dokumentaci staveb</t>
  </si>
  <si>
    <t>1066621152</t>
  </si>
  <si>
    <t>R024</t>
  </si>
  <si>
    <t>Zajištění zpracování manipulačního řádu po dokončení realizace jako podklad pro kolaudační řízení</t>
  </si>
  <si>
    <t>-1959489328</t>
  </si>
  <si>
    <t>Poznámka k položce:
- včetně projednání</t>
  </si>
  <si>
    <t>R024.1</t>
  </si>
  <si>
    <t xml:space="preserve">Zajištění zpracování manipulačního řádu pro VD během realizace a pro potřeby mokrých zkoušek včetně zajištění schválení příslušnými orgány správy a Povodím Labe, státní podnik </t>
  </si>
  <si>
    <t>592869388</t>
  </si>
  <si>
    <t>Poznámka k položce:
- včetně veškerých nutných podkladů pro projednání</t>
  </si>
  <si>
    <t>R025</t>
  </si>
  <si>
    <t>Zpracování provozního řádu po dokončení realizace</t>
  </si>
  <si>
    <t>-1470512051</t>
  </si>
  <si>
    <t>R026</t>
  </si>
  <si>
    <t>Zpracování realizační dokumentace zhotovitele, dílenských výkresů, technologických předpisů</t>
  </si>
  <si>
    <t>-679543653</t>
  </si>
  <si>
    <t>R028</t>
  </si>
  <si>
    <t>Zajištění projektu pro komplexní vyzkoušení díla, vlastní funkční přezkoušení díla a technologie (suché i mokré zkoušky technologie a veškerých elektrozařízení)</t>
  </si>
  <si>
    <t>-968301935</t>
  </si>
  <si>
    <t>Poznámka k položce:
- včetně pořízení videozáznamu z průběhu zkoušek v obtokovém tunelu</t>
  </si>
  <si>
    <t>A 03</t>
  </si>
  <si>
    <t>Geodetické práce a vytýče - ostatní náklady</t>
  </si>
  <si>
    <t>R 031</t>
  </si>
  <si>
    <t>Vypracování geodetického zaměření skutečného stavu</t>
  </si>
  <si>
    <t>813278817</t>
  </si>
  <si>
    <t>R 35</t>
  </si>
  <si>
    <t>Zajištění veškerých geodetických prací souvisejících s realizací díla</t>
  </si>
  <si>
    <t>-335963729</t>
  </si>
  <si>
    <t>Zajištění veškerých geodetických prací souvisejících s realizací díla, včetně vytyčení obvodu staveniště</t>
  </si>
  <si>
    <t>09</t>
  </si>
  <si>
    <t>Ostatní náklady</t>
  </si>
  <si>
    <t>R 037</t>
  </si>
  <si>
    <t>Zajištění písemných souhlasných vyjádření všech dotčených vlastníků a případných uživatelů všech pozemků dotčených stavbou s jejich konečnou úpravou po dokončení prací</t>
  </si>
  <si>
    <t>-317214677</t>
  </si>
  <si>
    <t>R 092</t>
  </si>
  <si>
    <t>Zajištění souhlasů se zvláštním užíváním komunikací</t>
  </si>
  <si>
    <t>535972524</t>
  </si>
  <si>
    <t>R 0931</t>
  </si>
  <si>
    <t>Provedení pasportizace stávajících nemovitostí (vč. pozemků) a jejich příslušenství, zajištění fotodokumentace stávajícího stavu přístupových cest</t>
  </si>
  <si>
    <t>-746555690</t>
  </si>
  <si>
    <t>R 094</t>
  </si>
  <si>
    <t>Zajištění vytýčení veškerých podzemních zařízení</t>
  </si>
  <si>
    <t>-1175077182</t>
  </si>
  <si>
    <t>R 095</t>
  </si>
  <si>
    <t>Zajištění šetření o podzemních sítích vč. zajištění nových vyjádření v případě, že před realizací pozbyly platnosti</t>
  </si>
  <si>
    <t>1235988731</t>
  </si>
  <si>
    <t xml:space="preserve">R 0993 </t>
  </si>
  <si>
    <t>Zajištění dopravně inženýrských opatření</t>
  </si>
  <si>
    <t>358187978</t>
  </si>
  <si>
    <t xml:space="preserve">- zajištění dopravně inženýrských opatření
- zajištění zřízení a likvidace dopravního značení včetně případné světelné signalizace
- zajištění vydání dopravně inženýrského rozhodnutí
</t>
  </si>
  <si>
    <t>R 0994</t>
  </si>
  <si>
    <t xml:space="preserve">Zajištění veškerých předepsaných rozborů, atestů, zkoušek a revizí dle příslušných norem a dalších předpisů a nařízení platných v ČR, kterými bude prokázáno dosažení předepsané kvality a parametrů dokončeného díla   </t>
  </si>
  <si>
    <t>-168341967</t>
  </si>
  <si>
    <t xml:space="preserve">Poznámka k položce:
- </t>
  </si>
  <si>
    <t>R 0997</t>
  </si>
  <si>
    <t>Zajištění kontrolního a zkušebního plánu stavby a technologických předpisů z hlediska BOZP</t>
  </si>
  <si>
    <t>-1170860286</t>
  </si>
  <si>
    <t>R 09991</t>
  </si>
  <si>
    <t>Zajištění fotodokumentace veškerých konstrukcí, které budou v průběhu výstavby skryty nebo zakryty</t>
  </si>
  <si>
    <t>-921229429</t>
  </si>
  <si>
    <t>R 0996</t>
  </si>
  <si>
    <t>Zajištění výroby a instalace informačních tabulí ke stavbě</t>
  </si>
  <si>
    <t>-893587556</t>
  </si>
  <si>
    <t>R0992</t>
  </si>
  <si>
    <t>Zajištění průzkumu staveniště zaměřeného na výskyt zvláště chráněných živočichů a rostlin a jejich odborného transferu</t>
  </si>
  <si>
    <t>1273613606</t>
  </si>
  <si>
    <t>R0998</t>
  </si>
  <si>
    <t>Zajištění techniky a speciálního zařízení</t>
  </si>
  <si>
    <t>1851500821</t>
  </si>
  <si>
    <t xml:space="preserve">Zajištění techniky a speciálního zařízení potřebného pro realizaci díla - např. pontony, čluny, jeřáby a pod.
</t>
  </si>
  <si>
    <t>VRN4</t>
  </si>
  <si>
    <t>Inženýrská činnost</t>
  </si>
  <si>
    <t>0431030R1</t>
  </si>
  <si>
    <t>Seismika, monitoring TP</t>
  </si>
  <si>
    <t>-557763300</t>
  </si>
  <si>
    <t>seismika, monitoring TP</t>
  </si>
  <si>
    <t>Poznámka k položce:
- dle TZ pro SO 03, D.3.9
- dle TP pro trhací práce</t>
  </si>
  <si>
    <t>04920300R</t>
  </si>
  <si>
    <t>Náklady stanovené zvláštními předpisy</t>
  </si>
  <si>
    <t>-1357768405</t>
  </si>
  <si>
    <t>Inženýrská činnost inženýrská činnost ostatní náklady stanovené zvláštními předpisy</t>
  </si>
  <si>
    <t>Poznámka k položce:
Zajištění povolení TP, skladování a dovoz výbušin, včetně zajištění nutných dokldů a povolení dle platné legislativy,  BZS apod.</t>
  </si>
  <si>
    <t>R0419030</t>
  </si>
  <si>
    <t>Geotechnický dozor, včetně kontrolních zkoušek, kontroly dopadu výstavby a vyhotovení závěrečné zprávy z průběhu výstavby s ohledem na geotechnické poměry</t>
  </si>
  <si>
    <t>1820006333</t>
  </si>
  <si>
    <t>Geotechnický dozor</t>
  </si>
  <si>
    <t>R0419031</t>
  </si>
  <si>
    <t xml:space="preserve">Inženýrsko geologický průzkum pro ochranu korunového a šachtového přelivu, včetně závěrečné zprávy a posouzení navrženého technického řešení </t>
  </si>
  <si>
    <t>1655398134</t>
  </si>
  <si>
    <t>Poznámka k položce:
- dle TZ pro SO 07</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</si>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</sst>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80008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0" fillId="0" borderId="0">
      <alignment/>
      <protection locked="0"/>
    </xf>
  </cellStyleXfs>
  <cellXfs count="43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2" borderId="0" xfId="0" applyFont="1" applyFill="1" applyAlignment="1">
      <alignment horizontal="left" vertical="center"/>
    </xf>
    <xf numFmtId="0" fontId="0" fillId="2" borderId="0" xfId="0" applyFill="1"/>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16"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16"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0" fillId="0" borderId="16"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2"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6"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0" xfId="0" applyFont="1" applyAlignment="1" applyProtection="1">
      <alignment vertical="center" wrapText="1"/>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5" fillId="0" borderId="0" xfId="0" applyFont="1" applyBorder="1" applyAlignment="1" applyProtection="1">
      <alignment horizontal="left" vertical="center"/>
      <protection/>
    </xf>
    <xf numFmtId="0" fontId="37" fillId="0" borderId="0" xfId="0" applyFont="1" applyBorder="1" applyAlignment="1" applyProtection="1">
      <alignment vertical="center" wrapText="1"/>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36"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6"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Protection="1">
      <protection/>
    </xf>
    <xf numFmtId="0" fontId="0" fillId="0" borderId="4" xfId="0" applyBorder="1"/>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horizontal="lef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6"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19"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2"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18"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8" fillId="0" borderId="0" xfId="0" applyFont="1" applyAlignment="1" applyProtection="1">
      <alignment horizontal="left" vertical="center" wrapText="1"/>
      <protection/>
    </xf>
    <xf numFmtId="0" fontId="39" fillId="2" borderId="0" xfId="20" applyFill="1"/>
    <xf numFmtId="0" fontId="40" fillId="0" borderId="0" xfId="20" applyFont="1" applyAlignment="1">
      <alignment horizontal="center" vertical="center"/>
    </xf>
    <xf numFmtId="0" fontId="41" fillId="2" borderId="0" xfId="0" applyFont="1" applyFill="1" applyAlignment="1">
      <alignment horizontal="left" vertical="center"/>
    </xf>
    <xf numFmtId="0" fontId="6" fillId="2" borderId="0" xfId="0" applyFont="1" applyFill="1" applyAlignment="1">
      <alignment vertical="center"/>
    </xf>
    <xf numFmtId="0" fontId="42" fillId="2" borderId="0" xfId="20" applyFont="1" applyFill="1" applyAlignment="1">
      <alignment vertical="center"/>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41" fillId="2" borderId="0" xfId="0" applyFont="1" applyFill="1" applyAlignment="1" applyProtection="1">
      <alignment horizontal="left" vertical="center"/>
      <protection/>
    </xf>
    <xf numFmtId="0" fontId="42" fillId="2" borderId="0" xfId="20" applyFont="1" applyFill="1" applyAlignment="1" applyProtection="1">
      <alignment vertical="center"/>
      <protection/>
    </xf>
    <xf numFmtId="0" fontId="42" fillId="2" borderId="0" xfId="20" applyFont="1" applyFill="1" applyAlignment="1">
      <alignment vertical="center"/>
    </xf>
    <xf numFmtId="0" fontId="6"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5"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7"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7"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6"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5"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7"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7" fillId="0" borderId="33" xfId="21" applyFont="1" applyBorder="1" applyAlignment="1" applyProtection="1">
      <alignment horizontal="left" vertical="center"/>
      <protection locked="0"/>
    </xf>
    <xf numFmtId="0" fontId="27"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21"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6"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6"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7"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7"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7"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7"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337" t="s">
        <v>0</v>
      </c>
      <c r="B1" s="338"/>
      <c r="C1" s="338"/>
      <c r="D1" s="339" t="s">
        <v>1</v>
      </c>
      <c r="E1" s="338"/>
      <c r="F1" s="338"/>
      <c r="G1" s="338"/>
      <c r="H1" s="338"/>
      <c r="I1" s="338"/>
      <c r="J1" s="338"/>
      <c r="K1" s="340" t="s">
        <v>3241</v>
      </c>
      <c r="L1" s="340"/>
      <c r="M1" s="340"/>
      <c r="N1" s="340"/>
      <c r="O1" s="340"/>
      <c r="P1" s="340"/>
      <c r="Q1" s="340"/>
      <c r="R1" s="340"/>
      <c r="S1" s="340"/>
      <c r="T1" s="338"/>
      <c r="U1" s="338"/>
      <c r="V1" s="338"/>
      <c r="W1" s="340" t="s">
        <v>3242</v>
      </c>
      <c r="X1" s="340"/>
      <c r="Y1" s="340"/>
      <c r="Z1" s="340"/>
      <c r="AA1" s="340"/>
      <c r="AB1" s="340"/>
      <c r="AC1" s="340"/>
      <c r="AD1" s="340"/>
      <c r="AE1" s="340"/>
      <c r="AF1" s="340"/>
      <c r="AG1" s="340"/>
      <c r="AH1" s="340"/>
      <c r="AI1" s="332"/>
      <c r="AJ1" s="17"/>
      <c r="AK1" s="17"/>
      <c r="AL1" s="17"/>
      <c r="AM1" s="17"/>
      <c r="AN1" s="17"/>
      <c r="AO1" s="17"/>
      <c r="AP1" s="17"/>
      <c r="AQ1" s="17"/>
      <c r="AR1" s="17"/>
      <c r="AS1" s="17"/>
      <c r="AT1" s="17"/>
      <c r="AU1" s="17"/>
      <c r="AV1" s="17"/>
      <c r="AW1" s="17"/>
      <c r="AX1" s="17"/>
      <c r="AY1" s="17"/>
      <c r="AZ1" s="17"/>
      <c r="BA1" s="16" t="s">
        <v>2</v>
      </c>
      <c r="BB1" s="16" t="s">
        <v>3</v>
      </c>
      <c r="BC1" s="17"/>
      <c r="BD1" s="17"/>
      <c r="BE1" s="17"/>
      <c r="BF1" s="17"/>
      <c r="BG1" s="17"/>
      <c r="BH1" s="17"/>
      <c r="BI1" s="17"/>
      <c r="BJ1" s="17"/>
      <c r="BK1" s="17"/>
      <c r="BL1" s="17"/>
      <c r="BM1" s="17"/>
      <c r="BN1" s="17"/>
      <c r="BO1" s="17"/>
      <c r="BP1" s="17"/>
      <c r="BQ1" s="17"/>
      <c r="BR1" s="17"/>
      <c r="BT1" s="18" t="s">
        <v>4</v>
      </c>
      <c r="BU1" s="18" t="s">
        <v>4</v>
      </c>
      <c r="BV1" s="18" t="s">
        <v>5</v>
      </c>
    </row>
    <row r="2" spans="3:72" ht="36.95" customHeight="1">
      <c r="AR2" s="286"/>
      <c r="AS2" s="286"/>
      <c r="AT2" s="286"/>
      <c r="AU2" s="286"/>
      <c r="AV2" s="286"/>
      <c r="AW2" s="286"/>
      <c r="AX2" s="286"/>
      <c r="AY2" s="286"/>
      <c r="AZ2" s="286"/>
      <c r="BA2" s="286"/>
      <c r="BB2" s="286"/>
      <c r="BC2" s="286"/>
      <c r="BD2" s="286"/>
      <c r="BE2" s="286"/>
      <c r="BS2" s="19" t="s">
        <v>6</v>
      </c>
      <c r="BT2" s="19" t="s">
        <v>7</v>
      </c>
    </row>
    <row r="3" spans="2:72"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2"/>
      <c r="BS3" s="19" t="s">
        <v>6</v>
      </c>
      <c r="BT3" s="19" t="s">
        <v>8</v>
      </c>
    </row>
    <row r="4" spans="2:71" ht="36.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6"/>
      <c r="AS4" s="27" t="s">
        <v>10</v>
      </c>
      <c r="BE4" s="28" t="s">
        <v>11</v>
      </c>
      <c r="BS4" s="19" t="s">
        <v>12</v>
      </c>
    </row>
    <row r="5" spans="2:71" ht="14.45" customHeight="1">
      <c r="B5" s="23"/>
      <c r="C5" s="24"/>
      <c r="D5" s="29" t="s">
        <v>13</v>
      </c>
      <c r="E5" s="24"/>
      <c r="F5" s="24"/>
      <c r="G5" s="24"/>
      <c r="H5" s="24"/>
      <c r="I5" s="24"/>
      <c r="J5" s="24"/>
      <c r="K5" s="289" t="s">
        <v>14</v>
      </c>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4"/>
      <c r="AQ5" s="26"/>
      <c r="BE5" s="285" t="s">
        <v>15</v>
      </c>
      <c r="BS5" s="19" t="s">
        <v>6</v>
      </c>
    </row>
    <row r="6" spans="2:71" ht="36.95" customHeight="1">
      <c r="B6" s="23"/>
      <c r="C6" s="24"/>
      <c r="D6" s="31" t="s">
        <v>16</v>
      </c>
      <c r="E6" s="24"/>
      <c r="F6" s="24"/>
      <c r="G6" s="24"/>
      <c r="H6" s="24"/>
      <c r="I6" s="24"/>
      <c r="J6" s="24"/>
      <c r="K6" s="291" t="s">
        <v>17</v>
      </c>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4"/>
      <c r="AQ6" s="26"/>
      <c r="BE6" s="286"/>
      <c r="BS6" s="19" t="s">
        <v>6</v>
      </c>
    </row>
    <row r="7" spans="2:71" ht="14.45" customHeight="1">
      <c r="B7" s="23"/>
      <c r="C7" s="24"/>
      <c r="D7" s="32" t="s">
        <v>18</v>
      </c>
      <c r="E7" s="24"/>
      <c r="F7" s="24"/>
      <c r="G7" s="24"/>
      <c r="H7" s="24"/>
      <c r="I7" s="24"/>
      <c r="J7" s="24"/>
      <c r="K7" s="30"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2" t="s">
        <v>20</v>
      </c>
      <c r="AL7" s="24"/>
      <c r="AM7" s="24"/>
      <c r="AN7" s="30" t="s">
        <v>21</v>
      </c>
      <c r="AO7" s="24"/>
      <c r="AP7" s="24"/>
      <c r="AQ7" s="26"/>
      <c r="BE7" s="286"/>
      <c r="BS7" s="19" t="s">
        <v>6</v>
      </c>
    </row>
    <row r="8" spans="2:71" ht="14.45" customHeight="1">
      <c r="B8" s="23"/>
      <c r="C8" s="24"/>
      <c r="D8" s="32" t="s">
        <v>22</v>
      </c>
      <c r="E8" s="24"/>
      <c r="F8" s="24"/>
      <c r="G8" s="24"/>
      <c r="H8" s="24"/>
      <c r="I8" s="24"/>
      <c r="J8" s="24"/>
      <c r="K8" s="30"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2" t="s">
        <v>24</v>
      </c>
      <c r="AL8" s="24"/>
      <c r="AM8" s="24"/>
      <c r="AN8" s="33" t="s">
        <v>25</v>
      </c>
      <c r="AO8" s="24"/>
      <c r="AP8" s="24"/>
      <c r="AQ8" s="26"/>
      <c r="BE8" s="286"/>
      <c r="BS8" s="19" t="s">
        <v>6</v>
      </c>
    </row>
    <row r="9" spans="2:7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6"/>
      <c r="BE9" s="286"/>
      <c r="BS9" s="19" t="s">
        <v>6</v>
      </c>
    </row>
    <row r="10" spans="2:71" ht="14.45" customHeight="1">
      <c r="B10" s="23"/>
      <c r="C10" s="24"/>
      <c r="D10" s="32"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2" t="s">
        <v>27</v>
      </c>
      <c r="AL10" s="24"/>
      <c r="AM10" s="24"/>
      <c r="AN10" s="30" t="s">
        <v>21</v>
      </c>
      <c r="AO10" s="24"/>
      <c r="AP10" s="24"/>
      <c r="AQ10" s="26"/>
      <c r="BE10" s="286"/>
      <c r="BS10" s="19" t="s">
        <v>6</v>
      </c>
    </row>
    <row r="11" spans="2:71" ht="18.4" customHeight="1">
      <c r="B11" s="23"/>
      <c r="C11" s="24"/>
      <c r="D11" s="24"/>
      <c r="E11" s="30"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2" t="s">
        <v>29</v>
      </c>
      <c r="AL11" s="24"/>
      <c r="AM11" s="24"/>
      <c r="AN11" s="30" t="s">
        <v>21</v>
      </c>
      <c r="AO11" s="24"/>
      <c r="AP11" s="24"/>
      <c r="AQ11" s="26"/>
      <c r="BE11" s="286"/>
      <c r="BS11" s="19" t="s">
        <v>6</v>
      </c>
    </row>
    <row r="12" spans="2:7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6"/>
      <c r="BE12" s="286"/>
      <c r="BS12" s="19" t="s">
        <v>6</v>
      </c>
    </row>
    <row r="13" spans="2:71" ht="14.45" customHeight="1">
      <c r="B13" s="23"/>
      <c r="C13" s="24"/>
      <c r="D13" s="32"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2" t="s">
        <v>27</v>
      </c>
      <c r="AL13" s="24"/>
      <c r="AM13" s="24"/>
      <c r="AN13" s="34" t="s">
        <v>31</v>
      </c>
      <c r="AO13" s="24"/>
      <c r="AP13" s="24"/>
      <c r="AQ13" s="26"/>
      <c r="BE13" s="286"/>
      <c r="BS13" s="19" t="s">
        <v>6</v>
      </c>
    </row>
    <row r="14" spans="2:71" ht="13.5">
      <c r="B14" s="23"/>
      <c r="C14" s="24"/>
      <c r="D14" s="24"/>
      <c r="E14" s="292" t="s">
        <v>31</v>
      </c>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32" t="s">
        <v>29</v>
      </c>
      <c r="AL14" s="24"/>
      <c r="AM14" s="24"/>
      <c r="AN14" s="34" t="s">
        <v>31</v>
      </c>
      <c r="AO14" s="24"/>
      <c r="AP14" s="24"/>
      <c r="AQ14" s="26"/>
      <c r="BE14" s="286"/>
      <c r="BS14" s="19" t="s">
        <v>6</v>
      </c>
    </row>
    <row r="15" spans="2:7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6"/>
      <c r="BE15" s="286"/>
      <c r="BS15" s="19" t="s">
        <v>4</v>
      </c>
    </row>
    <row r="16" spans="2:71" ht="14.45" customHeight="1">
      <c r="B16" s="23"/>
      <c r="C16" s="24"/>
      <c r="D16" s="32"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2" t="s">
        <v>27</v>
      </c>
      <c r="AL16" s="24"/>
      <c r="AM16" s="24"/>
      <c r="AN16" s="30" t="s">
        <v>21</v>
      </c>
      <c r="AO16" s="24"/>
      <c r="AP16" s="24"/>
      <c r="AQ16" s="26"/>
      <c r="BE16" s="286"/>
      <c r="BS16" s="19" t="s">
        <v>4</v>
      </c>
    </row>
    <row r="17" spans="2:71" ht="18.4" customHeight="1">
      <c r="B17" s="23"/>
      <c r="C17" s="24"/>
      <c r="D17" s="24"/>
      <c r="E17" s="30"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2" t="s">
        <v>29</v>
      </c>
      <c r="AL17" s="24"/>
      <c r="AM17" s="24"/>
      <c r="AN17" s="30" t="s">
        <v>21</v>
      </c>
      <c r="AO17" s="24"/>
      <c r="AP17" s="24"/>
      <c r="AQ17" s="26"/>
      <c r="BE17" s="286"/>
      <c r="BS17" s="19" t="s">
        <v>34</v>
      </c>
    </row>
    <row r="18" spans="2:7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6"/>
      <c r="BE18" s="286"/>
      <c r="BS18" s="19" t="s">
        <v>6</v>
      </c>
    </row>
    <row r="19" spans="2:71" ht="14.45" customHeight="1">
      <c r="B19" s="23"/>
      <c r="C19" s="24"/>
      <c r="D19" s="32"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6"/>
      <c r="BE19" s="286"/>
      <c r="BS19" s="19" t="s">
        <v>6</v>
      </c>
    </row>
    <row r="20" spans="2:71" ht="48.75" customHeight="1">
      <c r="B20" s="23"/>
      <c r="C20" s="24"/>
      <c r="D20" s="24"/>
      <c r="E20" s="293" t="s">
        <v>36</v>
      </c>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4"/>
      <c r="AP20" s="24"/>
      <c r="AQ20" s="26"/>
      <c r="BE20" s="286"/>
      <c r="BS20" s="19" t="s">
        <v>4</v>
      </c>
    </row>
    <row r="21" spans="2:57"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6"/>
      <c r="BE21" s="286"/>
    </row>
    <row r="22" spans="2:57" ht="6.95" customHeight="1">
      <c r="B22" s="23"/>
      <c r="C22" s="2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24"/>
      <c r="AQ22" s="26"/>
      <c r="BE22" s="286"/>
    </row>
    <row r="23" spans="2:57" s="1" customFormat="1" ht="25.9" customHeight="1">
      <c r="B23" s="36"/>
      <c r="C23" s="37"/>
      <c r="D23" s="38" t="s">
        <v>37</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294">
        <f>ROUND(AG51,2)</f>
        <v>0</v>
      </c>
      <c r="AL23" s="295"/>
      <c r="AM23" s="295"/>
      <c r="AN23" s="295"/>
      <c r="AO23" s="295"/>
      <c r="AP23" s="37"/>
      <c r="AQ23" s="40"/>
      <c r="BE23" s="287"/>
    </row>
    <row r="24" spans="2:57" s="1" customFormat="1" ht="6.95" customHeight="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0"/>
      <c r="BE24" s="287"/>
    </row>
    <row r="25" spans="2:57" s="1" customFormat="1" ht="13.5">
      <c r="B25" s="36"/>
      <c r="C25" s="37"/>
      <c r="D25" s="37"/>
      <c r="E25" s="37"/>
      <c r="F25" s="37"/>
      <c r="G25" s="37"/>
      <c r="H25" s="37"/>
      <c r="I25" s="37"/>
      <c r="J25" s="37"/>
      <c r="K25" s="37"/>
      <c r="L25" s="296" t="s">
        <v>38</v>
      </c>
      <c r="M25" s="297"/>
      <c r="N25" s="297"/>
      <c r="O25" s="297"/>
      <c r="P25" s="37"/>
      <c r="Q25" s="37"/>
      <c r="R25" s="37"/>
      <c r="S25" s="37"/>
      <c r="T25" s="37"/>
      <c r="U25" s="37"/>
      <c r="V25" s="37"/>
      <c r="W25" s="296" t="s">
        <v>39</v>
      </c>
      <c r="X25" s="297"/>
      <c r="Y25" s="297"/>
      <c r="Z25" s="297"/>
      <c r="AA25" s="297"/>
      <c r="AB25" s="297"/>
      <c r="AC25" s="297"/>
      <c r="AD25" s="297"/>
      <c r="AE25" s="297"/>
      <c r="AF25" s="37"/>
      <c r="AG25" s="37"/>
      <c r="AH25" s="37"/>
      <c r="AI25" s="37"/>
      <c r="AJ25" s="37"/>
      <c r="AK25" s="296" t="s">
        <v>40</v>
      </c>
      <c r="AL25" s="297"/>
      <c r="AM25" s="297"/>
      <c r="AN25" s="297"/>
      <c r="AO25" s="297"/>
      <c r="AP25" s="37"/>
      <c r="AQ25" s="40"/>
      <c r="BE25" s="287"/>
    </row>
    <row r="26" spans="2:57" s="2" customFormat="1" ht="14.45" customHeight="1">
      <c r="B26" s="42"/>
      <c r="C26" s="43"/>
      <c r="D26" s="44" t="s">
        <v>41</v>
      </c>
      <c r="E26" s="43"/>
      <c r="F26" s="44" t="s">
        <v>42</v>
      </c>
      <c r="G26" s="43"/>
      <c r="H26" s="43"/>
      <c r="I26" s="43"/>
      <c r="J26" s="43"/>
      <c r="K26" s="43"/>
      <c r="L26" s="298">
        <v>0.21</v>
      </c>
      <c r="M26" s="299"/>
      <c r="N26" s="299"/>
      <c r="O26" s="299"/>
      <c r="P26" s="43"/>
      <c r="Q26" s="43"/>
      <c r="R26" s="43"/>
      <c r="S26" s="43"/>
      <c r="T26" s="43"/>
      <c r="U26" s="43"/>
      <c r="V26" s="43"/>
      <c r="W26" s="300">
        <f>ROUND(AZ51,2)</f>
        <v>0</v>
      </c>
      <c r="X26" s="299"/>
      <c r="Y26" s="299"/>
      <c r="Z26" s="299"/>
      <c r="AA26" s="299"/>
      <c r="AB26" s="299"/>
      <c r="AC26" s="299"/>
      <c r="AD26" s="299"/>
      <c r="AE26" s="299"/>
      <c r="AF26" s="43"/>
      <c r="AG26" s="43"/>
      <c r="AH26" s="43"/>
      <c r="AI26" s="43"/>
      <c r="AJ26" s="43"/>
      <c r="AK26" s="300">
        <f>ROUND(AV51,2)</f>
        <v>0</v>
      </c>
      <c r="AL26" s="299"/>
      <c r="AM26" s="299"/>
      <c r="AN26" s="299"/>
      <c r="AO26" s="299"/>
      <c r="AP26" s="43"/>
      <c r="AQ26" s="45"/>
      <c r="BE26" s="288"/>
    </row>
    <row r="27" spans="2:57" s="2" customFormat="1" ht="14.45" customHeight="1">
      <c r="B27" s="42"/>
      <c r="C27" s="43"/>
      <c r="D27" s="43"/>
      <c r="E27" s="43"/>
      <c r="F27" s="44" t="s">
        <v>43</v>
      </c>
      <c r="G27" s="43"/>
      <c r="H27" s="43"/>
      <c r="I27" s="43"/>
      <c r="J27" s="43"/>
      <c r="K27" s="43"/>
      <c r="L27" s="298">
        <v>0.15</v>
      </c>
      <c r="M27" s="299"/>
      <c r="N27" s="299"/>
      <c r="O27" s="299"/>
      <c r="P27" s="43"/>
      <c r="Q27" s="43"/>
      <c r="R27" s="43"/>
      <c r="S27" s="43"/>
      <c r="T27" s="43"/>
      <c r="U27" s="43"/>
      <c r="V27" s="43"/>
      <c r="W27" s="300">
        <f>ROUND(BA51,2)</f>
        <v>0</v>
      </c>
      <c r="X27" s="299"/>
      <c r="Y27" s="299"/>
      <c r="Z27" s="299"/>
      <c r="AA27" s="299"/>
      <c r="AB27" s="299"/>
      <c r="AC27" s="299"/>
      <c r="AD27" s="299"/>
      <c r="AE27" s="299"/>
      <c r="AF27" s="43"/>
      <c r="AG27" s="43"/>
      <c r="AH27" s="43"/>
      <c r="AI27" s="43"/>
      <c r="AJ27" s="43"/>
      <c r="AK27" s="300">
        <f>ROUND(AW51,2)</f>
        <v>0</v>
      </c>
      <c r="AL27" s="299"/>
      <c r="AM27" s="299"/>
      <c r="AN27" s="299"/>
      <c r="AO27" s="299"/>
      <c r="AP27" s="43"/>
      <c r="AQ27" s="45"/>
      <c r="BE27" s="288"/>
    </row>
    <row r="28" spans="2:57" s="2" customFormat="1" ht="14.45" customHeight="1" hidden="1">
      <c r="B28" s="42"/>
      <c r="C28" s="43"/>
      <c r="D28" s="43"/>
      <c r="E28" s="43"/>
      <c r="F28" s="44" t="s">
        <v>44</v>
      </c>
      <c r="G28" s="43"/>
      <c r="H28" s="43"/>
      <c r="I28" s="43"/>
      <c r="J28" s="43"/>
      <c r="K28" s="43"/>
      <c r="L28" s="298">
        <v>0.21</v>
      </c>
      <c r="M28" s="299"/>
      <c r="N28" s="299"/>
      <c r="O28" s="299"/>
      <c r="P28" s="43"/>
      <c r="Q28" s="43"/>
      <c r="R28" s="43"/>
      <c r="S28" s="43"/>
      <c r="T28" s="43"/>
      <c r="U28" s="43"/>
      <c r="V28" s="43"/>
      <c r="W28" s="300">
        <f>ROUND(BB51,2)</f>
        <v>0</v>
      </c>
      <c r="X28" s="299"/>
      <c r="Y28" s="299"/>
      <c r="Z28" s="299"/>
      <c r="AA28" s="299"/>
      <c r="AB28" s="299"/>
      <c r="AC28" s="299"/>
      <c r="AD28" s="299"/>
      <c r="AE28" s="299"/>
      <c r="AF28" s="43"/>
      <c r="AG28" s="43"/>
      <c r="AH28" s="43"/>
      <c r="AI28" s="43"/>
      <c r="AJ28" s="43"/>
      <c r="AK28" s="300">
        <v>0</v>
      </c>
      <c r="AL28" s="299"/>
      <c r="AM28" s="299"/>
      <c r="AN28" s="299"/>
      <c r="AO28" s="299"/>
      <c r="AP28" s="43"/>
      <c r="AQ28" s="45"/>
      <c r="BE28" s="288"/>
    </row>
    <row r="29" spans="2:57" s="2" customFormat="1" ht="14.45" customHeight="1" hidden="1">
      <c r="B29" s="42"/>
      <c r="C29" s="43"/>
      <c r="D29" s="43"/>
      <c r="E29" s="43"/>
      <c r="F29" s="44" t="s">
        <v>45</v>
      </c>
      <c r="G29" s="43"/>
      <c r="H29" s="43"/>
      <c r="I29" s="43"/>
      <c r="J29" s="43"/>
      <c r="K29" s="43"/>
      <c r="L29" s="298">
        <v>0.15</v>
      </c>
      <c r="M29" s="299"/>
      <c r="N29" s="299"/>
      <c r="O29" s="299"/>
      <c r="P29" s="43"/>
      <c r="Q29" s="43"/>
      <c r="R29" s="43"/>
      <c r="S29" s="43"/>
      <c r="T29" s="43"/>
      <c r="U29" s="43"/>
      <c r="V29" s="43"/>
      <c r="W29" s="300">
        <f>ROUND(BC51,2)</f>
        <v>0</v>
      </c>
      <c r="X29" s="299"/>
      <c r="Y29" s="299"/>
      <c r="Z29" s="299"/>
      <c r="AA29" s="299"/>
      <c r="AB29" s="299"/>
      <c r="AC29" s="299"/>
      <c r="AD29" s="299"/>
      <c r="AE29" s="299"/>
      <c r="AF29" s="43"/>
      <c r="AG29" s="43"/>
      <c r="AH29" s="43"/>
      <c r="AI29" s="43"/>
      <c r="AJ29" s="43"/>
      <c r="AK29" s="300">
        <v>0</v>
      </c>
      <c r="AL29" s="299"/>
      <c r="AM29" s="299"/>
      <c r="AN29" s="299"/>
      <c r="AO29" s="299"/>
      <c r="AP29" s="43"/>
      <c r="AQ29" s="45"/>
      <c r="BE29" s="288"/>
    </row>
    <row r="30" spans="2:57" s="2" customFormat="1" ht="14.45" customHeight="1" hidden="1">
      <c r="B30" s="42"/>
      <c r="C30" s="43"/>
      <c r="D30" s="43"/>
      <c r="E30" s="43"/>
      <c r="F30" s="44" t="s">
        <v>46</v>
      </c>
      <c r="G30" s="43"/>
      <c r="H30" s="43"/>
      <c r="I30" s="43"/>
      <c r="J30" s="43"/>
      <c r="K30" s="43"/>
      <c r="L30" s="298">
        <v>0</v>
      </c>
      <c r="M30" s="299"/>
      <c r="N30" s="299"/>
      <c r="O30" s="299"/>
      <c r="P30" s="43"/>
      <c r="Q30" s="43"/>
      <c r="R30" s="43"/>
      <c r="S30" s="43"/>
      <c r="T30" s="43"/>
      <c r="U30" s="43"/>
      <c r="V30" s="43"/>
      <c r="W30" s="300">
        <f>ROUND(BD51,2)</f>
        <v>0</v>
      </c>
      <c r="X30" s="299"/>
      <c r="Y30" s="299"/>
      <c r="Z30" s="299"/>
      <c r="AA30" s="299"/>
      <c r="AB30" s="299"/>
      <c r="AC30" s="299"/>
      <c r="AD30" s="299"/>
      <c r="AE30" s="299"/>
      <c r="AF30" s="43"/>
      <c r="AG30" s="43"/>
      <c r="AH30" s="43"/>
      <c r="AI30" s="43"/>
      <c r="AJ30" s="43"/>
      <c r="AK30" s="300">
        <v>0</v>
      </c>
      <c r="AL30" s="299"/>
      <c r="AM30" s="299"/>
      <c r="AN30" s="299"/>
      <c r="AO30" s="299"/>
      <c r="AP30" s="43"/>
      <c r="AQ30" s="45"/>
      <c r="BE30" s="288"/>
    </row>
    <row r="31" spans="2:57" s="1" customFormat="1" ht="6.95" customHeight="1">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40"/>
      <c r="BE31" s="287"/>
    </row>
    <row r="32" spans="2:57" s="1" customFormat="1" ht="25.9" customHeight="1">
      <c r="B32" s="36"/>
      <c r="C32" s="46"/>
      <c r="D32" s="47" t="s">
        <v>47</v>
      </c>
      <c r="E32" s="48"/>
      <c r="F32" s="48"/>
      <c r="G32" s="48"/>
      <c r="H32" s="48"/>
      <c r="I32" s="48"/>
      <c r="J32" s="48"/>
      <c r="K32" s="48"/>
      <c r="L32" s="48"/>
      <c r="M32" s="48"/>
      <c r="N32" s="48"/>
      <c r="O32" s="48"/>
      <c r="P32" s="48"/>
      <c r="Q32" s="48"/>
      <c r="R32" s="48"/>
      <c r="S32" s="48"/>
      <c r="T32" s="49" t="s">
        <v>48</v>
      </c>
      <c r="U32" s="48"/>
      <c r="V32" s="48"/>
      <c r="W32" s="48"/>
      <c r="X32" s="301" t="s">
        <v>49</v>
      </c>
      <c r="Y32" s="302"/>
      <c r="Z32" s="302"/>
      <c r="AA32" s="302"/>
      <c r="AB32" s="302"/>
      <c r="AC32" s="48"/>
      <c r="AD32" s="48"/>
      <c r="AE32" s="48"/>
      <c r="AF32" s="48"/>
      <c r="AG32" s="48"/>
      <c r="AH32" s="48"/>
      <c r="AI32" s="48"/>
      <c r="AJ32" s="48"/>
      <c r="AK32" s="303">
        <f>SUM(AK23:AK30)</f>
        <v>0</v>
      </c>
      <c r="AL32" s="302"/>
      <c r="AM32" s="302"/>
      <c r="AN32" s="302"/>
      <c r="AO32" s="304"/>
      <c r="AP32" s="46"/>
      <c r="AQ32" s="50"/>
      <c r="BE32" s="287"/>
    </row>
    <row r="33" spans="2:43" s="1" customFormat="1" ht="6.9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40"/>
    </row>
    <row r="34" spans="2:43" s="1" customFormat="1" ht="6.9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44" s="1" customFormat="1" ht="6.9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6"/>
    </row>
    <row r="39" spans="2:44" s="1" customFormat="1" ht="36.95" customHeight="1">
      <c r="B39" s="36"/>
      <c r="C39" s="57" t="s">
        <v>50</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6"/>
    </row>
    <row r="40" spans="2:44" s="1" customFormat="1" ht="6.95" customHeight="1">
      <c r="B40" s="36"/>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6"/>
    </row>
    <row r="41" spans="2:44" s="3" customFormat="1" ht="14.45" customHeight="1">
      <c r="B41" s="59"/>
      <c r="C41" s="60" t="s">
        <v>13</v>
      </c>
      <c r="D41" s="61"/>
      <c r="E41" s="61"/>
      <c r="F41" s="61"/>
      <c r="G41" s="61"/>
      <c r="H41" s="61"/>
      <c r="I41" s="61"/>
      <c r="J41" s="61"/>
      <c r="K41" s="61"/>
      <c r="L41" s="61" t="str">
        <f>K5</f>
        <v>H15-021</v>
      </c>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2"/>
    </row>
    <row r="42" spans="2:44" s="4" customFormat="1" ht="36.95" customHeight="1">
      <c r="B42" s="63"/>
      <c r="C42" s="64" t="s">
        <v>16</v>
      </c>
      <c r="D42" s="65"/>
      <c r="E42" s="65"/>
      <c r="F42" s="65"/>
      <c r="G42" s="65"/>
      <c r="H42" s="65"/>
      <c r="I42" s="65"/>
      <c r="J42" s="65"/>
      <c r="K42" s="65"/>
      <c r="L42" s="305" t="str">
        <f>K6</f>
        <v>VD Labská, zvýšení retenční funkce rekonstrucí spodních výpustí v obtokovém tunelu</v>
      </c>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65"/>
      <c r="AQ42" s="65"/>
      <c r="AR42" s="66"/>
    </row>
    <row r="43" spans="2:44" s="1" customFormat="1" ht="6.95" customHeight="1">
      <c r="B43" s="36"/>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6"/>
    </row>
    <row r="44" spans="2:44" s="1" customFormat="1" ht="13.5">
      <c r="B44" s="36"/>
      <c r="C44" s="60" t="s">
        <v>22</v>
      </c>
      <c r="D44" s="58"/>
      <c r="E44" s="58"/>
      <c r="F44" s="58"/>
      <c r="G44" s="58"/>
      <c r="H44" s="58"/>
      <c r="I44" s="58"/>
      <c r="J44" s="58"/>
      <c r="K44" s="58"/>
      <c r="L44" s="67" t="str">
        <f>IF(K8="","",K8)</f>
        <v xml:space="preserve"> </v>
      </c>
      <c r="M44" s="58"/>
      <c r="N44" s="58"/>
      <c r="O44" s="58"/>
      <c r="P44" s="58"/>
      <c r="Q44" s="58"/>
      <c r="R44" s="58"/>
      <c r="S44" s="58"/>
      <c r="T44" s="58"/>
      <c r="U44" s="58"/>
      <c r="V44" s="58"/>
      <c r="W44" s="58"/>
      <c r="X44" s="58"/>
      <c r="Y44" s="58"/>
      <c r="Z44" s="58"/>
      <c r="AA44" s="58"/>
      <c r="AB44" s="58"/>
      <c r="AC44" s="58"/>
      <c r="AD44" s="58"/>
      <c r="AE44" s="58"/>
      <c r="AF44" s="58"/>
      <c r="AG44" s="58"/>
      <c r="AH44" s="58"/>
      <c r="AI44" s="60" t="s">
        <v>24</v>
      </c>
      <c r="AJ44" s="58"/>
      <c r="AK44" s="58"/>
      <c r="AL44" s="58"/>
      <c r="AM44" s="307" t="str">
        <f>IF(AN8="","",AN8)</f>
        <v>22. 3. 2016</v>
      </c>
      <c r="AN44" s="308"/>
      <c r="AO44" s="58"/>
      <c r="AP44" s="58"/>
      <c r="AQ44" s="58"/>
      <c r="AR44" s="56"/>
    </row>
    <row r="45" spans="2:44" s="1" customFormat="1" ht="6.95" customHeight="1">
      <c r="B45" s="3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6"/>
    </row>
    <row r="46" spans="2:56" s="1" customFormat="1" ht="13.5">
      <c r="B46" s="36"/>
      <c r="C46" s="60" t="s">
        <v>26</v>
      </c>
      <c r="D46" s="58"/>
      <c r="E46" s="58"/>
      <c r="F46" s="58"/>
      <c r="G46" s="58"/>
      <c r="H46" s="58"/>
      <c r="I46" s="58"/>
      <c r="J46" s="58"/>
      <c r="K46" s="58"/>
      <c r="L46" s="61" t="str">
        <f>IF(E11="","",E11)</f>
        <v>Povodí Labe, státní podnik</v>
      </c>
      <c r="M46" s="58"/>
      <c r="N46" s="58"/>
      <c r="O46" s="58"/>
      <c r="P46" s="58"/>
      <c r="Q46" s="58"/>
      <c r="R46" s="58"/>
      <c r="S46" s="58"/>
      <c r="T46" s="58"/>
      <c r="U46" s="58"/>
      <c r="V46" s="58"/>
      <c r="W46" s="58"/>
      <c r="X46" s="58"/>
      <c r="Y46" s="58"/>
      <c r="Z46" s="58"/>
      <c r="AA46" s="58"/>
      <c r="AB46" s="58"/>
      <c r="AC46" s="58"/>
      <c r="AD46" s="58"/>
      <c r="AE46" s="58"/>
      <c r="AF46" s="58"/>
      <c r="AG46" s="58"/>
      <c r="AH46" s="58"/>
      <c r="AI46" s="60" t="s">
        <v>32</v>
      </c>
      <c r="AJ46" s="58"/>
      <c r="AK46" s="58"/>
      <c r="AL46" s="58"/>
      <c r="AM46" s="309" t="str">
        <f>IF(E17="","",E17)</f>
        <v>HG Partner, s.r.o.</v>
      </c>
      <c r="AN46" s="308"/>
      <c r="AO46" s="308"/>
      <c r="AP46" s="308"/>
      <c r="AQ46" s="58"/>
      <c r="AR46" s="56"/>
      <c r="AS46" s="310" t="s">
        <v>51</v>
      </c>
      <c r="AT46" s="311"/>
      <c r="AU46" s="69"/>
      <c r="AV46" s="69"/>
      <c r="AW46" s="69"/>
      <c r="AX46" s="69"/>
      <c r="AY46" s="69"/>
      <c r="AZ46" s="69"/>
      <c r="BA46" s="69"/>
      <c r="BB46" s="69"/>
      <c r="BC46" s="69"/>
      <c r="BD46" s="70"/>
    </row>
    <row r="47" spans="2:56" s="1" customFormat="1" ht="13.5">
      <c r="B47" s="36"/>
      <c r="C47" s="60" t="s">
        <v>30</v>
      </c>
      <c r="D47" s="58"/>
      <c r="E47" s="58"/>
      <c r="F47" s="58"/>
      <c r="G47" s="58"/>
      <c r="H47" s="58"/>
      <c r="I47" s="58"/>
      <c r="J47" s="58"/>
      <c r="K47" s="58"/>
      <c r="L47" s="61" t="str">
        <f>IF(E14="Vyplň údaj","",E14)</f>
        <v/>
      </c>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6"/>
      <c r="AS47" s="312"/>
      <c r="AT47" s="313"/>
      <c r="AU47" s="71"/>
      <c r="AV47" s="71"/>
      <c r="AW47" s="71"/>
      <c r="AX47" s="71"/>
      <c r="AY47" s="71"/>
      <c r="AZ47" s="71"/>
      <c r="BA47" s="71"/>
      <c r="BB47" s="71"/>
      <c r="BC47" s="71"/>
      <c r="BD47" s="72"/>
    </row>
    <row r="48" spans="2:56" s="1" customFormat="1" ht="10.9" customHeight="1">
      <c r="B48" s="36"/>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6"/>
      <c r="AS48" s="314"/>
      <c r="AT48" s="297"/>
      <c r="AU48" s="37"/>
      <c r="AV48" s="37"/>
      <c r="AW48" s="37"/>
      <c r="AX48" s="37"/>
      <c r="AY48" s="37"/>
      <c r="AZ48" s="37"/>
      <c r="BA48" s="37"/>
      <c r="BB48" s="37"/>
      <c r="BC48" s="37"/>
      <c r="BD48" s="74"/>
    </row>
    <row r="49" spans="2:56" s="1" customFormat="1" ht="29.25" customHeight="1">
      <c r="B49" s="36"/>
      <c r="C49" s="315" t="s">
        <v>52</v>
      </c>
      <c r="D49" s="316"/>
      <c r="E49" s="316"/>
      <c r="F49" s="316"/>
      <c r="G49" s="316"/>
      <c r="H49" s="75"/>
      <c r="I49" s="317" t="s">
        <v>53</v>
      </c>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8" t="s">
        <v>54</v>
      </c>
      <c r="AH49" s="316"/>
      <c r="AI49" s="316"/>
      <c r="AJ49" s="316"/>
      <c r="AK49" s="316"/>
      <c r="AL49" s="316"/>
      <c r="AM49" s="316"/>
      <c r="AN49" s="317" t="s">
        <v>55</v>
      </c>
      <c r="AO49" s="316"/>
      <c r="AP49" s="316"/>
      <c r="AQ49" s="76" t="s">
        <v>56</v>
      </c>
      <c r="AR49" s="56"/>
      <c r="AS49" s="77" t="s">
        <v>57</v>
      </c>
      <c r="AT49" s="78" t="s">
        <v>58</v>
      </c>
      <c r="AU49" s="78" t="s">
        <v>59</v>
      </c>
      <c r="AV49" s="78" t="s">
        <v>60</v>
      </c>
      <c r="AW49" s="78" t="s">
        <v>61</v>
      </c>
      <c r="AX49" s="78" t="s">
        <v>62</v>
      </c>
      <c r="AY49" s="78" t="s">
        <v>63</v>
      </c>
      <c r="AZ49" s="78" t="s">
        <v>64</v>
      </c>
      <c r="BA49" s="78" t="s">
        <v>65</v>
      </c>
      <c r="BB49" s="78" t="s">
        <v>66</v>
      </c>
      <c r="BC49" s="78" t="s">
        <v>67</v>
      </c>
      <c r="BD49" s="79" t="s">
        <v>68</v>
      </c>
    </row>
    <row r="50" spans="2:56" s="1" customFormat="1" ht="10.9" customHeight="1">
      <c r="B50" s="36"/>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6"/>
      <c r="AS50" s="80"/>
      <c r="AT50" s="81"/>
      <c r="AU50" s="81"/>
      <c r="AV50" s="81"/>
      <c r="AW50" s="81"/>
      <c r="AX50" s="81"/>
      <c r="AY50" s="81"/>
      <c r="AZ50" s="81"/>
      <c r="BA50" s="81"/>
      <c r="BB50" s="81"/>
      <c r="BC50" s="81"/>
      <c r="BD50" s="82"/>
    </row>
    <row r="51" spans="2:90" s="4" customFormat="1" ht="32.45" customHeight="1">
      <c r="B51" s="63"/>
      <c r="C51" s="83" t="s">
        <v>69</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326">
        <f>ROUND(AG52+SUM(AG53:AG55)+AG58+AG59+AG63+AG67+AG70+AG73,2)</f>
        <v>0</v>
      </c>
      <c r="AH51" s="326"/>
      <c r="AI51" s="326"/>
      <c r="AJ51" s="326"/>
      <c r="AK51" s="326"/>
      <c r="AL51" s="326"/>
      <c r="AM51" s="326"/>
      <c r="AN51" s="327">
        <f aca="true" t="shared" si="0" ref="AN51:AN73">SUM(AG51,AT51)</f>
        <v>0</v>
      </c>
      <c r="AO51" s="327"/>
      <c r="AP51" s="327"/>
      <c r="AQ51" s="85" t="s">
        <v>21</v>
      </c>
      <c r="AR51" s="66"/>
      <c r="AS51" s="86">
        <f>ROUND(AS52+SUM(AS53:AS55)+AS58+AS59+AS63+AS67+AS70+AS73,2)</f>
        <v>0</v>
      </c>
      <c r="AT51" s="87">
        <f aca="true" t="shared" si="1" ref="AT51:AT73">ROUND(SUM(AV51:AW51),2)</f>
        <v>0</v>
      </c>
      <c r="AU51" s="88">
        <f>ROUND(AU52+SUM(AU53:AU55)+AU58+AU59+AU63+AU67+AU70+AU73,5)</f>
        <v>0</v>
      </c>
      <c r="AV51" s="87">
        <f>ROUND(AZ51*L26,2)</f>
        <v>0</v>
      </c>
      <c r="AW51" s="87">
        <f>ROUND(BA51*L27,2)</f>
        <v>0</v>
      </c>
      <c r="AX51" s="87">
        <f>ROUND(BB51*L26,2)</f>
        <v>0</v>
      </c>
      <c r="AY51" s="87">
        <f>ROUND(BC51*L27,2)</f>
        <v>0</v>
      </c>
      <c r="AZ51" s="87">
        <f>ROUND(AZ52+SUM(AZ53:AZ55)+AZ58+AZ59+AZ63+AZ67+AZ70+AZ73,2)</f>
        <v>0</v>
      </c>
      <c r="BA51" s="87">
        <f>ROUND(BA52+SUM(BA53:BA55)+BA58+BA59+BA63+BA67+BA70+BA73,2)</f>
        <v>0</v>
      </c>
      <c r="BB51" s="87">
        <f>ROUND(BB52+SUM(BB53:BB55)+BB58+BB59+BB63+BB67+BB70+BB73,2)</f>
        <v>0</v>
      </c>
      <c r="BC51" s="87">
        <f>ROUND(BC52+SUM(BC53:BC55)+BC58+BC59+BC63+BC67+BC70+BC73,2)</f>
        <v>0</v>
      </c>
      <c r="BD51" s="89">
        <f>ROUND(BD52+SUM(BD53:BD55)+BD58+BD59+BD63+BD67+BD70+BD73,2)</f>
        <v>0</v>
      </c>
      <c r="BS51" s="90" t="s">
        <v>70</v>
      </c>
      <c r="BT51" s="90" t="s">
        <v>71</v>
      </c>
      <c r="BU51" s="91" t="s">
        <v>72</v>
      </c>
      <c r="BV51" s="90" t="s">
        <v>73</v>
      </c>
      <c r="BW51" s="90" t="s">
        <v>5</v>
      </c>
      <c r="BX51" s="90" t="s">
        <v>74</v>
      </c>
      <c r="CL51" s="90" t="s">
        <v>19</v>
      </c>
    </row>
    <row r="52" spans="1:91" s="5" customFormat="1" ht="22.5" customHeight="1">
      <c r="A52" s="333" t="s">
        <v>3243</v>
      </c>
      <c r="B52" s="92"/>
      <c r="C52" s="93"/>
      <c r="D52" s="321" t="s">
        <v>75</v>
      </c>
      <c r="E52" s="320"/>
      <c r="F52" s="320"/>
      <c r="G52" s="320"/>
      <c r="H52" s="320"/>
      <c r="I52" s="94"/>
      <c r="J52" s="321" t="s">
        <v>76</v>
      </c>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19">
        <f>'PS 01 - Spodní výpusti ob...'!J27</f>
        <v>0</v>
      </c>
      <c r="AH52" s="320"/>
      <c r="AI52" s="320"/>
      <c r="AJ52" s="320"/>
      <c r="AK52" s="320"/>
      <c r="AL52" s="320"/>
      <c r="AM52" s="320"/>
      <c r="AN52" s="319">
        <f t="shared" si="0"/>
        <v>0</v>
      </c>
      <c r="AO52" s="320"/>
      <c r="AP52" s="320"/>
      <c r="AQ52" s="95" t="s">
        <v>77</v>
      </c>
      <c r="AR52" s="96"/>
      <c r="AS52" s="97">
        <v>0</v>
      </c>
      <c r="AT52" s="98">
        <f t="shared" si="1"/>
        <v>0</v>
      </c>
      <c r="AU52" s="99">
        <f>'PS 01 - Spodní výpusti ob...'!P86</f>
        <v>0</v>
      </c>
      <c r="AV52" s="98">
        <f>'PS 01 - Spodní výpusti ob...'!J30</f>
        <v>0</v>
      </c>
      <c r="AW52" s="98">
        <f>'PS 01 - Spodní výpusti ob...'!J31</f>
        <v>0</v>
      </c>
      <c r="AX52" s="98">
        <f>'PS 01 - Spodní výpusti ob...'!J32</f>
        <v>0</v>
      </c>
      <c r="AY52" s="98">
        <f>'PS 01 - Spodní výpusti ob...'!J33</f>
        <v>0</v>
      </c>
      <c r="AZ52" s="98">
        <f>'PS 01 - Spodní výpusti ob...'!F30</f>
        <v>0</v>
      </c>
      <c r="BA52" s="98">
        <f>'PS 01 - Spodní výpusti ob...'!F31</f>
        <v>0</v>
      </c>
      <c r="BB52" s="98">
        <f>'PS 01 - Spodní výpusti ob...'!F32</f>
        <v>0</v>
      </c>
      <c r="BC52" s="98">
        <f>'PS 01 - Spodní výpusti ob...'!F33</f>
        <v>0</v>
      </c>
      <c r="BD52" s="100">
        <f>'PS 01 - Spodní výpusti ob...'!F34</f>
        <v>0</v>
      </c>
      <c r="BT52" s="101" t="s">
        <v>78</v>
      </c>
      <c r="BV52" s="101" t="s">
        <v>73</v>
      </c>
      <c r="BW52" s="101" t="s">
        <v>79</v>
      </c>
      <c r="BX52" s="101" t="s">
        <v>5</v>
      </c>
      <c r="CL52" s="101" t="s">
        <v>19</v>
      </c>
      <c r="CM52" s="101" t="s">
        <v>80</v>
      </c>
    </row>
    <row r="53" spans="1:91" s="5" customFormat="1" ht="22.5" customHeight="1">
      <c r="A53" s="333" t="s">
        <v>3243</v>
      </c>
      <c r="B53" s="92"/>
      <c r="C53" s="93"/>
      <c r="D53" s="321" t="s">
        <v>81</v>
      </c>
      <c r="E53" s="320"/>
      <c r="F53" s="320"/>
      <c r="G53" s="320"/>
      <c r="H53" s="320"/>
      <c r="I53" s="94"/>
      <c r="J53" s="321" t="s">
        <v>82</v>
      </c>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19">
        <f>'SO 01 - Spodní výpusti v ...'!J27</f>
        <v>0</v>
      </c>
      <c r="AH53" s="320"/>
      <c r="AI53" s="320"/>
      <c r="AJ53" s="320"/>
      <c r="AK53" s="320"/>
      <c r="AL53" s="320"/>
      <c r="AM53" s="320"/>
      <c r="AN53" s="319">
        <f t="shared" si="0"/>
        <v>0</v>
      </c>
      <c r="AO53" s="320"/>
      <c r="AP53" s="320"/>
      <c r="AQ53" s="95" t="s">
        <v>83</v>
      </c>
      <c r="AR53" s="96"/>
      <c r="AS53" s="97">
        <v>0</v>
      </c>
      <c r="AT53" s="98">
        <f t="shared" si="1"/>
        <v>0</v>
      </c>
      <c r="AU53" s="99">
        <f>'SO 01 - Spodní výpusti v ...'!P91</f>
        <v>0</v>
      </c>
      <c r="AV53" s="98">
        <f>'SO 01 - Spodní výpusti v ...'!J30</f>
        <v>0</v>
      </c>
      <c r="AW53" s="98">
        <f>'SO 01 - Spodní výpusti v ...'!J31</f>
        <v>0</v>
      </c>
      <c r="AX53" s="98">
        <f>'SO 01 - Spodní výpusti v ...'!J32</f>
        <v>0</v>
      </c>
      <c r="AY53" s="98">
        <f>'SO 01 - Spodní výpusti v ...'!J33</f>
        <v>0</v>
      </c>
      <c r="AZ53" s="98">
        <f>'SO 01 - Spodní výpusti v ...'!F30</f>
        <v>0</v>
      </c>
      <c r="BA53" s="98">
        <f>'SO 01 - Spodní výpusti v ...'!F31</f>
        <v>0</v>
      </c>
      <c r="BB53" s="98">
        <f>'SO 01 - Spodní výpusti v ...'!F32</f>
        <v>0</v>
      </c>
      <c r="BC53" s="98">
        <f>'SO 01 - Spodní výpusti v ...'!F33</f>
        <v>0</v>
      </c>
      <c r="BD53" s="100">
        <f>'SO 01 - Spodní výpusti v ...'!F34</f>
        <v>0</v>
      </c>
      <c r="BT53" s="101" t="s">
        <v>78</v>
      </c>
      <c r="BV53" s="101" t="s">
        <v>73</v>
      </c>
      <c r="BW53" s="101" t="s">
        <v>84</v>
      </c>
      <c r="BX53" s="101" t="s">
        <v>5</v>
      </c>
      <c r="CL53" s="101" t="s">
        <v>21</v>
      </c>
      <c r="CM53" s="101" t="s">
        <v>80</v>
      </c>
    </row>
    <row r="54" spans="1:91" s="5" customFormat="1" ht="22.5" customHeight="1">
      <c r="A54" s="333" t="s">
        <v>3243</v>
      </c>
      <c r="B54" s="92"/>
      <c r="C54" s="93"/>
      <c r="D54" s="321" t="s">
        <v>85</v>
      </c>
      <c r="E54" s="320"/>
      <c r="F54" s="320"/>
      <c r="G54" s="320"/>
      <c r="H54" s="320"/>
      <c r="I54" s="94"/>
      <c r="J54" s="321" t="s">
        <v>86</v>
      </c>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19">
        <f>'SO 02 - Česle na vtoku do...'!J27</f>
        <v>0</v>
      </c>
      <c r="AH54" s="320"/>
      <c r="AI54" s="320"/>
      <c r="AJ54" s="320"/>
      <c r="AK54" s="320"/>
      <c r="AL54" s="320"/>
      <c r="AM54" s="320"/>
      <c r="AN54" s="319">
        <f t="shared" si="0"/>
        <v>0</v>
      </c>
      <c r="AO54" s="320"/>
      <c r="AP54" s="320"/>
      <c r="AQ54" s="95" t="s">
        <v>83</v>
      </c>
      <c r="AR54" s="96"/>
      <c r="AS54" s="97">
        <v>0</v>
      </c>
      <c r="AT54" s="98">
        <f t="shared" si="1"/>
        <v>0</v>
      </c>
      <c r="AU54" s="99">
        <f>'SO 02 - Česle na vtoku do...'!P79</f>
        <v>0</v>
      </c>
      <c r="AV54" s="98">
        <f>'SO 02 - Česle na vtoku do...'!J30</f>
        <v>0</v>
      </c>
      <c r="AW54" s="98">
        <f>'SO 02 - Česle na vtoku do...'!J31</f>
        <v>0</v>
      </c>
      <c r="AX54" s="98">
        <f>'SO 02 - Česle na vtoku do...'!J32</f>
        <v>0</v>
      </c>
      <c r="AY54" s="98">
        <f>'SO 02 - Česle na vtoku do...'!J33</f>
        <v>0</v>
      </c>
      <c r="AZ54" s="98">
        <f>'SO 02 - Česle na vtoku do...'!F30</f>
        <v>0</v>
      </c>
      <c r="BA54" s="98">
        <f>'SO 02 - Česle na vtoku do...'!F31</f>
        <v>0</v>
      </c>
      <c r="BB54" s="98">
        <f>'SO 02 - Česle na vtoku do...'!F32</f>
        <v>0</v>
      </c>
      <c r="BC54" s="98">
        <f>'SO 02 - Česle na vtoku do...'!F33</f>
        <v>0</v>
      </c>
      <c r="BD54" s="100">
        <f>'SO 02 - Česle na vtoku do...'!F34</f>
        <v>0</v>
      </c>
      <c r="BT54" s="101" t="s">
        <v>78</v>
      </c>
      <c r="BV54" s="101" t="s">
        <v>73</v>
      </c>
      <c r="BW54" s="101" t="s">
        <v>87</v>
      </c>
      <c r="BX54" s="101" t="s">
        <v>5</v>
      </c>
      <c r="CL54" s="101" t="s">
        <v>21</v>
      </c>
      <c r="CM54" s="101" t="s">
        <v>80</v>
      </c>
    </row>
    <row r="55" spans="2:91" s="5" customFormat="1" ht="22.5" customHeight="1">
      <c r="B55" s="92"/>
      <c r="C55" s="93"/>
      <c r="D55" s="321" t="s">
        <v>88</v>
      </c>
      <c r="E55" s="320"/>
      <c r="F55" s="320"/>
      <c r="G55" s="320"/>
      <c r="H55" s="320"/>
      <c r="I55" s="94"/>
      <c r="J55" s="321" t="s">
        <v>89</v>
      </c>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2">
        <f>ROUND(SUM(AG56:AG57),2)</f>
        <v>0</v>
      </c>
      <c r="AH55" s="320"/>
      <c r="AI55" s="320"/>
      <c r="AJ55" s="320"/>
      <c r="AK55" s="320"/>
      <c r="AL55" s="320"/>
      <c r="AM55" s="320"/>
      <c r="AN55" s="319">
        <f t="shared" si="0"/>
        <v>0</v>
      </c>
      <c r="AO55" s="320"/>
      <c r="AP55" s="320"/>
      <c r="AQ55" s="95" t="s">
        <v>83</v>
      </c>
      <c r="AR55" s="96"/>
      <c r="AS55" s="97">
        <f>ROUND(SUM(AS56:AS57),2)</f>
        <v>0</v>
      </c>
      <c r="AT55" s="98">
        <f t="shared" si="1"/>
        <v>0</v>
      </c>
      <c r="AU55" s="99">
        <f>ROUND(SUM(AU56:AU57),5)</f>
        <v>0</v>
      </c>
      <c r="AV55" s="98">
        <f>ROUND(AZ55*L26,2)</f>
        <v>0</v>
      </c>
      <c r="AW55" s="98">
        <f>ROUND(BA55*L27,2)</f>
        <v>0</v>
      </c>
      <c r="AX55" s="98">
        <f>ROUND(BB55*L26,2)</f>
        <v>0</v>
      </c>
      <c r="AY55" s="98">
        <f>ROUND(BC55*L27,2)</f>
        <v>0</v>
      </c>
      <c r="AZ55" s="98">
        <f>ROUND(SUM(AZ56:AZ57),2)</f>
        <v>0</v>
      </c>
      <c r="BA55" s="98">
        <f>ROUND(SUM(BA56:BA57),2)</f>
        <v>0</v>
      </c>
      <c r="BB55" s="98">
        <f>ROUND(SUM(BB56:BB57),2)</f>
        <v>0</v>
      </c>
      <c r="BC55" s="98">
        <f>ROUND(SUM(BC56:BC57),2)</f>
        <v>0</v>
      </c>
      <c r="BD55" s="100">
        <f>ROUND(SUM(BD56:BD57),2)</f>
        <v>0</v>
      </c>
      <c r="BS55" s="101" t="s">
        <v>70</v>
      </c>
      <c r="BT55" s="101" t="s">
        <v>78</v>
      </c>
      <c r="BU55" s="101" t="s">
        <v>72</v>
      </c>
      <c r="BV55" s="101" t="s">
        <v>73</v>
      </c>
      <c r="BW55" s="101" t="s">
        <v>90</v>
      </c>
      <c r="BX55" s="101" t="s">
        <v>5</v>
      </c>
      <c r="CL55" s="101" t="s">
        <v>21</v>
      </c>
      <c r="CM55" s="101" t="s">
        <v>80</v>
      </c>
    </row>
    <row r="56" spans="1:90" s="6" customFormat="1" ht="22.5" customHeight="1">
      <c r="A56" s="333" t="s">
        <v>3243</v>
      </c>
      <c r="B56" s="102"/>
      <c r="C56" s="103"/>
      <c r="D56" s="103"/>
      <c r="E56" s="325" t="s">
        <v>91</v>
      </c>
      <c r="F56" s="324"/>
      <c r="G56" s="324"/>
      <c r="H56" s="324"/>
      <c r="I56" s="324"/>
      <c r="J56" s="103"/>
      <c r="K56" s="325" t="s">
        <v>92</v>
      </c>
      <c r="L56" s="324"/>
      <c r="M56" s="324"/>
      <c r="N56" s="324"/>
      <c r="O56" s="324"/>
      <c r="P56" s="324"/>
      <c r="Q56" s="324"/>
      <c r="R56" s="324"/>
      <c r="S56" s="324"/>
      <c r="T56" s="324"/>
      <c r="U56" s="324"/>
      <c r="V56" s="324"/>
      <c r="W56" s="324"/>
      <c r="X56" s="324"/>
      <c r="Y56" s="324"/>
      <c r="Z56" s="324"/>
      <c r="AA56" s="324"/>
      <c r="AB56" s="324"/>
      <c r="AC56" s="324"/>
      <c r="AD56" s="324"/>
      <c r="AE56" s="324"/>
      <c r="AF56" s="324"/>
      <c r="AG56" s="323">
        <f>'SO 03.01 - Odtoková štola...'!J29</f>
        <v>0</v>
      </c>
      <c r="AH56" s="324"/>
      <c r="AI56" s="324"/>
      <c r="AJ56" s="324"/>
      <c r="AK56" s="324"/>
      <c r="AL56" s="324"/>
      <c r="AM56" s="324"/>
      <c r="AN56" s="323">
        <f t="shared" si="0"/>
        <v>0</v>
      </c>
      <c r="AO56" s="324"/>
      <c r="AP56" s="324"/>
      <c r="AQ56" s="104" t="s">
        <v>93</v>
      </c>
      <c r="AR56" s="105"/>
      <c r="AS56" s="106">
        <v>0</v>
      </c>
      <c r="AT56" s="107">
        <f t="shared" si="1"/>
        <v>0</v>
      </c>
      <c r="AU56" s="108">
        <f>'SO 03.01 - Odtoková štola...'!P90</f>
        <v>0</v>
      </c>
      <c r="AV56" s="107">
        <f>'SO 03.01 - Odtoková štola...'!J32</f>
        <v>0</v>
      </c>
      <c r="AW56" s="107">
        <f>'SO 03.01 - Odtoková štola...'!J33</f>
        <v>0</v>
      </c>
      <c r="AX56" s="107">
        <f>'SO 03.01 - Odtoková štola...'!J34</f>
        <v>0</v>
      </c>
      <c r="AY56" s="107">
        <f>'SO 03.01 - Odtoková štola...'!J35</f>
        <v>0</v>
      </c>
      <c r="AZ56" s="107">
        <f>'SO 03.01 - Odtoková štola...'!F32</f>
        <v>0</v>
      </c>
      <c r="BA56" s="107">
        <f>'SO 03.01 - Odtoková štola...'!F33</f>
        <v>0</v>
      </c>
      <c r="BB56" s="107">
        <f>'SO 03.01 - Odtoková štola...'!F34</f>
        <v>0</v>
      </c>
      <c r="BC56" s="107">
        <f>'SO 03.01 - Odtoková štola...'!F35</f>
        <v>0</v>
      </c>
      <c r="BD56" s="109">
        <f>'SO 03.01 - Odtoková štola...'!F36</f>
        <v>0</v>
      </c>
      <c r="BT56" s="110" t="s">
        <v>80</v>
      </c>
      <c r="BV56" s="110" t="s">
        <v>73</v>
      </c>
      <c r="BW56" s="110" t="s">
        <v>94</v>
      </c>
      <c r="BX56" s="110" t="s">
        <v>90</v>
      </c>
      <c r="CL56" s="110" t="s">
        <v>21</v>
      </c>
    </row>
    <row r="57" spans="1:90" s="6" customFormat="1" ht="22.5" customHeight="1">
      <c r="A57" s="333" t="s">
        <v>3243</v>
      </c>
      <c r="B57" s="102"/>
      <c r="C57" s="103"/>
      <c r="D57" s="103"/>
      <c r="E57" s="325" t="s">
        <v>95</v>
      </c>
      <c r="F57" s="324"/>
      <c r="G57" s="324"/>
      <c r="H57" s="324"/>
      <c r="I57" s="324"/>
      <c r="J57" s="103"/>
      <c r="K57" s="325" t="s">
        <v>96</v>
      </c>
      <c r="L57" s="324"/>
      <c r="M57" s="324"/>
      <c r="N57" s="324"/>
      <c r="O57" s="324"/>
      <c r="P57" s="324"/>
      <c r="Q57" s="324"/>
      <c r="R57" s="324"/>
      <c r="S57" s="324"/>
      <c r="T57" s="324"/>
      <c r="U57" s="324"/>
      <c r="V57" s="324"/>
      <c r="W57" s="324"/>
      <c r="X57" s="324"/>
      <c r="Y57" s="324"/>
      <c r="Z57" s="324"/>
      <c r="AA57" s="324"/>
      <c r="AB57" s="324"/>
      <c r="AC57" s="324"/>
      <c r="AD57" s="324"/>
      <c r="AE57" s="324"/>
      <c r="AF57" s="324"/>
      <c r="AG57" s="323">
        <f>'SO 03.02 - Odtoková štola...'!J29</f>
        <v>0</v>
      </c>
      <c r="AH57" s="324"/>
      <c r="AI57" s="324"/>
      <c r="AJ57" s="324"/>
      <c r="AK57" s="324"/>
      <c r="AL57" s="324"/>
      <c r="AM57" s="324"/>
      <c r="AN57" s="323">
        <f t="shared" si="0"/>
        <v>0</v>
      </c>
      <c r="AO57" s="324"/>
      <c r="AP57" s="324"/>
      <c r="AQ57" s="104" t="s">
        <v>93</v>
      </c>
      <c r="AR57" s="105"/>
      <c r="AS57" s="106">
        <v>0</v>
      </c>
      <c r="AT57" s="107">
        <f t="shared" si="1"/>
        <v>0</v>
      </c>
      <c r="AU57" s="108">
        <f>'SO 03.02 - Odtoková štola...'!P89</f>
        <v>0</v>
      </c>
      <c r="AV57" s="107">
        <f>'SO 03.02 - Odtoková štola...'!J32</f>
        <v>0</v>
      </c>
      <c r="AW57" s="107">
        <f>'SO 03.02 - Odtoková štola...'!J33</f>
        <v>0</v>
      </c>
      <c r="AX57" s="107">
        <f>'SO 03.02 - Odtoková štola...'!J34</f>
        <v>0</v>
      </c>
      <c r="AY57" s="107">
        <f>'SO 03.02 - Odtoková štola...'!J35</f>
        <v>0</v>
      </c>
      <c r="AZ57" s="107">
        <f>'SO 03.02 - Odtoková štola...'!F32</f>
        <v>0</v>
      </c>
      <c r="BA57" s="107">
        <f>'SO 03.02 - Odtoková štola...'!F33</f>
        <v>0</v>
      </c>
      <c r="BB57" s="107">
        <f>'SO 03.02 - Odtoková štola...'!F34</f>
        <v>0</v>
      </c>
      <c r="BC57" s="107">
        <f>'SO 03.02 - Odtoková štola...'!F35</f>
        <v>0</v>
      </c>
      <c r="BD57" s="109">
        <f>'SO 03.02 - Odtoková štola...'!F36</f>
        <v>0</v>
      </c>
      <c r="BT57" s="110" t="s">
        <v>80</v>
      </c>
      <c r="BV57" s="110" t="s">
        <v>73</v>
      </c>
      <c r="BW57" s="110" t="s">
        <v>97</v>
      </c>
      <c r="BX57" s="110" t="s">
        <v>90</v>
      </c>
      <c r="CL57" s="110" t="s">
        <v>21</v>
      </c>
    </row>
    <row r="58" spans="1:91" s="5" customFormat="1" ht="22.5" customHeight="1">
      <c r="A58" s="333" t="s">
        <v>3243</v>
      </c>
      <c r="B58" s="92"/>
      <c r="C58" s="93"/>
      <c r="D58" s="321" t="s">
        <v>98</v>
      </c>
      <c r="E58" s="320"/>
      <c r="F58" s="320"/>
      <c r="G58" s="320"/>
      <c r="H58" s="320"/>
      <c r="I58" s="94"/>
      <c r="J58" s="321" t="s">
        <v>99</v>
      </c>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19">
        <f>'SO 04 - potrubí limnigrafu'!J27</f>
        <v>0</v>
      </c>
      <c r="AH58" s="320"/>
      <c r="AI58" s="320"/>
      <c r="AJ58" s="320"/>
      <c r="AK58" s="320"/>
      <c r="AL58" s="320"/>
      <c r="AM58" s="320"/>
      <c r="AN58" s="319">
        <f t="shared" si="0"/>
        <v>0</v>
      </c>
      <c r="AO58" s="320"/>
      <c r="AP58" s="320"/>
      <c r="AQ58" s="95" t="s">
        <v>83</v>
      </c>
      <c r="AR58" s="96"/>
      <c r="AS58" s="97">
        <v>0</v>
      </c>
      <c r="AT58" s="98">
        <f t="shared" si="1"/>
        <v>0</v>
      </c>
      <c r="AU58" s="99">
        <f>'SO 04 - potrubí limnigrafu'!P87</f>
        <v>0</v>
      </c>
      <c r="AV58" s="98">
        <f>'SO 04 - potrubí limnigrafu'!J30</f>
        <v>0</v>
      </c>
      <c r="AW58" s="98">
        <f>'SO 04 - potrubí limnigrafu'!J31</f>
        <v>0</v>
      </c>
      <c r="AX58" s="98">
        <f>'SO 04 - potrubí limnigrafu'!J32</f>
        <v>0</v>
      </c>
      <c r="AY58" s="98">
        <f>'SO 04 - potrubí limnigrafu'!J33</f>
        <v>0</v>
      </c>
      <c r="AZ58" s="98">
        <f>'SO 04 - potrubí limnigrafu'!F30</f>
        <v>0</v>
      </c>
      <c r="BA58" s="98">
        <f>'SO 04 - potrubí limnigrafu'!F31</f>
        <v>0</v>
      </c>
      <c r="BB58" s="98">
        <f>'SO 04 - potrubí limnigrafu'!F32</f>
        <v>0</v>
      </c>
      <c r="BC58" s="98">
        <f>'SO 04 - potrubí limnigrafu'!F33</f>
        <v>0</v>
      </c>
      <c r="BD58" s="100">
        <f>'SO 04 - potrubí limnigrafu'!F34</f>
        <v>0</v>
      </c>
      <c r="BT58" s="101" t="s">
        <v>78</v>
      </c>
      <c r="BV58" s="101" t="s">
        <v>73</v>
      </c>
      <c r="BW58" s="101" t="s">
        <v>100</v>
      </c>
      <c r="BX58" s="101" t="s">
        <v>5</v>
      </c>
      <c r="CL58" s="101" t="s">
        <v>21</v>
      </c>
      <c r="CM58" s="101" t="s">
        <v>80</v>
      </c>
    </row>
    <row r="59" spans="2:91" s="5" customFormat="1" ht="22.5" customHeight="1">
      <c r="B59" s="92"/>
      <c r="C59" s="93"/>
      <c r="D59" s="321" t="s">
        <v>101</v>
      </c>
      <c r="E59" s="320"/>
      <c r="F59" s="320"/>
      <c r="G59" s="320"/>
      <c r="H59" s="320"/>
      <c r="I59" s="94"/>
      <c r="J59" s="321" t="s">
        <v>102</v>
      </c>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2">
        <f>ROUND(SUM(AG60:AG62),2)</f>
        <v>0</v>
      </c>
      <c r="AH59" s="320"/>
      <c r="AI59" s="320"/>
      <c r="AJ59" s="320"/>
      <c r="AK59" s="320"/>
      <c r="AL59" s="320"/>
      <c r="AM59" s="320"/>
      <c r="AN59" s="319">
        <f t="shared" si="0"/>
        <v>0</v>
      </c>
      <c r="AO59" s="320"/>
      <c r="AP59" s="320"/>
      <c r="AQ59" s="95" t="s">
        <v>83</v>
      </c>
      <c r="AR59" s="96"/>
      <c r="AS59" s="97">
        <f>ROUND(SUM(AS60:AS62),2)</f>
        <v>0</v>
      </c>
      <c r="AT59" s="98">
        <f t="shared" si="1"/>
        <v>0</v>
      </c>
      <c r="AU59" s="99">
        <f>ROUND(SUM(AU60:AU62),5)</f>
        <v>0</v>
      </c>
      <c r="AV59" s="98">
        <f>ROUND(AZ59*L26,2)</f>
        <v>0</v>
      </c>
      <c r="AW59" s="98">
        <f>ROUND(BA59*L27,2)</f>
        <v>0</v>
      </c>
      <c r="AX59" s="98">
        <f>ROUND(BB59*L26,2)</f>
        <v>0</v>
      </c>
      <c r="AY59" s="98">
        <f>ROUND(BC59*L27,2)</f>
        <v>0</v>
      </c>
      <c r="AZ59" s="98">
        <f>ROUND(SUM(AZ60:AZ62),2)</f>
        <v>0</v>
      </c>
      <c r="BA59" s="98">
        <f>ROUND(SUM(BA60:BA62),2)</f>
        <v>0</v>
      </c>
      <c r="BB59" s="98">
        <f>ROUND(SUM(BB60:BB62),2)</f>
        <v>0</v>
      </c>
      <c r="BC59" s="98">
        <f>ROUND(SUM(BC60:BC62),2)</f>
        <v>0</v>
      </c>
      <c r="BD59" s="100">
        <f>ROUND(SUM(BD60:BD62),2)</f>
        <v>0</v>
      </c>
      <c r="BS59" s="101" t="s">
        <v>70</v>
      </c>
      <c r="BT59" s="101" t="s">
        <v>78</v>
      </c>
      <c r="BU59" s="101" t="s">
        <v>72</v>
      </c>
      <c r="BV59" s="101" t="s">
        <v>73</v>
      </c>
      <c r="BW59" s="101" t="s">
        <v>103</v>
      </c>
      <c r="BX59" s="101" t="s">
        <v>5</v>
      </c>
      <c r="CL59" s="101" t="s">
        <v>21</v>
      </c>
      <c r="CM59" s="101" t="s">
        <v>80</v>
      </c>
    </row>
    <row r="60" spans="1:90" s="6" customFormat="1" ht="22.5" customHeight="1">
      <c r="A60" s="333" t="s">
        <v>3243</v>
      </c>
      <c r="B60" s="102"/>
      <c r="C60" s="103"/>
      <c r="D60" s="103"/>
      <c r="E60" s="325" t="s">
        <v>104</v>
      </c>
      <c r="F60" s="324"/>
      <c r="G60" s="324"/>
      <c r="H60" s="324"/>
      <c r="I60" s="324"/>
      <c r="J60" s="103"/>
      <c r="K60" s="325" t="s">
        <v>105</v>
      </c>
      <c r="L60" s="324"/>
      <c r="M60" s="324"/>
      <c r="N60" s="324"/>
      <c r="O60" s="324"/>
      <c r="P60" s="324"/>
      <c r="Q60" s="324"/>
      <c r="R60" s="324"/>
      <c r="S60" s="324"/>
      <c r="T60" s="324"/>
      <c r="U60" s="324"/>
      <c r="V60" s="324"/>
      <c r="W60" s="324"/>
      <c r="X60" s="324"/>
      <c r="Y60" s="324"/>
      <c r="Z60" s="324"/>
      <c r="AA60" s="324"/>
      <c r="AB60" s="324"/>
      <c r="AC60" s="324"/>
      <c r="AD60" s="324"/>
      <c r="AE60" s="324"/>
      <c r="AF60" s="324"/>
      <c r="AG60" s="323">
        <f>'SO 05.01 - Přístup k uzáv...'!J29</f>
        <v>0</v>
      </c>
      <c r="AH60" s="324"/>
      <c r="AI60" s="324"/>
      <c r="AJ60" s="324"/>
      <c r="AK60" s="324"/>
      <c r="AL60" s="324"/>
      <c r="AM60" s="324"/>
      <c r="AN60" s="323">
        <f t="shared" si="0"/>
        <v>0</v>
      </c>
      <c r="AO60" s="324"/>
      <c r="AP60" s="324"/>
      <c r="AQ60" s="104" t="s">
        <v>93</v>
      </c>
      <c r="AR60" s="105"/>
      <c r="AS60" s="106">
        <v>0</v>
      </c>
      <c r="AT60" s="107">
        <f t="shared" si="1"/>
        <v>0</v>
      </c>
      <c r="AU60" s="108">
        <f>'SO 05.01 - Přístup k uzáv...'!P93</f>
        <v>0</v>
      </c>
      <c r="AV60" s="107">
        <f>'SO 05.01 - Přístup k uzáv...'!J32</f>
        <v>0</v>
      </c>
      <c r="AW60" s="107">
        <f>'SO 05.01 - Přístup k uzáv...'!J33</f>
        <v>0</v>
      </c>
      <c r="AX60" s="107">
        <f>'SO 05.01 - Přístup k uzáv...'!J34</f>
        <v>0</v>
      </c>
      <c r="AY60" s="107">
        <f>'SO 05.01 - Přístup k uzáv...'!J35</f>
        <v>0</v>
      </c>
      <c r="AZ60" s="107">
        <f>'SO 05.01 - Přístup k uzáv...'!F32</f>
        <v>0</v>
      </c>
      <c r="BA60" s="107">
        <f>'SO 05.01 - Přístup k uzáv...'!F33</f>
        <v>0</v>
      </c>
      <c r="BB60" s="107">
        <f>'SO 05.01 - Přístup k uzáv...'!F34</f>
        <v>0</v>
      </c>
      <c r="BC60" s="107">
        <f>'SO 05.01 - Přístup k uzáv...'!F35</f>
        <v>0</v>
      </c>
      <c r="BD60" s="109">
        <f>'SO 05.01 - Přístup k uzáv...'!F36</f>
        <v>0</v>
      </c>
      <c r="BT60" s="110" t="s">
        <v>80</v>
      </c>
      <c r="BV60" s="110" t="s">
        <v>73</v>
      </c>
      <c r="BW60" s="110" t="s">
        <v>106</v>
      </c>
      <c r="BX60" s="110" t="s">
        <v>103</v>
      </c>
      <c r="CL60" s="110" t="s">
        <v>21</v>
      </c>
    </row>
    <row r="61" spans="1:90" s="6" customFormat="1" ht="22.5" customHeight="1">
      <c r="A61" s="333" t="s">
        <v>3243</v>
      </c>
      <c r="B61" s="102"/>
      <c r="C61" s="103"/>
      <c r="D61" s="103"/>
      <c r="E61" s="325" t="s">
        <v>107</v>
      </c>
      <c r="F61" s="324"/>
      <c r="G61" s="324"/>
      <c r="H61" s="324"/>
      <c r="I61" s="324"/>
      <c r="J61" s="103"/>
      <c r="K61" s="325" t="s">
        <v>108</v>
      </c>
      <c r="L61" s="324"/>
      <c r="M61" s="324"/>
      <c r="N61" s="324"/>
      <c r="O61" s="324"/>
      <c r="P61" s="324"/>
      <c r="Q61" s="324"/>
      <c r="R61" s="324"/>
      <c r="S61" s="324"/>
      <c r="T61" s="324"/>
      <c r="U61" s="324"/>
      <c r="V61" s="324"/>
      <c r="W61" s="324"/>
      <c r="X61" s="324"/>
      <c r="Y61" s="324"/>
      <c r="Z61" s="324"/>
      <c r="AA61" s="324"/>
      <c r="AB61" s="324"/>
      <c r="AC61" s="324"/>
      <c r="AD61" s="324"/>
      <c r="AE61" s="324"/>
      <c r="AF61" s="324"/>
      <c r="AG61" s="323">
        <f>'SO 05.02 - Úprava oken, d...'!J29</f>
        <v>0</v>
      </c>
      <c r="AH61" s="324"/>
      <c r="AI61" s="324"/>
      <c r="AJ61" s="324"/>
      <c r="AK61" s="324"/>
      <c r="AL61" s="324"/>
      <c r="AM61" s="324"/>
      <c r="AN61" s="323">
        <f t="shared" si="0"/>
        <v>0</v>
      </c>
      <c r="AO61" s="324"/>
      <c r="AP61" s="324"/>
      <c r="AQ61" s="104" t="s">
        <v>93</v>
      </c>
      <c r="AR61" s="105"/>
      <c r="AS61" s="106">
        <v>0</v>
      </c>
      <c r="AT61" s="107">
        <f t="shared" si="1"/>
        <v>0</v>
      </c>
      <c r="AU61" s="108">
        <f>'SO 05.02 - Úprava oken, d...'!P89</f>
        <v>0</v>
      </c>
      <c r="AV61" s="107">
        <f>'SO 05.02 - Úprava oken, d...'!J32</f>
        <v>0</v>
      </c>
      <c r="AW61" s="107">
        <f>'SO 05.02 - Úprava oken, d...'!J33</f>
        <v>0</v>
      </c>
      <c r="AX61" s="107">
        <f>'SO 05.02 - Úprava oken, d...'!J34</f>
        <v>0</v>
      </c>
      <c r="AY61" s="107">
        <f>'SO 05.02 - Úprava oken, d...'!J35</f>
        <v>0</v>
      </c>
      <c r="AZ61" s="107">
        <f>'SO 05.02 - Úprava oken, d...'!F32</f>
        <v>0</v>
      </c>
      <c r="BA61" s="107">
        <f>'SO 05.02 - Úprava oken, d...'!F33</f>
        <v>0</v>
      </c>
      <c r="BB61" s="107">
        <f>'SO 05.02 - Úprava oken, d...'!F34</f>
        <v>0</v>
      </c>
      <c r="BC61" s="107">
        <f>'SO 05.02 - Úprava oken, d...'!F35</f>
        <v>0</v>
      </c>
      <c r="BD61" s="109">
        <f>'SO 05.02 - Úprava oken, d...'!F36</f>
        <v>0</v>
      </c>
      <c r="BT61" s="110" t="s">
        <v>80</v>
      </c>
      <c r="BV61" s="110" t="s">
        <v>73</v>
      </c>
      <c r="BW61" s="110" t="s">
        <v>109</v>
      </c>
      <c r="BX61" s="110" t="s">
        <v>103</v>
      </c>
      <c r="CL61" s="110" t="s">
        <v>21</v>
      </c>
    </row>
    <row r="62" spans="1:90" s="6" customFormat="1" ht="22.5" customHeight="1">
      <c r="A62" s="333" t="s">
        <v>3243</v>
      </c>
      <c r="B62" s="102"/>
      <c r="C62" s="103"/>
      <c r="D62" s="103"/>
      <c r="E62" s="325" t="s">
        <v>110</v>
      </c>
      <c r="F62" s="324"/>
      <c r="G62" s="324"/>
      <c r="H62" s="324"/>
      <c r="I62" s="324"/>
      <c r="J62" s="103"/>
      <c r="K62" s="325" t="s">
        <v>111</v>
      </c>
      <c r="L62" s="324"/>
      <c r="M62" s="324"/>
      <c r="N62" s="324"/>
      <c r="O62" s="324"/>
      <c r="P62" s="324"/>
      <c r="Q62" s="324"/>
      <c r="R62" s="324"/>
      <c r="S62" s="324"/>
      <c r="T62" s="324"/>
      <c r="U62" s="324"/>
      <c r="V62" s="324"/>
      <c r="W62" s="324"/>
      <c r="X62" s="324"/>
      <c r="Y62" s="324"/>
      <c r="Z62" s="324"/>
      <c r="AA62" s="324"/>
      <c r="AB62" s="324"/>
      <c r="AC62" s="324"/>
      <c r="AD62" s="324"/>
      <c r="AE62" s="324"/>
      <c r="AF62" s="324"/>
      <c r="AG62" s="323">
        <f>'SO 05.03 - Nouzový vlez'!J29</f>
        <v>0</v>
      </c>
      <c r="AH62" s="324"/>
      <c r="AI62" s="324"/>
      <c r="AJ62" s="324"/>
      <c r="AK62" s="324"/>
      <c r="AL62" s="324"/>
      <c r="AM62" s="324"/>
      <c r="AN62" s="323">
        <f t="shared" si="0"/>
        <v>0</v>
      </c>
      <c r="AO62" s="324"/>
      <c r="AP62" s="324"/>
      <c r="AQ62" s="104" t="s">
        <v>93</v>
      </c>
      <c r="AR62" s="105"/>
      <c r="AS62" s="106">
        <v>0</v>
      </c>
      <c r="AT62" s="107">
        <f t="shared" si="1"/>
        <v>0</v>
      </c>
      <c r="AU62" s="108">
        <f>'SO 05.03 - Nouzový vlez'!P97</f>
        <v>0</v>
      </c>
      <c r="AV62" s="107">
        <f>'SO 05.03 - Nouzový vlez'!J32</f>
        <v>0</v>
      </c>
      <c r="AW62" s="107">
        <f>'SO 05.03 - Nouzový vlez'!J33</f>
        <v>0</v>
      </c>
      <c r="AX62" s="107">
        <f>'SO 05.03 - Nouzový vlez'!J34</f>
        <v>0</v>
      </c>
      <c r="AY62" s="107">
        <f>'SO 05.03 - Nouzový vlez'!J35</f>
        <v>0</v>
      </c>
      <c r="AZ62" s="107">
        <f>'SO 05.03 - Nouzový vlez'!F32</f>
        <v>0</v>
      </c>
      <c r="BA62" s="107">
        <f>'SO 05.03 - Nouzový vlez'!F33</f>
        <v>0</v>
      </c>
      <c r="BB62" s="107">
        <f>'SO 05.03 - Nouzový vlez'!F34</f>
        <v>0</v>
      </c>
      <c r="BC62" s="107">
        <f>'SO 05.03 - Nouzový vlez'!F35</f>
        <v>0</v>
      </c>
      <c r="BD62" s="109">
        <f>'SO 05.03 - Nouzový vlez'!F36</f>
        <v>0</v>
      </c>
      <c r="BT62" s="110" t="s">
        <v>80</v>
      </c>
      <c r="BV62" s="110" t="s">
        <v>73</v>
      </c>
      <c r="BW62" s="110" t="s">
        <v>112</v>
      </c>
      <c r="BX62" s="110" t="s">
        <v>103</v>
      </c>
      <c r="CL62" s="110" t="s">
        <v>21</v>
      </c>
    </row>
    <row r="63" spans="2:91" s="5" customFormat="1" ht="22.5" customHeight="1">
      <c r="B63" s="92"/>
      <c r="C63" s="93"/>
      <c r="D63" s="321" t="s">
        <v>113</v>
      </c>
      <c r="E63" s="320"/>
      <c r="F63" s="320"/>
      <c r="G63" s="320"/>
      <c r="H63" s="320"/>
      <c r="I63" s="94"/>
      <c r="J63" s="321" t="s">
        <v>114</v>
      </c>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2">
        <f>ROUND(SUM(AG64:AG66),2)</f>
        <v>0</v>
      </c>
      <c r="AH63" s="320"/>
      <c r="AI63" s="320"/>
      <c r="AJ63" s="320"/>
      <c r="AK63" s="320"/>
      <c r="AL63" s="320"/>
      <c r="AM63" s="320"/>
      <c r="AN63" s="319">
        <f t="shared" si="0"/>
        <v>0</v>
      </c>
      <c r="AO63" s="320"/>
      <c r="AP63" s="320"/>
      <c r="AQ63" s="95" t="s">
        <v>83</v>
      </c>
      <c r="AR63" s="96"/>
      <c r="AS63" s="97">
        <f>ROUND(SUM(AS64:AS66),2)</f>
        <v>0</v>
      </c>
      <c r="AT63" s="98">
        <f t="shared" si="1"/>
        <v>0</v>
      </c>
      <c r="AU63" s="99">
        <f>ROUND(SUM(AU64:AU66),5)</f>
        <v>0</v>
      </c>
      <c r="AV63" s="98">
        <f>ROUND(AZ63*L26,2)</f>
        <v>0</v>
      </c>
      <c r="AW63" s="98">
        <f>ROUND(BA63*L27,2)</f>
        <v>0</v>
      </c>
      <c r="AX63" s="98">
        <f>ROUND(BB63*L26,2)</f>
        <v>0</v>
      </c>
      <c r="AY63" s="98">
        <f>ROUND(BC63*L27,2)</f>
        <v>0</v>
      </c>
      <c r="AZ63" s="98">
        <f>ROUND(SUM(AZ64:AZ66),2)</f>
        <v>0</v>
      </c>
      <c r="BA63" s="98">
        <f>ROUND(SUM(BA64:BA66),2)</f>
        <v>0</v>
      </c>
      <c r="BB63" s="98">
        <f>ROUND(SUM(BB64:BB66),2)</f>
        <v>0</v>
      </c>
      <c r="BC63" s="98">
        <f>ROUND(SUM(BC64:BC66),2)</f>
        <v>0</v>
      </c>
      <c r="BD63" s="100">
        <f>ROUND(SUM(BD64:BD66),2)</f>
        <v>0</v>
      </c>
      <c r="BS63" s="101" t="s">
        <v>70</v>
      </c>
      <c r="BT63" s="101" t="s">
        <v>78</v>
      </c>
      <c r="BU63" s="101" t="s">
        <v>72</v>
      </c>
      <c r="BV63" s="101" t="s">
        <v>73</v>
      </c>
      <c r="BW63" s="101" t="s">
        <v>115</v>
      </c>
      <c r="BX63" s="101" t="s">
        <v>5</v>
      </c>
      <c r="CL63" s="101" t="s">
        <v>21</v>
      </c>
      <c r="CM63" s="101" t="s">
        <v>80</v>
      </c>
    </row>
    <row r="64" spans="1:90" s="6" customFormat="1" ht="34.5" customHeight="1">
      <c r="A64" s="333" t="s">
        <v>3243</v>
      </c>
      <c r="B64" s="102"/>
      <c r="C64" s="103"/>
      <c r="D64" s="103"/>
      <c r="E64" s="325" t="s">
        <v>116</v>
      </c>
      <c r="F64" s="324"/>
      <c r="G64" s="324"/>
      <c r="H64" s="324"/>
      <c r="I64" s="324"/>
      <c r="J64" s="103"/>
      <c r="K64" s="325" t="s">
        <v>117</v>
      </c>
      <c r="L64" s="324"/>
      <c r="M64" s="324"/>
      <c r="N64" s="324"/>
      <c r="O64" s="324"/>
      <c r="P64" s="324"/>
      <c r="Q64" s="324"/>
      <c r="R64" s="324"/>
      <c r="S64" s="324"/>
      <c r="T64" s="324"/>
      <c r="U64" s="324"/>
      <c r="V64" s="324"/>
      <c r="W64" s="324"/>
      <c r="X64" s="324"/>
      <c r="Y64" s="324"/>
      <c r="Z64" s="324"/>
      <c r="AA64" s="324"/>
      <c r="AB64" s="324"/>
      <c r="AC64" s="324"/>
      <c r="AD64" s="324"/>
      <c r="AE64" s="324"/>
      <c r="AF64" s="324"/>
      <c r="AG64" s="323">
        <f>'SO 07.01 -  Ochrana korun...'!J29</f>
        <v>0</v>
      </c>
      <c r="AH64" s="324"/>
      <c r="AI64" s="324"/>
      <c r="AJ64" s="324"/>
      <c r="AK64" s="324"/>
      <c r="AL64" s="324"/>
      <c r="AM64" s="324"/>
      <c r="AN64" s="323">
        <f t="shared" si="0"/>
        <v>0</v>
      </c>
      <c r="AO64" s="324"/>
      <c r="AP64" s="324"/>
      <c r="AQ64" s="104" t="s">
        <v>93</v>
      </c>
      <c r="AR64" s="105"/>
      <c r="AS64" s="106">
        <v>0</v>
      </c>
      <c r="AT64" s="107">
        <f t="shared" si="1"/>
        <v>0</v>
      </c>
      <c r="AU64" s="108">
        <f>'SO 07.01 -  Ochrana korun...'!P95</f>
        <v>0</v>
      </c>
      <c r="AV64" s="107">
        <f>'SO 07.01 -  Ochrana korun...'!J32</f>
        <v>0</v>
      </c>
      <c r="AW64" s="107">
        <f>'SO 07.01 -  Ochrana korun...'!J33</f>
        <v>0</v>
      </c>
      <c r="AX64" s="107">
        <f>'SO 07.01 -  Ochrana korun...'!J34</f>
        <v>0</v>
      </c>
      <c r="AY64" s="107">
        <f>'SO 07.01 -  Ochrana korun...'!J35</f>
        <v>0</v>
      </c>
      <c r="AZ64" s="107">
        <f>'SO 07.01 -  Ochrana korun...'!F32</f>
        <v>0</v>
      </c>
      <c r="BA64" s="107">
        <f>'SO 07.01 -  Ochrana korun...'!F33</f>
        <v>0</v>
      </c>
      <c r="BB64" s="107">
        <f>'SO 07.01 -  Ochrana korun...'!F34</f>
        <v>0</v>
      </c>
      <c r="BC64" s="107">
        <f>'SO 07.01 -  Ochrana korun...'!F35</f>
        <v>0</v>
      </c>
      <c r="BD64" s="109">
        <f>'SO 07.01 -  Ochrana korun...'!F36</f>
        <v>0</v>
      </c>
      <c r="BT64" s="110" t="s">
        <v>80</v>
      </c>
      <c r="BV64" s="110" t="s">
        <v>73</v>
      </c>
      <c r="BW64" s="110" t="s">
        <v>118</v>
      </c>
      <c r="BX64" s="110" t="s">
        <v>115</v>
      </c>
      <c r="CL64" s="110" t="s">
        <v>21</v>
      </c>
    </row>
    <row r="65" spans="1:90" s="6" customFormat="1" ht="34.5" customHeight="1">
      <c r="A65" s="333" t="s">
        <v>3243</v>
      </c>
      <c r="B65" s="102"/>
      <c r="C65" s="103"/>
      <c r="D65" s="103"/>
      <c r="E65" s="325" t="s">
        <v>119</v>
      </c>
      <c r="F65" s="324"/>
      <c r="G65" s="324"/>
      <c r="H65" s="324"/>
      <c r="I65" s="324"/>
      <c r="J65" s="103"/>
      <c r="K65" s="325" t="s">
        <v>120</v>
      </c>
      <c r="L65" s="324"/>
      <c r="M65" s="324"/>
      <c r="N65" s="324"/>
      <c r="O65" s="324"/>
      <c r="P65" s="324"/>
      <c r="Q65" s="324"/>
      <c r="R65" s="324"/>
      <c r="S65" s="324"/>
      <c r="T65" s="324"/>
      <c r="U65" s="324"/>
      <c r="V65" s="324"/>
      <c r="W65" s="324"/>
      <c r="X65" s="324"/>
      <c r="Y65" s="324"/>
      <c r="Z65" s="324"/>
      <c r="AA65" s="324"/>
      <c r="AB65" s="324"/>
      <c r="AC65" s="324"/>
      <c r="AD65" s="324"/>
      <c r="AE65" s="324"/>
      <c r="AF65" s="324"/>
      <c r="AG65" s="323">
        <f>'SO 07.02 - Ochrana šachto...'!J29</f>
        <v>0</v>
      </c>
      <c r="AH65" s="324"/>
      <c r="AI65" s="324"/>
      <c r="AJ65" s="324"/>
      <c r="AK65" s="324"/>
      <c r="AL65" s="324"/>
      <c r="AM65" s="324"/>
      <c r="AN65" s="323">
        <f t="shared" si="0"/>
        <v>0</v>
      </c>
      <c r="AO65" s="324"/>
      <c r="AP65" s="324"/>
      <c r="AQ65" s="104" t="s">
        <v>93</v>
      </c>
      <c r="AR65" s="105"/>
      <c r="AS65" s="106">
        <v>0</v>
      </c>
      <c r="AT65" s="107">
        <f t="shared" si="1"/>
        <v>0</v>
      </c>
      <c r="AU65" s="108">
        <f>'SO 07.02 - Ochrana šachto...'!P98</f>
        <v>0</v>
      </c>
      <c r="AV65" s="107">
        <f>'SO 07.02 - Ochrana šachto...'!J32</f>
        <v>0</v>
      </c>
      <c r="AW65" s="107">
        <f>'SO 07.02 - Ochrana šachto...'!J33</f>
        <v>0</v>
      </c>
      <c r="AX65" s="107">
        <f>'SO 07.02 - Ochrana šachto...'!J34</f>
        <v>0</v>
      </c>
      <c r="AY65" s="107">
        <f>'SO 07.02 - Ochrana šachto...'!J35</f>
        <v>0</v>
      </c>
      <c r="AZ65" s="107">
        <f>'SO 07.02 - Ochrana šachto...'!F32</f>
        <v>0</v>
      </c>
      <c r="BA65" s="107">
        <f>'SO 07.02 - Ochrana šachto...'!F33</f>
        <v>0</v>
      </c>
      <c r="BB65" s="107">
        <f>'SO 07.02 - Ochrana šachto...'!F34</f>
        <v>0</v>
      </c>
      <c r="BC65" s="107">
        <f>'SO 07.02 - Ochrana šachto...'!F35</f>
        <v>0</v>
      </c>
      <c r="BD65" s="109">
        <f>'SO 07.02 - Ochrana šachto...'!F36</f>
        <v>0</v>
      </c>
      <c r="BT65" s="110" t="s">
        <v>80</v>
      </c>
      <c r="BV65" s="110" t="s">
        <v>73</v>
      </c>
      <c r="BW65" s="110" t="s">
        <v>121</v>
      </c>
      <c r="BX65" s="110" t="s">
        <v>115</v>
      </c>
      <c r="CL65" s="110" t="s">
        <v>21</v>
      </c>
    </row>
    <row r="66" spans="1:90" s="6" customFormat="1" ht="22.5" customHeight="1">
      <c r="A66" s="333" t="s">
        <v>3243</v>
      </c>
      <c r="B66" s="102"/>
      <c r="C66" s="103"/>
      <c r="D66" s="103"/>
      <c r="E66" s="325" t="s">
        <v>122</v>
      </c>
      <c r="F66" s="324"/>
      <c r="G66" s="324"/>
      <c r="H66" s="324"/>
      <c r="I66" s="324"/>
      <c r="J66" s="103"/>
      <c r="K66" s="325" t="s">
        <v>123</v>
      </c>
      <c r="L66" s="324"/>
      <c r="M66" s="324"/>
      <c r="N66" s="324"/>
      <c r="O66" s="324"/>
      <c r="P66" s="324"/>
      <c r="Q66" s="324"/>
      <c r="R66" s="324"/>
      <c r="S66" s="324"/>
      <c r="T66" s="324"/>
      <c r="U66" s="324"/>
      <c r="V66" s="324"/>
      <c r="W66" s="324"/>
      <c r="X66" s="324"/>
      <c r="Y66" s="324"/>
      <c r="Z66" s="324"/>
      <c r="AA66" s="324"/>
      <c r="AB66" s="324"/>
      <c r="AC66" s="324"/>
      <c r="AD66" s="324"/>
      <c r="AE66" s="324"/>
      <c r="AF66" s="324"/>
      <c r="AG66" s="323">
        <f>'SO 07.03 - Přeložka SEK'!J29</f>
        <v>0</v>
      </c>
      <c r="AH66" s="324"/>
      <c r="AI66" s="324"/>
      <c r="AJ66" s="324"/>
      <c r="AK66" s="324"/>
      <c r="AL66" s="324"/>
      <c r="AM66" s="324"/>
      <c r="AN66" s="323">
        <f t="shared" si="0"/>
        <v>0</v>
      </c>
      <c r="AO66" s="324"/>
      <c r="AP66" s="324"/>
      <c r="AQ66" s="104" t="s">
        <v>93</v>
      </c>
      <c r="AR66" s="105"/>
      <c r="AS66" s="106">
        <v>0</v>
      </c>
      <c r="AT66" s="107">
        <f t="shared" si="1"/>
        <v>0</v>
      </c>
      <c r="AU66" s="108">
        <f>'SO 07.03 - Přeložka SEK'!P87</f>
        <v>0</v>
      </c>
      <c r="AV66" s="107">
        <f>'SO 07.03 - Přeložka SEK'!J32</f>
        <v>0</v>
      </c>
      <c r="AW66" s="107">
        <f>'SO 07.03 - Přeložka SEK'!J33</f>
        <v>0</v>
      </c>
      <c r="AX66" s="107">
        <f>'SO 07.03 - Přeložka SEK'!J34</f>
        <v>0</v>
      </c>
      <c r="AY66" s="107">
        <f>'SO 07.03 - Přeložka SEK'!J35</f>
        <v>0</v>
      </c>
      <c r="AZ66" s="107">
        <f>'SO 07.03 - Přeložka SEK'!F32</f>
        <v>0</v>
      </c>
      <c r="BA66" s="107">
        <f>'SO 07.03 - Přeložka SEK'!F33</f>
        <v>0</v>
      </c>
      <c r="BB66" s="107">
        <f>'SO 07.03 - Přeložka SEK'!F34</f>
        <v>0</v>
      </c>
      <c r="BC66" s="107">
        <f>'SO 07.03 - Přeložka SEK'!F35</f>
        <v>0</v>
      </c>
      <c r="BD66" s="109">
        <f>'SO 07.03 - Přeložka SEK'!F36</f>
        <v>0</v>
      </c>
      <c r="BT66" s="110" t="s">
        <v>80</v>
      </c>
      <c r="BV66" s="110" t="s">
        <v>73</v>
      </c>
      <c r="BW66" s="110" t="s">
        <v>124</v>
      </c>
      <c r="BX66" s="110" t="s">
        <v>115</v>
      </c>
      <c r="CL66" s="110" t="s">
        <v>21</v>
      </c>
    </row>
    <row r="67" spans="2:91" s="5" customFormat="1" ht="37.5" customHeight="1">
      <c r="B67" s="92"/>
      <c r="C67" s="93"/>
      <c r="D67" s="321" t="s">
        <v>125</v>
      </c>
      <c r="E67" s="320"/>
      <c r="F67" s="320"/>
      <c r="G67" s="320"/>
      <c r="H67" s="320"/>
      <c r="I67" s="94"/>
      <c r="J67" s="321" t="s">
        <v>126</v>
      </c>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2">
        <f>ROUND(SUM(AG68:AG69),2)</f>
        <v>0</v>
      </c>
      <c r="AH67" s="320"/>
      <c r="AI67" s="320"/>
      <c r="AJ67" s="320"/>
      <c r="AK67" s="320"/>
      <c r="AL67" s="320"/>
      <c r="AM67" s="320"/>
      <c r="AN67" s="319">
        <f t="shared" si="0"/>
        <v>0</v>
      </c>
      <c r="AO67" s="320"/>
      <c r="AP67" s="320"/>
      <c r="AQ67" s="95" t="s">
        <v>83</v>
      </c>
      <c r="AR67" s="96"/>
      <c r="AS67" s="97">
        <f>ROUND(SUM(AS68:AS69),2)</f>
        <v>0</v>
      </c>
      <c r="AT67" s="98">
        <f t="shared" si="1"/>
        <v>0</v>
      </c>
      <c r="AU67" s="99">
        <f>ROUND(SUM(AU68:AU69),5)</f>
        <v>0</v>
      </c>
      <c r="AV67" s="98">
        <f>ROUND(AZ67*L26,2)</f>
        <v>0</v>
      </c>
      <c r="AW67" s="98">
        <f>ROUND(BA67*L27,2)</f>
        <v>0</v>
      </c>
      <c r="AX67" s="98">
        <f>ROUND(BB67*L26,2)</f>
        <v>0</v>
      </c>
      <c r="AY67" s="98">
        <f>ROUND(BC67*L27,2)</f>
        <v>0</v>
      </c>
      <c r="AZ67" s="98">
        <f>ROUND(SUM(AZ68:AZ69),2)</f>
        <v>0</v>
      </c>
      <c r="BA67" s="98">
        <f>ROUND(SUM(BA68:BA69),2)</f>
        <v>0</v>
      </c>
      <c r="BB67" s="98">
        <f>ROUND(SUM(BB68:BB69),2)</f>
        <v>0</v>
      </c>
      <c r="BC67" s="98">
        <f>ROUND(SUM(BC68:BC69),2)</f>
        <v>0</v>
      </c>
      <c r="BD67" s="100">
        <f>ROUND(SUM(BD68:BD69),2)</f>
        <v>0</v>
      </c>
      <c r="BS67" s="101" t="s">
        <v>70</v>
      </c>
      <c r="BT67" s="101" t="s">
        <v>78</v>
      </c>
      <c r="BU67" s="101" t="s">
        <v>72</v>
      </c>
      <c r="BV67" s="101" t="s">
        <v>73</v>
      </c>
      <c r="BW67" s="101" t="s">
        <v>127</v>
      </c>
      <c r="BX67" s="101" t="s">
        <v>5</v>
      </c>
      <c r="CL67" s="101" t="s">
        <v>21</v>
      </c>
      <c r="CM67" s="101" t="s">
        <v>80</v>
      </c>
    </row>
    <row r="68" spans="1:90" s="6" customFormat="1" ht="22.5" customHeight="1">
      <c r="A68" s="333" t="s">
        <v>3243</v>
      </c>
      <c r="B68" s="102"/>
      <c r="C68" s="103"/>
      <c r="D68" s="103"/>
      <c r="E68" s="325" t="s">
        <v>128</v>
      </c>
      <c r="F68" s="324"/>
      <c r="G68" s="324"/>
      <c r="H68" s="324"/>
      <c r="I68" s="324"/>
      <c r="J68" s="103"/>
      <c r="K68" s="325" t="s">
        <v>129</v>
      </c>
      <c r="L68" s="324"/>
      <c r="M68" s="324"/>
      <c r="N68" s="324"/>
      <c r="O68" s="324"/>
      <c r="P68" s="324"/>
      <c r="Q68" s="324"/>
      <c r="R68" s="324"/>
      <c r="S68" s="324"/>
      <c r="T68" s="324"/>
      <c r="U68" s="324"/>
      <c r="V68" s="324"/>
      <c r="W68" s="324"/>
      <c r="X68" s="324"/>
      <c r="Y68" s="324"/>
      <c r="Z68" s="324"/>
      <c r="AA68" s="324"/>
      <c r="AB68" s="324"/>
      <c r="AC68" s="324"/>
      <c r="AD68" s="324"/>
      <c r="AE68" s="324"/>
      <c r="AF68" s="324"/>
      <c r="AG68" s="323">
        <f>'SO 08.01 - Oprava levobře...'!J29</f>
        <v>0</v>
      </c>
      <c r="AH68" s="324"/>
      <c r="AI68" s="324"/>
      <c r="AJ68" s="324"/>
      <c r="AK68" s="324"/>
      <c r="AL68" s="324"/>
      <c r="AM68" s="324"/>
      <c r="AN68" s="323">
        <f t="shared" si="0"/>
        <v>0</v>
      </c>
      <c r="AO68" s="324"/>
      <c r="AP68" s="324"/>
      <c r="AQ68" s="104" t="s">
        <v>93</v>
      </c>
      <c r="AR68" s="105"/>
      <c r="AS68" s="106">
        <v>0</v>
      </c>
      <c r="AT68" s="107">
        <f t="shared" si="1"/>
        <v>0</v>
      </c>
      <c r="AU68" s="108">
        <f>'SO 08.01 - Oprava levobře...'!P92</f>
        <v>0</v>
      </c>
      <c r="AV68" s="107">
        <f>'SO 08.01 - Oprava levobře...'!J32</f>
        <v>0</v>
      </c>
      <c r="AW68" s="107">
        <f>'SO 08.01 - Oprava levobře...'!J33</f>
        <v>0</v>
      </c>
      <c r="AX68" s="107">
        <f>'SO 08.01 - Oprava levobře...'!J34</f>
        <v>0</v>
      </c>
      <c r="AY68" s="107">
        <f>'SO 08.01 - Oprava levobře...'!J35</f>
        <v>0</v>
      </c>
      <c r="AZ68" s="107">
        <f>'SO 08.01 - Oprava levobře...'!F32</f>
        <v>0</v>
      </c>
      <c r="BA68" s="107">
        <f>'SO 08.01 - Oprava levobře...'!F33</f>
        <v>0</v>
      </c>
      <c r="BB68" s="107">
        <f>'SO 08.01 - Oprava levobře...'!F34</f>
        <v>0</v>
      </c>
      <c r="BC68" s="107">
        <f>'SO 08.01 - Oprava levobře...'!F35</f>
        <v>0</v>
      </c>
      <c r="BD68" s="109">
        <f>'SO 08.01 - Oprava levobře...'!F36</f>
        <v>0</v>
      </c>
      <c r="BT68" s="110" t="s">
        <v>80</v>
      </c>
      <c r="BV68" s="110" t="s">
        <v>73</v>
      </c>
      <c r="BW68" s="110" t="s">
        <v>130</v>
      </c>
      <c r="BX68" s="110" t="s">
        <v>127</v>
      </c>
      <c r="CL68" s="110" t="s">
        <v>21</v>
      </c>
    </row>
    <row r="69" spans="1:90" s="6" customFormat="1" ht="22.5" customHeight="1">
      <c r="A69" s="333" t="s">
        <v>3243</v>
      </c>
      <c r="B69" s="102"/>
      <c r="C69" s="103"/>
      <c r="D69" s="103"/>
      <c r="E69" s="325" t="s">
        <v>131</v>
      </c>
      <c r="F69" s="324"/>
      <c r="G69" s="324"/>
      <c r="H69" s="324"/>
      <c r="I69" s="324"/>
      <c r="J69" s="103"/>
      <c r="K69" s="325" t="s">
        <v>132</v>
      </c>
      <c r="L69" s="324"/>
      <c r="M69" s="324"/>
      <c r="N69" s="324"/>
      <c r="O69" s="324"/>
      <c r="P69" s="324"/>
      <c r="Q69" s="324"/>
      <c r="R69" s="324"/>
      <c r="S69" s="324"/>
      <c r="T69" s="324"/>
      <c r="U69" s="324"/>
      <c r="V69" s="324"/>
      <c r="W69" s="324"/>
      <c r="X69" s="324"/>
      <c r="Y69" s="324"/>
      <c r="Z69" s="324"/>
      <c r="AA69" s="324"/>
      <c r="AB69" s="324"/>
      <c r="AC69" s="324"/>
      <c r="AD69" s="324"/>
      <c r="AE69" s="324"/>
      <c r="AF69" s="324"/>
      <c r="AG69" s="323">
        <f>'SO 08.02 - MVE Úprava oke...'!J29</f>
        <v>0</v>
      </c>
      <c r="AH69" s="324"/>
      <c r="AI69" s="324"/>
      <c r="AJ69" s="324"/>
      <c r="AK69" s="324"/>
      <c r="AL69" s="324"/>
      <c r="AM69" s="324"/>
      <c r="AN69" s="323">
        <f t="shared" si="0"/>
        <v>0</v>
      </c>
      <c r="AO69" s="324"/>
      <c r="AP69" s="324"/>
      <c r="AQ69" s="104" t="s">
        <v>93</v>
      </c>
      <c r="AR69" s="105"/>
      <c r="AS69" s="106">
        <v>0</v>
      </c>
      <c r="AT69" s="107">
        <f t="shared" si="1"/>
        <v>0</v>
      </c>
      <c r="AU69" s="108">
        <f>'SO 08.02 - MVE Úprava oke...'!P85</f>
        <v>0</v>
      </c>
      <c r="AV69" s="107">
        <f>'SO 08.02 - MVE Úprava oke...'!J32</f>
        <v>0</v>
      </c>
      <c r="AW69" s="107">
        <f>'SO 08.02 - MVE Úprava oke...'!J33</f>
        <v>0</v>
      </c>
      <c r="AX69" s="107">
        <f>'SO 08.02 - MVE Úprava oke...'!J34</f>
        <v>0</v>
      </c>
      <c r="AY69" s="107">
        <f>'SO 08.02 - MVE Úprava oke...'!J35</f>
        <v>0</v>
      </c>
      <c r="AZ69" s="107">
        <f>'SO 08.02 - MVE Úprava oke...'!F32</f>
        <v>0</v>
      </c>
      <c r="BA69" s="107">
        <f>'SO 08.02 - MVE Úprava oke...'!F33</f>
        <v>0</v>
      </c>
      <c r="BB69" s="107">
        <f>'SO 08.02 - MVE Úprava oke...'!F34</f>
        <v>0</v>
      </c>
      <c r="BC69" s="107">
        <f>'SO 08.02 - MVE Úprava oke...'!F35</f>
        <v>0</v>
      </c>
      <c r="BD69" s="109">
        <f>'SO 08.02 - MVE Úprava oke...'!F36</f>
        <v>0</v>
      </c>
      <c r="BT69" s="110" t="s">
        <v>80</v>
      </c>
      <c r="BV69" s="110" t="s">
        <v>73</v>
      </c>
      <c r="BW69" s="110" t="s">
        <v>133</v>
      </c>
      <c r="BX69" s="110" t="s">
        <v>127</v>
      </c>
      <c r="CL69" s="110" t="s">
        <v>21</v>
      </c>
    </row>
    <row r="70" spans="2:91" s="5" customFormat="1" ht="22.5" customHeight="1">
      <c r="B70" s="92"/>
      <c r="C70" s="93"/>
      <c r="D70" s="321" t="s">
        <v>134</v>
      </c>
      <c r="E70" s="320"/>
      <c r="F70" s="320"/>
      <c r="G70" s="320"/>
      <c r="H70" s="320"/>
      <c r="I70" s="94"/>
      <c r="J70" s="321" t="s">
        <v>135</v>
      </c>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2">
        <f>ROUND(SUM(AG71:AG72),2)</f>
        <v>0</v>
      </c>
      <c r="AH70" s="320"/>
      <c r="AI70" s="320"/>
      <c r="AJ70" s="320"/>
      <c r="AK70" s="320"/>
      <c r="AL70" s="320"/>
      <c r="AM70" s="320"/>
      <c r="AN70" s="319">
        <f t="shared" si="0"/>
        <v>0</v>
      </c>
      <c r="AO70" s="320"/>
      <c r="AP70" s="320"/>
      <c r="AQ70" s="95" t="s">
        <v>83</v>
      </c>
      <c r="AR70" s="96"/>
      <c r="AS70" s="97">
        <f>ROUND(SUM(AS71:AS72),2)</f>
        <v>0</v>
      </c>
      <c r="AT70" s="98">
        <f t="shared" si="1"/>
        <v>0</v>
      </c>
      <c r="AU70" s="99">
        <f>ROUND(SUM(AU71:AU72),5)</f>
        <v>0</v>
      </c>
      <c r="AV70" s="98">
        <f>ROUND(AZ70*L26,2)</f>
        <v>0</v>
      </c>
      <c r="AW70" s="98">
        <f>ROUND(BA70*L27,2)</f>
        <v>0</v>
      </c>
      <c r="AX70" s="98">
        <f>ROUND(BB70*L26,2)</f>
        <v>0</v>
      </c>
      <c r="AY70" s="98">
        <f>ROUND(BC70*L27,2)</f>
        <v>0</v>
      </c>
      <c r="AZ70" s="98">
        <f>ROUND(SUM(AZ71:AZ72),2)</f>
        <v>0</v>
      </c>
      <c r="BA70" s="98">
        <f>ROUND(SUM(BA71:BA72),2)</f>
        <v>0</v>
      </c>
      <c r="BB70" s="98">
        <f>ROUND(SUM(BB71:BB72),2)</f>
        <v>0</v>
      </c>
      <c r="BC70" s="98">
        <f>ROUND(SUM(BC71:BC72),2)</f>
        <v>0</v>
      </c>
      <c r="BD70" s="100">
        <f>ROUND(SUM(BD71:BD72),2)</f>
        <v>0</v>
      </c>
      <c r="BS70" s="101" t="s">
        <v>70</v>
      </c>
      <c r="BT70" s="101" t="s">
        <v>78</v>
      </c>
      <c r="BU70" s="101" t="s">
        <v>72</v>
      </c>
      <c r="BV70" s="101" t="s">
        <v>73</v>
      </c>
      <c r="BW70" s="101" t="s">
        <v>136</v>
      </c>
      <c r="BX70" s="101" t="s">
        <v>5</v>
      </c>
      <c r="CL70" s="101" t="s">
        <v>21</v>
      </c>
      <c r="CM70" s="101" t="s">
        <v>80</v>
      </c>
    </row>
    <row r="71" spans="1:90" s="6" customFormat="1" ht="22.5" customHeight="1">
      <c r="A71" s="333" t="s">
        <v>3243</v>
      </c>
      <c r="B71" s="102"/>
      <c r="C71" s="103"/>
      <c r="D71" s="103"/>
      <c r="E71" s="325" t="s">
        <v>137</v>
      </c>
      <c r="F71" s="324"/>
      <c r="G71" s="324"/>
      <c r="H71" s="324"/>
      <c r="I71" s="324"/>
      <c r="J71" s="103"/>
      <c r="K71" s="325" t="s">
        <v>138</v>
      </c>
      <c r="L71" s="324"/>
      <c r="M71" s="324"/>
      <c r="N71" s="324"/>
      <c r="O71" s="324"/>
      <c r="P71" s="324"/>
      <c r="Q71" s="324"/>
      <c r="R71" s="324"/>
      <c r="S71" s="324"/>
      <c r="T71" s="324"/>
      <c r="U71" s="324"/>
      <c r="V71" s="324"/>
      <c r="W71" s="324"/>
      <c r="X71" s="324"/>
      <c r="Y71" s="324"/>
      <c r="Z71" s="324"/>
      <c r="AA71" s="324"/>
      <c r="AB71" s="324"/>
      <c r="AC71" s="324"/>
      <c r="AD71" s="324"/>
      <c r="AE71" s="324"/>
      <c r="AF71" s="324"/>
      <c r="AG71" s="323">
        <f>'SO 09.01 - Elektroinstala...'!J29</f>
        <v>0</v>
      </c>
      <c r="AH71" s="324"/>
      <c r="AI71" s="324"/>
      <c r="AJ71" s="324"/>
      <c r="AK71" s="324"/>
      <c r="AL71" s="324"/>
      <c r="AM71" s="324"/>
      <c r="AN71" s="323">
        <f t="shared" si="0"/>
        <v>0</v>
      </c>
      <c r="AO71" s="324"/>
      <c r="AP71" s="324"/>
      <c r="AQ71" s="104" t="s">
        <v>93</v>
      </c>
      <c r="AR71" s="105"/>
      <c r="AS71" s="106">
        <v>0</v>
      </c>
      <c r="AT71" s="107">
        <f t="shared" si="1"/>
        <v>0</v>
      </c>
      <c r="AU71" s="108">
        <f>'SO 09.01 - Elektroinstala...'!P84</f>
        <v>0</v>
      </c>
      <c r="AV71" s="107">
        <f>'SO 09.01 - Elektroinstala...'!J32</f>
        <v>0</v>
      </c>
      <c r="AW71" s="107">
        <f>'SO 09.01 - Elektroinstala...'!J33</f>
        <v>0</v>
      </c>
      <c r="AX71" s="107">
        <f>'SO 09.01 - Elektroinstala...'!J34</f>
        <v>0</v>
      </c>
      <c r="AY71" s="107">
        <f>'SO 09.01 - Elektroinstala...'!J35</f>
        <v>0</v>
      </c>
      <c r="AZ71" s="107">
        <f>'SO 09.01 - Elektroinstala...'!F32</f>
        <v>0</v>
      </c>
      <c r="BA71" s="107">
        <f>'SO 09.01 - Elektroinstala...'!F33</f>
        <v>0</v>
      </c>
      <c r="BB71" s="107">
        <f>'SO 09.01 - Elektroinstala...'!F34</f>
        <v>0</v>
      </c>
      <c r="BC71" s="107">
        <f>'SO 09.01 - Elektroinstala...'!F35</f>
        <v>0</v>
      </c>
      <c r="BD71" s="109">
        <f>'SO 09.01 - Elektroinstala...'!F36</f>
        <v>0</v>
      </c>
      <c r="BT71" s="110" t="s">
        <v>80</v>
      </c>
      <c r="BV71" s="110" t="s">
        <v>73</v>
      </c>
      <c r="BW71" s="110" t="s">
        <v>139</v>
      </c>
      <c r="BX71" s="110" t="s">
        <v>136</v>
      </c>
      <c r="CL71" s="110" t="s">
        <v>21</v>
      </c>
    </row>
    <row r="72" spans="1:90" s="6" customFormat="1" ht="22.5" customHeight="1">
      <c r="A72" s="333" t="s">
        <v>3243</v>
      </c>
      <c r="B72" s="102"/>
      <c r="C72" s="103"/>
      <c r="D72" s="103"/>
      <c r="E72" s="325" t="s">
        <v>140</v>
      </c>
      <c r="F72" s="324"/>
      <c r="G72" s="324"/>
      <c r="H72" s="324"/>
      <c r="I72" s="324"/>
      <c r="J72" s="103"/>
      <c r="K72" s="325" t="s">
        <v>141</v>
      </c>
      <c r="L72" s="324"/>
      <c r="M72" s="324"/>
      <c r="N72" s="324"/>
      <c r="O72" s="324"/>
      <c r="P72" s="324"/>
      <c r="Q72" s="324"/>
      <c r="R72" s="324"/>
      <c r="S72" s="324"/>
      <c r="T72" s="324"/>
      <c r="U72" s="324"/>
      <c r="V72" s="324"/>
      <c r="W72" s="324"/>
      <c r="X72" s="324"/>
      <c r="Y72" s="324"/>
      <c r="Z72" s="324"/>
      <c r="AA72" s="324"/>
      <c r="AB72" s="324"/>
      <c r="AC72" s="324"/>
      <c r="AD72" s="324"/>
      <c r="AE72" s="324"/>
      <c r="AF72" s="324"/>
      <c r="AG72" s="323">
        <f>'SO 09.02 - Řídící systémy'!J29</f>
        <v>0</v>
      </c>
      <c r="AH72" s="324"/>
      <c r="AI72" s="324"/>
      <c r="AJ72" s="324"/>
      <c r="AK72" s="324"/>
      <c r="AL72" s="324"/>
      <c r="AM72" s="324"/>
      <c r="AN72" s="323">
        <f t="shared" si="0"/>
        <v>0</v>
      </c>
      <c r="AO72" s="324"/>
      <c r="AP72" s="324"/>
      <c r="AQ72" s="104" t="s">
        <v>93</v>
      </c>
      <c r="AR72" s="105"/>
      <c r="AS72" s="106">
        <v>0</v>
      </c>
      <c r="AT72" s="107">
        <f t="shared" si="1"/>
        <v>0</v>
      </c>
      <c r="AU72" s="108">
        <f>'SO 09.02 - Řídící systémy'!P84</f>
        <v>0</v>
      </c>
      <c r="AV72" s="107">
        <f>'SO 09.02 - Řídící systémy'!J32</f>
        <v>0</v>
      </c>
      <c r="AW72" s="107">
        <f>'SO 09.02 - Řídící systémy'!J33</f>
        <v>0</v>
      </c>
      <c r="AX72" s="107">
        <f>'SO 09.02 - Řídící systémy'!J34</f>
        <v>0</v>
      </c>
      <c r="AY72" s="107">
        <f>'SO 09.02 - Řídící systémy'!J35</f>
        <v>0</v>
      </c>
      <c r="AZ72" s="107">
        <f>'SO 09.02 - Řídící systémy'!F32</f>
        <v>0</v>
      </c>
      <c r="BA72" s="107">
        <f>'SO 09.02 - Řídící systémy'!F33</f>
        <v>0</v>
      </c>
      <c r="BB72" s="107">
        <f>'SO 09.02 - Řídící systémy'!F34</f>
        <v>0</v>
      </c>
      <c r="BC72" s="107">
        <f>'SO 09.02 - Řídící systémy'!F35</f>
        <v>0</v>
      </c>
      <c r="BD72" s="109">
        <f>'SO 09.02 - Řídící systémy'!F36</f>
        <v>0</v>
      </c>
      <c r="BT72" s="110" t="s">
        <v>80</v>
      </c>
      <c r="BV72" s="110" t="s">
        <v>73</v>
      </c>
      <c r="BW72" s="110" t="s">
        <v>142</v>
      </c>
      <c r="BX72" s="110" t="s">
        <v>136</v>
      </c>
      <c r="CL72" s="110" t="s">
        <v>21</v>
      </c>
    </row>
    <row r="73" spans="1:91" s="5" customFormat="1" ht="22.5" customHeight="1">
      <c r="A73" s="333" t="s">
        <v>3243</v>
      </c>
      <c r="B73" s="92"/>
      <c r="C73" s="93"/>
      <c r="D73" s="321" t="s">
        <v>143</v>
      </c>
      <c r="E73" s="320"/>
      <c r="F73" s="320"/>
      <c r="G73" s="320"/>
      <c r="H73" s="320"/>
      <c r="I73" s="94"/>
      <c r="J73" s="321" t="s">
        <v>144</v>
      </c>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19">
        <f>'VON - Vedlejší a ostatní ...'!J27</f>
        <v>0</v>
      </c>
      <c r="AH73" s="320"/>
      <c r="AI73" s="320"/>
      <c r="AJ73" s="320"/>
      <c r="AK73" s="320"/>
      <c r="AL73" s="320"/>
      <c r="AM73" s="320"/>
      <c r="AN73" s="319">
        <f t="shared" si="0"/>
        <v>0</v>
      </c>
      <c r="AO73" s="320"/>
      <c r="AP73" s="320"/>
      <c r="AQ73" s="95" t="s">
        <v>83</v>
      </c>
      <c r="AR73" s="96"/>
      <c r="AS73" s="111">
        <v>0</v>
      </c>
      <c r="AT73" s="112">
        <f t="shared" si="1"/>
        <v>0</v>
      </c>
      <c r="AU73" s="113">
        <f>'VON - Vedlejší a ostatní ...'!P82</f>
        <v>0</v>
      </c>
      <c r="AV73" s="112">
        <f>'VON - Vedlejší a ostatní ...'!J30</f>
        <v>0</v>
      </c>
      <c r="AW73" s="112">
        <f>'VON - Vedlejší a ostatní ...'!J31</f>
        <v>0</v>
      </c>
      <c r="AX73" s="112">
        <f>'VON - Vedlejší a ostatní ...'!J32</f>
        <v>0</v>
      </c>
      <c r="AY73" s="112">
        <f>'VON - Vedlejší a ostatní ...'!J33</f>
        <v>0</v>
      </c>
      <c r="AZ73" s="112">
        <f>'VON - Vedlejší a ostatní ...'!F30</f>
        <v>0</v>
      </c>
      <c r="BA73" s="112">
        <f>'VON - Vedlejší a ostatní ...'!F31</f>
        <v>0</v>
      </c>
      <c r="BB73" s="112">
        <f>'VON - Vedlejší a ostatní ...'!F32</f>
        <v>0</v>
      </c>
      <c r="BC73" s="112">
        <f>'VON - Vedlejší a ostatní ...'!F33</f>
        <v>0</v>
      </c>
      <c r="BD73" s="114">
        <f>'VON - Vedlejší a ostatní ...'!F34</f>
        <v>0</v>
      </c>
      <c r="BT73" s="101" t="s">
        <v>78</v>
      </c>
      <c r="BV73" s="101" t="s">
        <v>73</v>
      </c>
      <c r="BW73" s="101" t="s">
        <v>145</v>
      </c>
      <c r="BX73" s="101" t="s">
        <v>5</v>
      </c>
      <c r="CL73" s="101" t="s">
        <v>21</v>
      </c>
      <c r="CM73" s="101" t="s">
        <v>80</v>
      </c>
    </row>
    <row r="74" spans="2:44" s="1" customFormat="1" ht="30" customHeight="1">
      <c r="B74" s="36"/>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6"/>
    </row>
    <row r="75" spans="2:44" s="1" customFormat="1" ht="6.95" customHeight="1">
      <c r="B75" s="51"/>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6"/>
    </row>
  </sheetData>
  <sheetProtection password="CC35" sheet="1" objects="1" scenarios="1" formatColumns="0" formatRows="0" sort="0" autoFilter="0"/>
  <mergeCells count="125">
    <mergeCell ref="AN73:AP73"/>
    <mergeCell ref="AG73:AM73"/>
    <mergeCell ref="D73:H73"/>
    <mergeCell ref="J73:AF73"/>
    <mergeCell ref="AG51:AM51"/>
    <mergeCell ref="AN51:AP51"/>
    <mergeCell ref="AR2:BE2"/>
    <mergeCell ref="AN70:AP70"/>
    <mergeCell ref="AG70:AM70"/>
    <mergeCell ref="D70:H70"/>
    <mergeCell ref="J70:AF70"/>
    <mergeCell ref="AN71:AP71"/>
    <mergeCell ref="AG71:AM71"/>
    <mergeCell ref="E71:I71"/>
    <mergeCell ref="K71:AF71"/>
    <mergeCell ref="AN72:AP72"/>
    <mergeCell ref="AG72:AM72"/>
    <mergeCell ref="E72:I72"/>
    <mergeCell ref="K72:AF72"/>
    <mergeCell ref="AN67:AP67"/>
    <mergeCell ref="AG67:AM67"/>
    <mergeCell ref="D67:H67"/>
    <mergeCell ref="J67:AF67"/>
    <mergeCell ref="AN68:AP68"/>
    <mergeCell ref="AG68:AM68"/>
    <mergeCell ref="E68:I68"/>
    <mergeCell ref="K68:AF68"/>
    <mergeCell ref="AN69:AP69"/>
    <mergeCell ref="AG69:AM69"/>
    <mergeCell ref="E69:I69"/>
    <mergeCell ref="K69:AF69"/>
    <mergeCell ref="AN64:AP64"/>
    <mergeCell ref="AG64:AM64"/>
    <mergeCell ref="E64:I64"/>
    <mergeCell ref="K64:AF64"/>
    <mergeCell ref="AN65:AP65"/>
    <mergeCell ref="AG65:AM65"/>
    <mergeCell ref="E65:I65"/>
    <mergeCell ref="K65:AF65"/>
    <mergeCell ref="AN66:AP66"/>
    <mergeCell ref="AG66:AM66"/>
    <mergeCell ref="E66:I66"/>
    <mergeCell ref="K66:AF66"/>
    <mergeCell ref="AN61:AP61"/>
    <mergeCell ref="AG61:AM61"/>
    <mergeCell ref="E61:I61"/>
    <mergeCell ref="K61:AF61"/>
    <mergeCell ref="AN62:AP62"/>
    <mergeCell ref="AG62:AM62"/>
    <mergeCell ref="E62:I62"/>
    <mergeCell ref="K62:AF62"/>
    <mergeCell ref="AN63:AP63"/>
    <mergeCell ref="AG63:AM63"/>
    <mergeCell ref="D63:H63"/>
    <mergeCell ref="J63:AF63"/>
    <mergeCell ref="AN58:AP58"/>
    <mergeCell ref="AG58:AM58"/>
    <mergeCell ref="D58:H58"/>
    <mergeCell ref="J58:AF58"/>
    <mergeCell ref="AN59:AP59"/>
    <mergeCell ref="AG59:AM59"/>
    <mergeCell ref="D59:H59"/>
    <mergeCell ref="J59:AF59"/>
    <mergeCell ref="AN60:AP60"/>
    <mergeCell ref="AG60:AM60"/>
    <mergeCell ref="E60:I60"/>
    <mergeCell ref="K60:AF60"/>
    <mergeCell ref="AN55:AP55"/>
    <mergeCell ref="AG55:AM55"/>
    <mergeCell ref="D55:H55"/>
    <mergeCell ref="J55:AF55"/>
    <mergeCell ref="AN56:AP56"/>
    <mergeCell ref="AG56:AM56"/>
    <mergeCell ref="E56:I56"/>
    <mergeCell ref="K56:AF56"/>
    <mergeCell ref="AN57:AP57"/>
    <mergeCell ref="AG57:AM57"/>
    <mergeCell ref="E57:I57"/>
    <mergeCell ref="K57:AF57"/>
    <mergeCell ref="AN52:AP52"/>
    <mergeCell ref="AG52:AM52"/>
    <mergeCell ref="D52:H52"/>
    <mergeCell ref="J52:AF52"/>
    <mergeCell ref="AN53:AP53"/>
    <mergeCell ref="AG53:AM53"/>
    <mergeCell ref="D53:H53"/>
    <mergeCell ref="J53:AF53"/>
    <mergeCell ref="AN54:AP54"/>
    <mergeCell ref="AG54:AM54"/>
    <mergeCell ref="D54:H54"/>
    <mergeCell ref="J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tooltip="Rekapitulace stavby" display="1) Rekapitulace stavby"/>
    <hyperlink ref="W1:AI1" location="C51" tooltip="Rekapitulace objektů stavby a soupisů prací" display="2) Rekapitulace objektů stavby a soupisů prací"/>
    <hyperlink ref="A52" location="'PS 01 - Spodní výpusti ob...'!C2" tooltip="PS 01 - Spodní výpusti ob..." display="/"/>
    <hyperlink ref="A53" location="'SO 01 - Spodní výpusti v ...'!C2" tooltip="SO 01 - Spodní výpusti v ..." display="/"/>
    <hyperlink ref="A54" location="'SO 02 - Česle na vtoku do...'!C2" tooltip="SO 02 - Česle na vtoku do..." display="/"/>
    <hyperlink ref="A56" location="'SO 03.01 - Odtoková štola...'!C2" tooltip="SO 03.01 - Odtoková štola..." display="/"/>
    <hyperlink ref="A57" location="'SO 03.02 - Odtoková štola...'!C2" tooltip="SO 03.02 - Odtoková štola..." display="/"/>
    <hyperlink ref="A58" location="'SO 04 - potrubí limnigrafu'!C2" tooltip="SO 04 - potrubí limnigrafu" display="/"/>
    <hyperlink ref="A60" location="'SO 05.01 - Přístup k uzáv...'!C2" tooltip="SO 05.01 - Přístup k uzáv..." display="/"/>
    <hyperlink ref="A61" location="'SO 05.02 - Úprava oken, d...'!C2" tooltip="SO 05.02 - Úprava oken, d..." display="/"/>
    <hyperlink ref="A62" location="'SO 05.03 - Nouzový vlez'!C2" tooltip="SO 05.03 - Nouzový vlez" display="/"/>
    <hyperlink ref="A64" location="'SO 07.01 -  Ochrana korun...'!C2" tooltip="SO 07.01 -  Ochrana korun..." display="/"/>
    <hyperlink ref="A65" location="'SO 07.02 - Ochrana šachto...'!C2" tooltip="SO 07.02 - Ochrana šachto..." display="/"/>
    <hyperlink ref="A66" location="'SO 07.03 - Přeložka SEK'!C2" tooltip="SO 07.03 - Přeložka SEK" display="/"/>
    <hyperlink ref="A68" location="'SO 08.01 - Oprava levobře...'!C2" tooltip="SO 08.01 - Oprava levobře..." display="/"/>
    <hyperlink ref="A69" location="'SO 08.02 - MVE Úprava oke...'!C2" tooltip="SO 08.02 - MVE Úprava oke..." display="/"/>
    <hyperlink ref="A71" location="'SO 09.01 - Elektroinstala...'!C2" tooltip="SO 09.01 - Elektroinstala..." display="/"/>
    <hyperlink ref="A72" location="'SO 09.02 - Řídící systémy'!C2" tooltip="SO 09.02 - Řídící systémy" display="/"/>
    <hyperlink ref="A73" location="'VON - Vedlejší a ostatní ...'!C2" tooltip="VON - Vedlejší a ostatní ..."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112</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ht="13.5">
      <c r="B8" s="23"/>
      <c r="C8" s="24"/>
      <c r="D8" s="32" t="s">
        <v>148</v>
      </c>
      <c r="E8" s="24"/>
      <c r="F8" s="24"/>
      <c r="G8" s="24"/>
      <c r="H8" s="24"/>
      <c r="I8" s="117"/>
      <c r="J8" s="24"/>
      <c r="K8" s="26"/>
    </row>
    <row r="9" spans="2:11" s="1" customFormat="1" ht="22.5" customHeight="1">
      <c r="B9" s="36"/>
      <c r="C9" s="37"/>
      <c r="D9" s="37"/>
      <c r="E9" s="328" t="s">
        <v>1549</v>
      </c>
      <c r="F9" s="297"/>
      <c r="G9" s="297"/>
      <c r="H9" s="297"/>
      <c r="I9" s="118"/>
      <c r="J9" s="37"/>
      <c r="K9" s="40"/>
    </row>
    <row r="10" spans="2:11" s="1" customFormat="1" ht="13.5">
      <c r="B10" s="36"/>
      <c r="C10" s="37"/>
      <c r="D10" s="32" t="s">
        <v>1109</v>
      </c>
      <c r="E10" s="37"/>
      <c r="F10" s="37"/>
      <c r="G10" s="37"/>
      <c r="H10" s="37"/>
      <c r="I10" s="118"/>
      <c r="J10" s="37"/>
      <c r="K10" s="40"/>
    </row>
    <row r="11" spans="2:11" s="1" customFormat="1" ht="36.95" customHeight="1">
      <c r="B11" s="36"/>
      <c r="C11" s="37"/>
      <c r="D11" s="37"/>
      <c r="E11" s="329" t="s">
        <v>1768</v>
      </c>
      <c r="F11" s="297"/>
      <c r="G11" s="297"/>
      <c r="H11" s="297"/>
      <c r="I11" s="118"/>
      <c r="J11" s="37"/>
      <c r="K11" s="40"/>
    </row>
    <row r="12" spans="2:11" s="1" customFormat="1" ht="13.5">
      <c r="B12" s="36"/>
      <c r="C12" s="37"/>
      <c r="D12" s="37"/>
      <c r="E12" s="37"/>
      <c r="F12" s="37"/>
      <c r="G12" s="37"/>
      <c r="H12" s="37"/>
      <c r="I12" s="118"/>
      <c r="J12" s="37"/>
      <c r="K12" s="40"/>
    </row>
    <row r="13" spans="2:11" s="1" customFormat="1" ht="14.45" customHeight="1">
      <c r="B13" s="36"/>
      <c r="C13" s="37"/>
      <c r="D13" s="32" t="s">
        <v>18</v>
      </c>
      <c r="E13" s="37"/>
      <c r="F13" s="30" t="s">
        <v>21</v>
      </c>
      <c r="G13" s="37"/>
      <c r="H13" s="37"/>
      <c r="I13" s="119" t="s">
        <v>20</v>
      </c>
      <c r="J13" s="30" t="s">
        <v>21</v>
      </c>
      <c r="K13" s="40"/>
    </row>
    <row r="14" spans="2:11" s="1" customFormat="1" ht="14.45" customHeight="1">
      <c r="B14" s="36"/>
      <c r="C14" s="37"/>
      <c r="D14" s="32" t="s">
        <v>22</v>
      </c>
      <c r="E14" s="37"/>
      <c r="F14" s="30" t="s">
        <v>23</v>
      </c>
      <c r="G14" s="37"/>
      <c r="H14" s="37"/>
      <c r="I14" s="119" t="s">
        <v>24</v>
      </c>
      <c r="J14" s="120" t="str">
        <f>'Rekapitulace stavby'!AN8</f>
        <v>22. 3. 2016</v>
      </c>
      <c r="K14" s="40"/>
    </row>
    <row r="15" spans="2:11" s="1" customFormat="1" ht="10.9" customHeight="1">
      <c r="B15" s="36"/>
      <c r="C15" s="37"/>
      <c r="D15" s="37"/>
      <c r="E15" s="37"/>
      <c r="F15" s="37"/>
      <c r="G15" s="37"/>
      <c r="H15" s="37"/>
      <c r="I15" s="118"/>
      <c r="J15" s="37"/>
      <c r="K15" s="40"/>
    </row>
    <row r="16" spans="2:11" s="1" customFormat="1" ht="14.45" customHeight="1">
      <c r="B16" s="36"/>
      <c r="C16" s="37"/>
      <c r="D16" s="32" t="s">
        <v>26</v>
      </c>
      <c r="E16" s="37"/>
      <c r="F16" s="37"/>
      <c r="G16" s="37"/>
      <c r="H16" s="37"/>
      <c r="I16" s="119" t="s">
        <v>27</v>
      </c>
      <c r="J16" s="30" t="str">
        <f>IF('Rekapitulace stavby'!AN10="","",'Rekapitulace stavby'!AN10)</f>
        <v/>
      </c>
      <c r="K16" s="40"/>
    </row>
    <row r="17" spans="2:11" s="1" customFormat="1" ht="18" customHeight="1">
      <c r="B17" s="36"/>
      <c r="C17" s="37"/>
      <c r="D17" s="37"/>
      <c r="E17" s="30" t="str">
        <f>IF('Rekapitulace stavby'!E11="","",'Rekapitulace stavby'!E11)</f>
        <v>Povodí Labe, státní podnik</v>
      </c>
      <c r="F17" s="37"/>
      <c r="G17" s="37"/>
      <c r="H17" s="37"/>
      <c r="I17" s="119" t="s">
        <v>29</v>
      </c>
      <c r="J17" s="30" t="str">
        <f>IF('Rekapitulace stavby'!AN11="","",'Rekapitulace stavby'!AN11)</f>
        <v/>
      </c>
      <c r="K17" s="40"/>
    </row>
    <row r="18" spans="2:11" s="1" customFormat="1" ht="6.95" customHeight="1">
      <c r="B18" s="36"/>
      <c r="C18" s="37"/>
      <c r="D18" s="37"/>
      <c r="E18" s="37"/>
      <c r="F18" s="37"/>
      <c r="G18" s="37"/>
      <c r="H18" s="37"/>
      <c r="I18" s="118"/>
      <c r="J18" s="37"/>
      <c r="K18" s="40"/>
    </row>
    <row r="19" spans="2:11" s="1" customFormat="1" ht="14.45"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5" customHeight="1">
      <c r="B21" s="36"/>
      <c r="C21" s="37"/>
      <c r="D21" s="37"/>
      <c r="E21" s="37"/>
      <c r="F21" s="37"/>
      <c r="G21" s="37"/>
      <c r="H21" s="37"/>
      <c r="I21" s="118"/>
      <c r="J21" s="37"/>
      <c r="K21" s="40"/>
    </row>
    <row r="22" spans="2:11" s="1" customFormat="1" ht="14.45" customHeight="1">
      <c r="B22" s="36"/>
      <c r="C22" s="37"/>
      <c r="D22" s="32" t="s">
        <v>32</v>
      </c>
      <c r="E22" s="37"/>
      <c r="F22" s="37"/>
      <c r="G22" s="37"/>
      <c r="H22" s="37"/>
      <c r="I22" s="119" t="s">
        <v>27</v>
      </c>
      <c r="J22" s="30" t="str">
        <f>IF('Rekapitulace stavby'!AN16="","",'Rekapitulace stavby'!AN16)</f>
        <v/>
      </c>
      <c r="K22" s="40"/>
    </row>
    <row r="23" spans="2:11" s="1" customFormat="1" ht="18" customHeight="1">
      <c r="B23" s="36"/>
      <c r="C23" s="37"/>
      <c r="D23" s="37"/>
      <c r="E23" s="30" t="str">
        <f>IF('Rekapitulace stavby'!E17="","",'Rekapitulace stavby'!E17)</f>
        <v>HG Partner, s.r.o.</v>
      </c>
      <c r="F23" s="37"/>
      <c r="G23" s="37"/>
      <c r="H23" s="37"/>
      <c r="I23" s="119" t="s">
        <v>29</v>
      </c>
      <c r="J23" s="30" t="str">
        <f>IF('Rekapitulace stavby'!AN17="","",'Rekapitulace stavby'!AN17)</f>
        <v/>
      </c>
      <c r="K23" s="40"/>
    </row>
    <row r="24" spans="2:11" s="1" customFormat="1" ht="6.95" customHeight="1">
      <c r="B24" s="36"/>
      <c r="C24" s="37"/>
      <c r="D24" s="37"/>
      <c r="E24" s="37"/>
      <c r="F24" s="37"/>
      <c r="G24" s="37"/>
      <c r="H24" s="37"/>
      <c r="I24" s="118"/>
      <c r="J24" s="37"/>
      <c r="K24" s="40"/>
    </row>
    <row r="25" spans="2:11" s="1" customFormat="1" ht="14.45" customHeight="1">
      <c r="B25" s="36"/>
      <c r="C25" s="37"/>
      <c r="D25" s="32" t="s">
        <v>35</v>
      </c>
      <c r="E25" s="37"/>
      <c r="F25" s="37"/>
      <c r="G25" s="37"/>
      <c r="H25" s="37"/>
      <c r="I25" s="118"/>
      <c r="J25" s="37"/>
      <c r="K25" s="40"/>
    </row>
    <row r="26" spans="2:11" s="7" customFormat="1" ht="22.5" customHeight="1">
      <c r="B26" s="121"/>
      <c r="C26" s="122"/>
      <c r="D26" s="122"/>
      <c r="E26" s="293" t="s">
        <v>21</v>
      </c>
      <c r="F26" s="330"/>
      <c r="G26" s="330"/>
      <c r="H26" s="330"/>
      <c r="I26" s="123"/>
      <c r="J26" s="122"/>
      <c r="K26" s="124"/>
    </row>
    <row r="27" spans="2:11" s="1" customFormat="1" ht="6.95" customHeight="1">
      <c r="B27" s="36"/>
      <c r="C27" s="37"/>
      <c r="D27" s="37"/>
      <c r="E27" s="37"/>
      <c r="F27" s="37"/>
      <c r="G27" s="37"/>
      <c r="H27" s="37"/>
      <c r="I27" s="118"/>
      <c r="J27" s="37"/>
      <c r="K27" s="40"/>
    </row>
    <row r="28" spans="2:11" s="1" customFormat="1" ht="6.95"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ROUND(J97,2)</f>
        <v>0</v>
      </c>
      <c r="K29" s="40"/>
    </row>
    <row r="30" spans="2:11" s="1" customFormat="1" ht="6.95" customHeight="1">
      <c r="B30" s="36"/>
      <c r="C30" s="37"/>
      <c r="D30" s="81"/>
      <c r="E30" s="81"/>
      <c r="F30" s="81"/>
      <c r="G30" s="81"/>
      <c r="H30" s="81"/>
      <c r="I30" s="125"/>
      <c r="J30" s="81"/>
      <c r="K30" s="126"/>
    </row>
    <row r="31" spans="2:11" s="1" customFormat="1" ht="14.45" customHeight="1">
      <c r="B31" s="36"/>
      <c r="C31" s="37"/>
      <c r="D31" s="37"/>
      <c r="E31" s="37"/>
      <c r="F31" s="41" t="s">
        <v>39</v>
      </c>
      <c r="G31" s="37"/>
      <c r="H31" s="37"/>
      <c r="I31" s="129" t="s">
        <v>38</v>
      </c>
      <c r="J31" s="41" t="s">
        <v>40</v>
      </c>
      <c r="K31" s="40"/>
    </row>
    <row r="32" spans="2:11" s="1" customFormat="1" ht="14.45" customHeight="1">
      <c r="B32" s="36"/>
      <c r="C32" s="37"/>
      <c r="D32" s="44" t="s">
        <v>41</v>
      </c>
      <c r="E32" s="44" t="s">
        <v>42</v>
      </c>
      <c r="F32" s="130">
        <f>ROUND(SUM(BE97:BE180),2)</f>
        <v>0</v>
      </c>
      <c r="G32" s="37"/>
      <c r="H32" s="37"/>
      <c r="I32" s="131">
        <v>0.21</v>
      </c>
      <c r="J32" s="130">
        <f>ROUND(ROUND((SUM(BE97:BE180)),2)*I32,2)</f>
        <v>0</v>
      </c>
      <c r="K32" s="40"/>
    </row>
    <row r="33" spans="2:11" s="1" customFormat="1" ht="14.45" customHeight="1">
      <c r="B33" s="36"/>
      <c r="C33" s="37"/>
      <c r="D33" s="37"/>
      <c r="E33" s="44" t="s">
        <v>43</v>
      </c>
      <c r="F33" s="130">
        <f>ROUND(SUM(BF97:BF180),2)</f>
        <v>0</v>
      </c>
      <c r="G33" s="37"/>
      <c r="H33" s="37"/>
      <c r="I33" s="131">
        <v>0.15</v>
      </c>
      <c r="J33" s="130">
        <f>ROUND(ROUND((SUM(BF97:BF180)),2)*I33,2)</f>
        <v>0</v>
      </c>
      <c r="K33" s="40"/>
    </row>
    <row r="34" spans="2:11" s="1" customFormat="1" ht="14.45" customHeight="1" hidden="1">
      <c r="B34" s="36"/>
      <c r="C34" s="37"/>
      <c r="D34" s="37"/>
      <c r="E34" s="44" t="s">
        <v>44</v>
      </c>
      <c r="F34" s="130">
        <f>ROUND(SUM(BG97:BG180),2)</f>
        <v>0</v>
      </c>
      <c r="G34" s="37"/>
      <c r="H34" s="37"/>
      <c r="I34" s="131">
        <v>0.21</v>
      </c>
      <c r="J34" s="130">
        <v>0</v>
      </c>
      <c r="K34" s="40"/>
    </row>
    <row r="35" spans="2:11" s="1" customFormat="1" ht="14.45" customHeight="1" hidden="1">
      <c r="B35" s="36"/>
      <c r="C35" s="37"/>
      <c r="D35" s="37"/>
      <c r="E35" s="44" t="s">
        <v>45</v>
      </c>
      <c r="F35" s="130">
        <f>ROUND(SUM(BH97:BH180),2)</f>
        <v>0</v>
      </c>
      <c r="G35" s="37"/>
      <c r="H35" s="37"/>
      <c r="I35" s="131">
        <v>0.15</v>
      </c>
      <c r="J35" s="130">
        <v>0</v>
      </c>
      <c r="K35" s="40"/>
    </row>
    <row r="36" spans="2:11" s="1" customFormat="1" ht="14.45" customHeight="1" hidden="1">
      <c r="B36" s="36"/>
      <c r="C36" s="37"/>
      <c r="D36" s="37"/>
      <c r="E36" s="44" t="s">
        <v>46</v>
      </c>
      <c r="F36" s="130">
        <f>ROUND(SUM(BI97:BI180),2)</f>
        <v>0</v>
      </c>
      <c r="G36" s="37"/>
      <c r="H36" s="37"/>
      <c r="I36" s="131">
        <v>0</v>
      </c>
      <c r="J36" s="130">
        <v>0</v>
      </c>
      <c r="K36" s="40"/>
    </row>
    <row r="37" spans="2:11" s="1" customFormat="1" ht="6.95"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5" customHeight="1">
      <c r="B39" s="51"/>
      <c r="C39" s="52"/>
      <c r="D39" s="52"/>
      <c r="E39" s="52"/>
      <c r="F39" s="52"/>
      <c r="G39" s="52"/>
      <c r="H39" s="52"/>
      <c r="I39" s="139"/>
      <c r="J39" s="52"/>
      <c r="K39" s="53"/>
    </row>
    <row r="43" spans="2:11" s="1" customFormat="1" ht="6.95" customHeight="1">
      <c r="B43" s="140"/>
      <c r="C43" s="141"/>
      <c r="D43" s="141"/>
      <c r="E43" s="141"/>
      <c r="F43" s="141"/>
      <c r="G43" s="141"/>
      <c r="H43" s="141"/>
      <c r="I43" s="142"/>
      <c r="J43" s="141"/>
      <c r="K43" s="143"/>
    </row>
    <row r="44" spans="2:11" s="1" customFormat="1" ht="36.95" customHeight="1">
      <c r="B44" s="36"/>
      <c r="C44" s="25" t="s">
        <v>150</v>
      </c>
      <c r="D44" s="37"/>
      <c r="E44" s="37"/>
      <c r="F44" s="37"/>
      <c r="G44" s="37"/>
      <c r="H44" s="37"/>
      <c r="I44" s="118"/>
      <c r="J44" s="37"/>
      <c r="K44" s="40"/>
    </row>
    <row r="45" spans="2:11" s="1" customFormat="1" ht="6.95" customHeight="1">
      <c r="B45" s="36"/>
      <c r="C45" s="37"/>
      <c r="D45" s="37"/>
      <c r="E45" s="37"/>
      <c r="F45" s="37"/>
      <c r="G45" s="37"/>
      <c r="H45" s="37"/>
      <c r="I45" s="118"/>
      <c r="J45" s="37"/>
      <c r="K45" s="40"/>
    </row>
    <row r="46" spans="2:11" s="1" customFormat="1" ht="14.45" customHeight="1">
      <c r="B46" s="36"/>
      <c r="C46" s="32" t="s">
        <v>16</v>
      </c>
      <c r="D46" s="37"/>
      <c r="E46" s="37"/>
      <c r="F46" s="37"/>
      <c r="G46" s="37"/>
      <c r="H46" s="37"/>
      <c r="I46" s="118"/>
      <c r="J46" s="37"/>
      <c r="K46" s="40"/>
    </row>
    <row r="47" spans="2:11" s="1" customFormat="1" ht="22.5" customHeight="1">
      <c r="B47" s="36"/>
      <c r="C47" s="37"/>
      <c r="D47" s="37"/>
      <c r="E47" s="328" t="str">
        <f>E7</f>
        <v>VD Labská, zvýšení retenční funkce rekonstrucí spodních výpustí v obtokovém tunelu</v>
      </c>
      <c r="F47" s="297"/>
      <c r="G47" s="297"/>
      <c r="H47" s="297"/>
      <c r="I47" s="118"/>
      <c r="J47" s="37"/>
      <c r="K47" s="40"/>
    </row>
    <row r="48" spans="2:11" ht="13.5">
      <c r="B48" s="23"/>
      <c r="C48" s="32" t="s">
        <v>148</v>
      </c>
      <c r="D48" s="24"/>
      <c r="E48" s="24"/>
      <c r="F48" s="24"/>
      <c r="G48" s="24"/>
      <c r="H48" s="24"/>
      <c r="I48" s="117"/>
      <c r="J48" s="24"/>
      <c r="K48" s="26"/>
    </row>
    <row r="49" spans="2:11" s="1" customFormat="1" ht="22.5" customHeight="1">
      <c r="B49" s="36"/>
      <c r="C49" s="37"/>
      <c r="D49" s="37"/>
      <c r="E49" s="328" t="s">
        <v>1549</v>
      </c>
      <c r="F49" s="297"/>
      <c r="G49" s="297"/>
      <c r="H49" s="297"/>
      <c r="I49" s="118"/>
      <c r="J49" s="37"/>
      <c r="K49" s="40"/>
    </row>
    <row r="50" spans="2:11" s="1" customFormat="1" ht="14.45" customHeight="1">
      <c r="B50" s="36"/>
      <c r="C50" s="32" t="s">
        <v>1109</v>
      </c>
      <c r="D50" s="37"/>
      <c r="E50" s="37"/>
      <c r="F50" s="37"/>
      <c r="G50" s="37"/>
      <c r="H50" s="37"/>
      <c r="I50" s="118"/>
      <c r="J50" s="37"/>
      <c r="K50" s="40"/>
    </row>
    <row r="51" spans="2:11" s="1" customFormat="1" ht="23.25" customHeight="1">
      <c r="B51" s="36"/>
      <c r="C51" s="37"/>
      <c r="D51" s="37"/>
      <c r="E51" s="329" t="str">
        <f>E11</f>
        <v>SO 05.03 - Nouzový vlez</v>
      </c>
      <c r="F51" s="297"/>
      <c r="G51" s="297"/>
      <c r="H51" s="297"/>
      <c r="I51" s="118"/>
      <c r="J51" s="37"/>
      <c r="K51" s="40"/>
    </row>
    <row r="52" spans="2:11" s="1" customFormat="1" ht="6.95" customHeight="1">
      <c r="B52" s="36"/>
      <c r="C52" s="37"/>
      <c r="D52" s="37"/>
      <c r="E52" s="37"/>
      <c r="F52" s="37"/>
      <c r="G52" s="37"/>
      <c r="H52" s="37"/>
      <c r="I52" s="118"/>
      <c r="J52" s="37"/>
      <c r="K52" s="40"/>
    </row>
    <row r="53" spans="2:11" s="1" customFormat="1" ht="18" customHeight="1">
      <c r="B53" s="36"/>
      <c r="C53" s="32" t="s">
        <v>22</v>
      </c>
      <c r="D53" s="37"/>
      <c r="E53" s="37"/>
      <c r="F53" s="30" t="str">
        <f>F14</f>
        <v xml:space="preserve"> </v>
      </c>
      <c r="G53" s="37"/>
      <c r="H53" s="37"/>
      <c r="I53" s="119" t="s">
        <v>24</v>
      </c>
      <c r="J53" s="120" t="str">
        <f>IF(J14="","",J14)</f>
        <v>22. 3. 2016</v>
      </c>
      <c r="K53" s="40"/>
    </row>
    <row r="54" spans="2:11" s="1" customFormat="1" ht="6.95" customHeight="1">
      <c r="B54" s="36"/>
      <c r="C54" s="37"/>
      <c r="D54" s="37"/>
      <c r="E54" s="37"/>
      <c r="F54" s="37"/>
      <c r="G54" s="37"/>
      <c r="H54" s="37"/>
      <c r="I54" s="118"/>
      <c r="J54" s="37"/>
      <c r="K54" s="40"/>
    </row>
    <row r="55" spans="2:11" s="1" customFormat="1" ht="13.5">
      <c r="B55" s="36"/>
      <c r="C55" s="32" t="s">
        <v>26</v>
      </c>
      <c r="D55" s="37"/>
      <c r="E55" s="37"/>
      <c r="F55" s="30" t="str">
        <f>E17</f>
        <v>Povodí Labe, státní podnik</v>
      </c>
      <c r="G55" s="37"/>
      <c r="H55" s="37"/>
      <c r="I55" s="119" t="s">
        <v>32</v>
      </c>
      <c r="J55" s="30" t="str">
        <f>E23</f>
        <v>HG Partner, s.r.o.</v>
      </c>
      <c r="K55" s="40"/>
    </row>
    <row r="56" spans="2:11" s="1" customFormat="1" ht="14.45"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151</v>
      </c>
      <c r="D58" s="132"/>
      <c r="E58" s="132"/>
      <c r="F58" s="132"/>
      <c r="G58" s="132"/>
      <c r="H58" s="132"/>
      <c r="I58" s="145"/>
      <c r="J58" s="146" t="s">
        <v>152</v>
      </c>
      <c r="K58" s="147"/>
    </row>
    <row r="59" spans="2:11" s="1" customFormat="1" ht="10.35" customHeight="1">
      <c r="B59" s="36"/>
      <c r="C59" s="37"/>
      <c r="D59" s="37"/>
      <c r="E59" s="37"/>
      <c r="F59" s="37"/>
      <c r="G59" s="37"/>
      <c r="H59" s="37"/>
      <c r="I59" s="118"/>
      <c r="J59" s="37"/>
      <c r="K59" s="40"/>
    </row>
    <row r="60" spans="2:47" s="1" customFormat="1" ht="29.25" customHeight="1">
      <c r="B60" s="36"/>
      <c r="C60" s="148" t="s">
        <v>153</v>
      </c>
      <c r="D60" s="37"/>
      <c r="E60" s="37"/>
      <c r="F60" s="37"/>
      <c r="G60" s="37"/>
      <c r="H60" s="37"/>
      <c r="I60" s="118"/>
      <c r="J60" s="128">
        <f>J97</f>
        <v>0</v>
      </c>
      <c r="K60" s="40"/>
      <c r="AU60" s="19" t="s">
        <v>154</v>
      </c>
    </row>
    <row r="61" spans="2:11" s="8" customFormat="1" ht="24.95" customHeight="1">
      <c r="B61" s="149"/>
      <c r="C61" s="150"/>
      <c r="D61" s="151" t="s">
        <v>509</v>
      </c>
      <c r="E61" s="152"/>
      <c r="F61" s="152"/>
      <c r="G61" s="152"/>
      <c r="H61" s="152"/>
      <c r="I61" s="153"/>
      <c r="J61" s="154">
        <f>J98</f>
        <v>0</v>
      </c>
      <c r="K61" s="155"/>
    </row>
    <row r="62" spans="2:11" s="9" customFormat="1" ht="19.9" customHeight="1">
      <c r="B62" s="156"/>
      <c r="C62" s="157"/>
      <c r="D62" s="158" t="s">
        <v>510</v>
      </c>
      <c r="E62" s="159"/>
      <c r="F62" s="159"/>
      <c r="G62" s="159"/>
      <c r="H62" s="159"/>
      <c r="I62" s="160"/>
      <c r="J62" s="161">
        <f>J99</f>
        <v>0</v>
      </c>
      <c r="K62" s="162"/>
    </row>
    <row r="63" spans="2:11" s="9" customFormat="1" ht="19.9" customHeight="1">
      <c r="B63" s="156"/>
      <c r="C63" s="157"/>
      <c r="D63" s="158" t="s">
        <v>512</v>
      </c>
      <c r="E63" s="159"/>
      <c r="F63" s="159"/>
      <c r="G63" s="159"/>
      <c r="H63" s="159"/>
      <c r="I63" s="160"/>
      <c r="J63" s="161">
        <f>J104</f>
        <v>0</v>
      </c>
      <c r="K63" s="162"/>
    </row>
    <row r="64" spans="2:11" s="9" customFormat="1" ht="19.9" customHeight="1">
      <c r="B64" s="156"/>
      <c r="C64" s="157"/>
      <c r="D64" s="158" t="s">
        <v>513</v>
      </c>
      <c r="E64" s="159"/>
      <c r="F64" s="159"/>
      <c r="G64" s="159"/>
      <c r="H64" s="159"/>
      <c r="I64" s="160"/>
      <c r="J64" s="161">
        <f>J107</f>
        <v>0</v>
      </c>
      <c r="K64" s="162"/>
    </row>
    <row r="65" spans="2:11" s="9" customFormat="1" ht="19.9" customHeight="1">
      <c r="B65" s="156"/>
      <c r="C65" s="157"/>
      <c r="D65" s="158" t="s">
        <v>1769</v>
      </c>
      <c r="E65" s="159"/>
      <c r="F65" s="159"/>
      <c r="G65" s="159"/>
      <c r="H65" s="159"/>
      <c r="I65" s="160"/>
      <c r="J65" s="161">
        <f>J112</f>
        <v>0</v>
      </c>
      <c r="K65" s="162"/>
    </row>
    <row r="66" spans="2:11" s="9" customFormat="1" ht="19.9" customHeight="1">
      <c r="B66" s="156"/>
      <c r="C66" s="157"/>
      <c r="D66" s="158" t="s">
        <v>156</v>
      </c>
      <c r="E66" s="159"/>
      <c r="F66" s="159"/>
      <c r="G66" s="159"/>
      <c r="H66" s="159"/>
      <c r="I66" s="160"/>
      <c r="J66" s="161">
        <f>J119</f>
        <v>0</v>
      </c>
      <c r="K66" s="162"/>
    </row>
    <row r="67" spans="2:11" s="9" customFormat="1" ht="19.9" customHeight="1">
      <c r="B67" s="156"/>
      <c r="C67" s="157"/>
      <c r="D67" s="158" t="s">
        <v>157</v>
      </c>
      <c r="E67" s="159"/>
      <c r="F67" s="159"/>
      <c r="G67" s="159"/>
      <c r="H67" s="159"/>
      <c r="I67" s="160"/>
      <c r="J67" s="161">
        <f>J127</f>
        <v>0</v>
      </c>
      <c r="K67" s="162"/>
    </row>
    <row r="68" spans="2:11" s="9" customFormat="1" ht="19.9" customHeight="1">
      <c r="B68" s="156"/>
      <c r="C68" s="157"/>
      <c r="D68" s="158" t="s">
        <v>158</v>
      </c>
      <c r="E68" s="159"/>
      <c r="F68" s="159"/>
      <c r="G68" s="159"/>
      <c r="H68" s="159"/>
      <c r="I68" s="160"/>
      <c r="J68" s="161">
        <f>J139</f>
        <v>0</v>
      </c>
      <c r="K68" s="162"/>
    </row>
    <row r="69" spans="2:11" s="9" customFormat="1" ht="19.9" customHeight="1">
      <c r="B69" s="156"/>
      <c r="C69" s="157"/>
      <c r="D69" s="158" t="s">
        <v>514</v>
      </c>
      <c r="E69" s="159"/>
      <c r="F69" s="159"/>
      <c r="G69" s="159"/>
      <c r="H69" s="159"/>
      <c r="I69" s="160"/>
      <c r="J69" s="161">
        <f>J145</f>
        <v>0</v>
      </c>
      <c r="K69" s="162"/>
    </row>
    <row r="70" spans="2:11" s="8" customFormat="1" ht="24.95" customHeight="1">
      <c r="B70" s="149"/>
      <c r="C70" s="150"/>
      <c r="D70" s="151" t="s">
        <v>515</v>
      </c>
      <c r="E70" s="152"/>
      <c r="F70" s="152"/>
      <c r="G70" s="152"/>
      <c r="H70" s="152"/>
      <c r="I70" s="153"/>
      <c r="J70" s="154">
        <f>J148</f>
        <v>0</v>
      </c>
      <c r="K70" s="155"/>
    </row>
    <row r="71" spans="2:11" s="9" customFormat="1" ht="19.9" customHeight="1">
      <c r="B71" s="156"/>
      <c r="C71" s="157"/>
      <c r="D71" s="158" t="s">
        <v>1770</v>
      </c>
      <c r="E71" s="159"/>
      <c r="F71" s="159"/>
      <c r="G71" s="159"/>
      <c r="H71" s="159"/>
      <c r="I71" s="160"/>
      <c r="J71" s="161">
        <f>J149</f>
        <v>0</v>
      </c>
      <c r="K71" s="162"/>
    </row>
    <row r="72" spans="2:11" s="9" customFormat="1" ht="19.9" customHeight="1">
      <c r="B72" s="156"/>
      <c r="C72" s="157"/>
      <c r="D72" s="158" t="s">
        <v>516</v>
      </c>
      <c r="E72" s="159"/>
      <c r="F72" s="159"/>
      <c r="G72" s="159"/>
      <c r="H72" s="159"/>
      <c r="I72" s="160"/>
      <c r="J72" s="161">
        <f>J156</f>
        <v>0</v>
      </c>
      <c r="K72" s="162"/>
    </row>
    <row r="73" spans="2:11" s="9" customFormat="1" ht="19.9" customHeight="1">
      <c r="B73" s="156"/>
      <c r="C73" s="157"/>
      <c r="D73" s="158" t="s">
        <v>1771</v>
      </c>
      <c r="E73" s="159"/>
      <c r="F73" s="159"/>
      <c r="G73" s="159"/>
      <c r="H73" s="159"/>
      <c r="I73" s="160"/>
      <c r="J73" s="161">
        <f>J163</f>
        <v>0</v>
      </c>
      <c r="K73" s="162"/>
    </row>
    <row r="74" spans="2:11" s="8" customFormat="1" ht="24.95" customHeight="1">
      <c r="B74" s="149"/>
      <c r="C74" s="150"/>
      <c r="D74" s="151" t="s">
        <v>160</v>
      </c>
      <c r="E74" s="152"/>
      <c r="F74" s="152"/>
      <c r="G74" s="152"/>
      <c r="H74" s="152"/>
      <c r="I74" s="153"/>
      <c r="J74" s="154">
        <f>J175</f>
        <v>0</v>
      </c>
      <c r="K74" s="155"/>
    </row>
    <row r="75" spans="2:11" s="9" customFormat="1" ht="19.9" customHeight="1">
      <c r="B75" s="156"/>
      <c r="C75" s="157"/>
      <c r="D75" s="158" t="s">
        <v>1772</v>
      </c>
      <c r="E75" s="159"/>
      <c r="F75" s="159"/>
      <c r="G75" s="159"/>
      <c r="H75" s="159"/>
      <c r="I75" s="160"/>
      <c r="J75" s="161">
        <f>J176</f>
        <v>0</v>
      </c>
      <c r="K75" s="162"/>
    </row>
    <row r="76" spans="2:11" s="1" customFormat="1" ht="21.75" customHeight="1">
      <c r="B76" s="36"/>
      <c r="C76" s="37"/>
      <c r="D76" s="37"/>
      <c r="E76" s="37"/>
      <c r="F76" s="37"/>
      <c r="G76" s="37"/>
      <c r="H76" s="37"/>
      <c r="I76" s="118"/>
      <c r="J76" s="37"/>
      <c r="K76" s="40"/>
    </row>
    <row r="77" spans="2:11" s="1" customFormat="1" ht="6.95" customHeight="1">
      <c r="B77" s="51"/>
      <c r="C77" s="52"/>
      <c r="D77" s="52"/>
      <c r="E77" s="52"/>
      <c r="F77" s="52"/>
      <c r="G77" s="52"/>
      <c r="H77" s="52"/>
      <c r="I77" s="139"/>
      <c r="J77" s="52"/>
      <c r="K77" s="53"/>
    </row>
    <row r="81" spans="2:12" s="1" customFormat="1" ht="6.95" customHeight="1">
      <c r="B81" s="54"/>
      <c r="C81" s="55"/>
      <c r="D81" s="55"/>
      <c r="E81" s="55"/>
      <c r="F81" s="55"/>
      <c r="G81" s="55"/>
      <c r="H81" s="55"/>
      <c r="I81" s="142"/>
      <c r="J81" s="55"/>
      <c r="K81" s="55"/>
      <c r="L81" s="56"/>
    </row>
    <row r="82" spans="2:12" s="1" customFormat="1" ht="36.95" customHeight="1">
      <c r="B82" s="36"/>
      <c r="C82" s="57" t="s">
        <v>165</v>
      </c>
      <c r="D82" s="58"/>
      <c r="E82" s="58"/>
      <c r="F82" s="58"/>
      <c r="G82" s="58"/>
      <c r="H82" s="58"/>
      <c r="I82" s="163"/>
      <c r="J82" s="58"/>
      <c r="K82" s="58"/>
      <c r="L82" s="56"/>
    </row>
    <row r="83" spans="2:12" s="1" customFormat="1" ht="6.95" customHeight="1">
      <c r="B83" s="36"/>
      <c r="C83" s="58"/>
      <c r="D83" s="58"/>
      <c r="E83" s="58"/>
      <c r="F83" s="58"/>
      <c r="G83" s="58"/>
      <c r="H83" s="58"/>
      <c r="I83" s="163"/>
      <c r="J83" s="58"/>
      <c r="K83" s="58"/>
      <c r="L83" s="56"/>
    </row>
    <row r="84" spans="2:12" s="1" customFormat="1" ht="14.45" customHeight="1">
      <c r="B84" s="36"/>
      <c r="C84" s="60" t="s">
        <v>16</v>
      </c>
      <c r="D84" s="58"/>
      <c r="E84" s="58"/>
      <c r="F84" s="58"/>
      <c r="G84" s="58"/>
      <c r="H84" s="58"/>
      <c r="I84" s="163"/>
      <c r="J84" s="58"/>
      <c r="K84" s="58"/>
      <c r="L84" s="56"/>
    </row>
    <row r="85" spans="2:12" s="1" customFormat="1" ht="22.5" customHeight="1">
      <c r="B85" s="36"/>
      <c r="C85" s="58"/>
      <c r="D85" s="58"/>
      <c r="E85" s="331" t="str">
        <f>E7</f>
        <v>VD Labská, zvýšení retenční funkce rekonstrucí spodních výpustí v obtokovém tunelu</v>
      </c>
      <c r="F85" s="308"/>
      <c r="G85" s="308"/>
      <c r="H85" s="308"/>
      <c r="I85" s="163"/>
      <c r="J85" s="58"/>
      <c r="K85" s="58"/>
      <c r="L85" s="56"/>
    </row>
    <row r="86" spans="2:12" ht="13.5">
      <c r="B86" s="23"/>
      <c r="C86" s="60" t="s">
        <v>148</v>
      </c>
      <c r="D86" s="270"/>
      <c r="E86" s="270"/>
      <c r="F86" s="270"/>
      <c r="G86" s="270"/>
      <c r="H86" s="270"/>
      <c r="J86" s="270"/>
      <c r="K86" s="270"/>
      <c r="L86" s="271"/>
    </row>
    <row r="87" spans="2:12" s="1" customFormat="1" ht="22.5" customHeight="1">
      <c r="B87" s="36"/>
      <c r="C87" s="58"/>
      <c r="D87" s="58"/>
      <c r="E87" s="331" t="s">
        <v>1549</v>
      </c>
      <c r="F87" s="308"/>
      <c r="G87" s="308"/>
      <c r="H87" s="308"/>
      <c r="I87" s="163"/>
      <c r="J87" s="58"/>
      <c r="K87" s="58"/>
      <c r="L87" s="56"/>
    </row>
    <row r="88" spans="2:12" s="1" customFormat="1" ht="14.45" customHeight="1">
      <c r="B88" s="36"/>
      <c r="C88" s="60" t="s">
        <v>1109</v>
      </c>
      <c r="D88" s="58"/>
      <c r="E88" s="58"/>
      <c r="F88" s="58"/>
      <c r="G88" s="58"/>
      <c r="H88" s="58"/>
      <c r="I88" s="163"/>
      <c r="J88" s="58"/>
      <c r="K88" s="58"/>
      <c r="L88" s="56"/>
    </row>
    <row r="89" spans="2:12" s="1" customFormat="1" ht="23.25" customHeight="1">
      <c r="B89" s="36"/>
      <c r="C89" s="58"/>
      <c r="D89" s="58"/>
      <c r="E89" s="305" t="str">
        <f>E11</f>
        <v>SO 05.03 - Nouzový vlez</v>
      </c>
      <c r="F89" s="308"/>
      <c r="G89" s="308"/>
      <c r="H89" s="308"/>
      <c r="I89" s="163"/>
      <c r="J89" s="58"/>
      <c r="K89" s="58"/>
      <c r="L89" s="56"/>
    </row>
    <row r="90" spans="2:12" s="1" customFormat="1" ht="6.95" customHeight="1">
      <c r="B90" s="36"/>
      <c r="C90" s="58"/>
      <c r="D90" s="58"/>
      <c r="E90" s="58"/>
      <c r="F90" s="58"/>
      <c r="G90" s="58"/>
      <c r="H90" s="58"/>
      <c r="I90" s="163"/>
      <c r="J90" s="58"/>
      <c r="K90" s="58"/>
      <c r="L90" s="56"/>
    </row>
    <row r="91" spans="2:12" s="1" customFormat="1" ht="18" customHeight="1">
      <c r="B91" s="36"/>
      <c r="C91" s="60" t="s">
        <v>22</v>
      </c>
      <c r="D91" s="58"/>
      <c r="E91" s="58"/>
      <c r="F91" s="164" t="str">
        <f>F14</f>
        <v xml:space="preserve"> </v>
      </c>
      <c r="G91" s="58"/>
      <c r="H91" s="58"/>
      <c r="I91" s="165" t="s">
        <v>24</v>
      </c>
      <c r="J91" s="68" t="str">
        <f>IF(J14="","",J14)</f>
        <v>22. 3. 2016</v>
      </c>
      <c r="K91" s="58"/>
      <c r="L91" s="56"/>
    </row>
    <row r="92" spans="2:12" s="1" customFormat="1" ht="6.95" customHeight="1">
      <c r="B92" s="36"/>
      <c r="C92" s="58"/>
      <c r="D92" s="58"/>
      <c r="E92" s="58"/>
      <c r="F92" s="58"/>
      <c r="G92" s="58"/>
      <c r="H92" s="58"/>
      <c r="I92" s="163"/>
      <c r="J92" s="58"/>
      <c r="K92" s="58"/>
      <c r="L92" s="56"/>
    </row>
    <row r="93" spans="2:12" s="1" customFormat="1" ht="13.5">
      <c r="B93" s="36"/>
      <c r="C93" s="60" t="s">
        <v>26</v>
      </c>
      <c r="D93" s="58"/>
      <c r="E93" s="58"/>
      <c r="F93" s="164" t="str">
        <f>E17</f>
        <v>Povodí Labe, státní podnik</v>
      </c>
      <c r="G93" s="58"/>
      <c r="H93" s="58"/>
      <c r="I93" s="165" t="s">
        <v>32</v>
      </c>
      <c r="J93" s="164" t="str">
        <f>E23</f>
        <v>HG Partner, s.r.o.</v>
      </c>
      <c r="K93" s="58"/>
      <c r="L93" s="56"/>
    </row>
    <row r="94" spans="2:12" s="1" customFormat="1" ht="14.45" customHeight="1">
      <c r="B94" s="36"/>
      <c r="C94" s="60" t="s">
        <v>30</v>
      </c>
      <c r="D94" s="58"/>
      <c r="E94" s="58"/>
      <c r="F94" s="164" t="str">
        <f>IF(E20="","",E20)</f>
        <v/>
      </c>
      <c r="G94" s="58"/>
      <c r="H94" s="58"/>
      <c r="I94" s="163"/>
      <c r="J94" s="58"/>
      <c r="K94" s="58"/>
      <c r="L94" s="56"/>
    </row>
    <row r="95" spans="2:12" s="1" customFormat="1" ht="10.35" customHeight="1">
      <c r="B95" s="36"/>
      <c r="C95" s="58"/>
      <c r="D95" s="58"/>
      <c r="E95" s="58"/>
      <c r="F95" s="58"/>
      <c r="G95" s="58"/>
      <c r="H95" s="58"/>
      <c r="I95" s="163"/>
      <c r="J95" s="58"/>
      <c r="K95" s="58"/>
      <c r="L95" s="56"/>
    </row>
    <row r="96" spans="2:20" s="10" customFormat="1" ht="29.25" customHeight="1">
      <c r="B96" s="166"/>
      <c r="C96" s="167" t="s">
        <v>166</v>
      </c>
      <c r="D96" s="168" t="s">
        <v>56</v>
      </c>
      <c r="E96" s="168" t="s">
        <v>52</v>
      </c>
      <c r="F96" s="168" t="s">
        <v>167</v>
      </c>
      <c r="G96" s="168" t="s">
        <v>168</v>
      </c>
      <c r="H96" s="168" t="s">
        <v>169</v>
      </c>
      <c r="I96" s="169" t="s">
        <v>170</v>
      </c>
      <c r="J96" s="168" t="s">
        <v>152</v>
      </c>
      <c r="K96" s="170" t="s">
        <v>171</v>
      </c>
      <c r="L96" s="171"/>
      <c r="M96" s="77" t="s">
        <v>172</v>
      </c>
      <c r="N96" s="78" t="s">
        <v>41</v>
      </c>
      <c r="O96" s="78" t="s">
        <v>173</v>
      </c>
      <c r="P96" s="78" t="s">
        <v>174</v>
      </c>
      <c r="Q96" s="78" t="s">
        <v>175</v>
      </c>
      <c r="R96" s="78" t="s">
        <v>176</v>
      </c>
      <c r="S96" s="78" t="s">
        <v>177</v>
      </c>
      <c r="T96" s="79" t="s">
        <v>178</v>
      </c>
    </row>
    <row r="97" spans="2:63" s="1" customFormat="1" ht="29.25" customHeight="1">
      <c r="B97" s="36"/>
      <c r="C97" s="83" t="s">
        <v>153</v>
      </c>
      <c r="D97" s="58"/>
      <c r="E97" s="58"/>
      <c r="F97" s="58"/>
      <c r="G97" s="58"/>
      <c r="H97" s="58"/>
      <c r="I97" s="163"/>
      <c r="J97" s="172">
        <f>BK97</f>
        <v>0</v>
      </c>
      <c r="K97" s="58"/>
      <c r="L97" s="56"/>
      <c r="M97" s="80"/>
      <c r="N97" s="81"/>
      <c r="O97" s="81"/>
      <c r="P97" s="173">
        <f>P98+P148+P175</f>
        <v>0</v>
      </c>
      <c r="Q97" s="81"/>
      <c r="R97" s="173">
        <f>R98+R148+R175</f>
        <v>2.4869688799999996</v>
      </c>
      <c r="S97" s="81"/>
      <c r="T97" s="174">
        <f>T98+T148+T175</f>
        <v>0.38040882</v>
      </c>
      <c r="AT97" s="19" t="s">
        <v>70</v>
      </c>
      <c r="AU97" s="19" t="s">
        <v>154</v>
      </c>
      <c r="BK97" s="175">
        <f>BK98+BK148+BK175</f>
        <v>0</v>
      </c>
    </row>
    <row r="98" spans="2:63" s="11" customFormat="1" ht="37.35" customHeight="1">
      <c r="B98" s="176"/>
      <c r="C98" s="177"/>
      <c r="D98" s="178" t="s">
        <v>70</v>
      </c>
      <c r="E98" s="179" t="s">
        <v>179</v>
      </c>
      <c r="F98" s="179" t="s">
        <v>519</v>
      </c>
      <c r="G98" s="177"/>
      <c r="H98" s="177"/>
      <c r="I98" s="180"/>
      <c r="J98" s="181">
        <f>BK98</f>
        <v>0</v>
      </c>
      <c r="K98" s="177"/>
      <c r="L98" s="182"/>
      <c r="M98" s="183"/>
      <c r="N98" s="184"/>
      <c r="O98" s="184"/>
      <c r="P98" s="185">
        <f>P99+P104+P107+P112+P119+P127+P139+P145</f>
        <v>0</v>
      </c>
      <c r="Q98" s="184"/>
      <c r="R98" s="185">
        <f>R99+R104+R107+R112+R119+R127+R139+R145</f>
        <v>2.3427029999999998</v>
      </c>
      <c r="S98" s="184"/>
      <c r="T98" s="186">
        <f>T99+T104+T107+T112+T119+T127+T139+T145</f>
        <v>0.34748</v>
      </c>
      <c r="AR98" s="187" t="s">
        <v>78</v>
      </c>
      <c r="AT98" s="188" t="s">
        <v>70</v>
      </c>
      <c r="AU98" s="188" t="s">
        <v>71</v>
      </c>
      <c r="AY98" s="187" t="s">
        <v>180</v>
      </c>
      <c r="BK98" s="189">
        <f>BK99+BK104+BK107+BK112+BK119+BK127+BK139+BK145</f>
        <v>0</v>
      </c>
    </row>
    <row r="99" spans="2:63" s="11" customFormat="1" ht="19.9" customHeight="1">
      <c r="B99" s="176"/>
      <c r="C99" s="177"/>
      <c r="D99" s="190" t="s">
        <v>70</v>
      </c>
      <c r="E99" s="191" t="s">
        <v>78</v>
      </c>
      <c r="F99" s="191" t="s">
        <v>591</v>
      </c>
      <c r="G99" s="177"/>
      <c r="H99" s="177"/>
      <c r="I99" s="180"/>
      <c r="J99" s="192">
        <f>BK99</f>
        <v>0</v>
      </c>
      <c r="K99" s="177"/>
      <c r="L99" s="182"/>
      <c r="M99" s="183"/>
      <c r="N99" s="184"/>
      <c r="O99" s="184"/>
      <c r="P99" s="185">
        <f>SUM(P100:P103)</f>
        <v>0</v>
      </c>
      <c r="Q99" s="184"/>
      <c r="R99" s="185">
        <f>SUM(R100:R103)</f>
        <v>0</v>
      </c>
      <c r="S99" s="184"/>
      <c r="T99" s="186">
        <f>SUM(T100:T103)</f>
        <v>0</v>
      </c>
      <c r="AR99" s="187" t="s">
        <v>78</v>
      </c>
      <c r="AT99" s="188" t="s">
        <v>70</v>
      </c>
      <c r="AU99" s="188" t="s">
        <v>78</v>
      </c>
      <c r="AY99" s="187" t="s">
        <v>180</v>
      </c>
      <c r="BK99" s="189">
        <f>SUM(BK100:BK103)</f>
        <v>0</v>
      </c>
    </row>
    <row r="100" spans="2:65" s="1" customFormat="1" ht="22.5" customHeight="1">
      <c r="B100" s="36"/>
      <c r="C100" s="193" t="s">
        <v>78</v>
      </c>
      <c r="D100" s="193" t="s">
        <v>183</v>
      </c>
      <c r="E100" s="194" t="s">
        <v>1773</v>
      </c>
      <c r="F100" s="195" t="s">
        <v>1774</v>
      </c>
      <c r="G100" s="196" t="s">
        <v>320</v>
      </c>
      <c r="H100" s="197">
        <v>0.296</v>
      </c>
      <c r="I100" s="198"/>
      <c r="J100" s="199">
        <f>ROUND(I100*H100,2)</f>
        <v>0</v>
      </c>
      <c r="K100" s="195" t="s">
        <v>560</v>
      </c>
      <c r="L100" s="56"/>
      <c r="M100" s="200" t="s">
        <v>21</v>
      </c>
      <c r="N100" s="201" t="s">
        <v>42</v>
      </c>
      <c r="O100" s="37"/>
      <c r="P100" s="202">
        <f>O100*H100</f>
        <v>0</v>
      </c>
      <c r="Q100" s="202">
        <v>0</v>
      </c>
      <c r="R100" s="202">
        <f>Q100*H100</f>
        <v>0</v>
      </c>
      <c r="S100" s="202">
        <v>0</v>
      </c>
      <c r="T100" s="203">
        <f>S100*H100</f>
        <v>0</v>
      </c>
      <c r="AR100" s="19" t="s">
        <v>206</v>
      </c>
      <c r="AT100" s="19" t="s">
        <v>183</v>
      </c>
      <c r="AU100" s="19" t="s">
        <v>80</v>
      </c>
      <c r="AY100" s="19" t="s">
        <v>180</v>
      </c>
      <c r="BE100" s="204">
        <f>IF(N100="základní",J100,0)</f>
        <v>0</v>
      </c>
      <c r="BF100" s="204">
        <f>IF(N100="snížená",J100,0)</f>
        <v>0</v>
      </c>
      <c r="BG100" s="204">
        <f>IF(N100="zákl. přenesená",J100,0)</f>
        <v>0</v>
      </c>
      <c r="BH100" s="204">
        <f>IF(N100="sníž. přenesená",J100,0)</f>
        <v>0</v>
      </c>
      <c r="BI100" s="204">
        <f>IF(N100="nulová",J100,0)</f>
        <v>0</v>
      </c>
      <c r="BJ100" s="19" t="s">
        <v>78</v>
      </c>
      <c r="BK100" s="204">
        <f>ROUND(I100*H100,2)</f>
        <v>0</v>
      </c>
      <c r="BL100" s="19" t="s">
        <v>206</v>
      </c>
      <c r="BM100" s="19" t="s">
        <v>1775</v>
      </c>
    </row>
    <row r="101" spans="2:47" s="1" customFormat="1" ht="13.5">
      <c r="B101" s="36"/>
      <c r="C101" s="58"/>
      <c r="D101" s="205" t="s">
        <v>188</v>
      </c>
      <c r="E101" s="58"/>
      <c r="F101" s="206" t="s">
        <v>1776</v>
      </c>
      <c r="G101" s="58"/>
      <c r="H101" s="58"/>
      <c r="I101" s="163"/>
      <c r="J101" s="58"/>
      <c r="K101" s="58"/>
      <c r="L101" s="56"/>
      <c r="M101" s="73"/>
      <c r="N101" s="37"/>
      <c r="O101" s="37"/>
      <c r="P101" s="37"/>
      <c r="Q101" s="37"/>
      <c r="R101" s="37"/>
      <c r="S101" s="37"/>
      <c r="T101" s="74"/>
      <c r="AT101" s="19" t="s">
        <v>188</v>
      </c>
      <c r="AU101" s="19" t="s">
        <v>80</v>
      </c>
    </row>
    <row r="102" spans="2:47" s="1" customFormat="1" ht="202.5">
      <c r="B102" s="36"/>
      <c r="C102" s="58"/>
      <c r="D102" s="205" t="s">
        <v>198</v>
      </c>
      <c r="E102" s="58"/>
      <c r="F102" s="218" t="s">
        <v>1777</v>
      </c>
      <c r="G102" s="58"/>
      <c r="H102" s="58"/>
      <c r="I102" s="163"/>
      <c r="J102" s="58"/>
      <c r="K102" s="58"/>
      <c r="L102" s="56"/>
      <c r="M102" s="73"/>
      <c r="N102" s="37"/>
      <c r="O102" s="37"/>
      <c r="P102" s="37"/>
      <c r="Q102" s="37"/>
      <c r="R102" s="37"/>
      <c r="S102" s="37"/>
      <c r="T102" s="74"/>
      <c r="AT102" s="19" t="s">
        <v>198</v>
      </c>
      <c r="AU102" s="19" t="s">
        <v>80</v>
      </c>
    </row>
    <row r="103" spans="2:51" s="12" customFormat="1" ht="13.5">
      <c r="B103" s="207"/>
      <c r="C103" s="208"/>
      <c r="D103" s="205" t="s">
        <v>190</v>
      </c>
      <c r="E103" s="209" t="s">
        <v>21</v>
      </c>
      <c r="F103" s="210" t="s">
        <v>1778</v>
      </c>
      <c r="G103" s="208"/>
      <c r="H103" s="211">
        <v>0.296</v>
      </c>
      <c r="I103" s="212"/>
      <c r="J103" s="208"/>
      <c r="K103" s="208"/>
      <c r="L103" s="213"/>
      <c r="M103" s="214"/>
      <c r="N103" s="215"/>
      <c r="O103" s="215"/>
      <c r="P103" s="215"/>
      <c r="Q103" s="215"/>
      <c r="R103" s="215"/>
      <c r="S103" s="215"/>
      <c r="T103" s="216"/>
      <c r="AT103" s="217" t="s">
        <v>190</v>
      </c>
      <c r="AU103" s="217" t="s">
        <v>80</v>
      </c>
      <c r="AV103" s="12" t="s">
        <v>80</v>
      </c>
      <c r="AW103" s="12" t="s">
        <v>34</v>
      </c>
      <c r="AX103" s="12" t="s">
        <v>78</v>
      </c>
      <c r="AY103" s="217" t="s">
        <v>180</v>
      </c>
    </row>
    <row r="104" spans="2:63" s="11" customFormat="1" ht="29.85" customHeight="1">
      <c r="B104" s="176"/>
      <c r="C104" s="177"/>
      <c r="D104" s="190" t="s">
        <v>70</v>
      </c>
      <c r="E104" s="191" t="s">
        <v>203</v>
      </c>
      <c r="F104" s="191" t="s">
        <v>686</v>
      </c>
      <c r="G104" s="177"/>
      <c r="H104" s="177"/>
      <c r="I104" s="180"/>
      <c r="J104" s="192">
        <f>BK104</f>
        <v>0</v>
      </c>
      <c r="K104" s="177"/>
      <c r="L104" s="182"/>
      <c r="M104" s="183"/>
      <c r="N104" s="184"/>
      <c r="O104" s="184"/>
      <c r="P104" s="185">
        <f>SUM(P105:P106)</f>
        <v>0</v>
      </c>
      <c r="Q104" s="184"/>
      <c r="R104" s="185">
        <f>SUM(R105:R106)</f>
        <v>0</v>
      </c>
      <c r="S104" s="184"/>
      <c r="T104" s="186">
        <f>SUM(T105:T106)</f>
        <v>0</v>
      </c>
      <c r="AR104" s="187" t="s">
        <v>78</v>
      </c>
      <c r="AT104" s="188" t="s">
        <v>70</v>
      </c>
      <c r="AU104" s="188" t="s">
        <v>78</v>
      </c>
      <c r="AY104" s="187" t="s">
        <v>180</v>
      </c>
      <c r="BK104" s="189">
        <f>SUM(BK105:BK106)</f>
        <v>0</v>
      </c>
    </row>
    <row r="105" spans="2:65" s="1" customFormat="1" ht="31.5" customHeight="1">
      <c r="B105" s="36"/>
      <c r="C105" s="193" t="s">
        <v>80</v>
      </c>
      <c r="D105" s="193" t="s">
        <v>183</v>
      </c>
      <c r="E105" s="194" t="s">
        <v>1779</v>
      </c>
      <c r="F105" s="195" t="s">
        <v>1780</v>
      </c>
      <c r="G105" s="196" t="s">
        <v>214</v>
      </c>
      <c r="H105" s="197">
        <v>1</v>
      </c>
      <c r="I105" s="198"/>
      <c r="J105" s="199">
        <f>ROUND(I105*H105,2)</f>
        <v>0</v>
      </c>
      <c r="K105" s="195" t="s">
        <v>21</v>
      </c>
      <c r="L105" s="56"/>
      <c r="M105" s="200" t="s">
        <v>21</v>
      </c>
      <c r="N105" s="201" t="s">
        <v>42</v>
      </c>
      <c r="O105" s="37"/>
      <c r="P105" s="202">
        <f>O105*H105</f>
        <v>0</v>
      </c>
      <c r="Q105" s="202">
        <v>0</v>
      </c>
      <c r="R105" s="202">
        <f>Q105*H105</f>
        <v>0</v>
      </c>
      <c r="S105" s="202">
        <v>0</v>
      </c>
      <c r="T105" s="203">
        <f>S105*H105</f>
        <v>0</v>
      </c>
      <c r="AR105" s="19" t="s">
        <v>206</v>
      </c>
      <c r="AT105" s="19" t="s">
        <v>183</v>
      </c>
      <c r="AU105" s="19" t="s">
        <v>80</v>
      </c>
      <c r="AY105" s="19" t="s">
        <v>180</v>
      </c>
      <c r="BE105" s="204">
        <f>IF(N105="základní",J105,0)</f>
        <v>0</v>
      </c>
      <c r="BF105" s="204">
        <f>IF(N105="snížená",J105,0)</f>
        <v>0</v>
      </c>
      <c r="BG105" s="204">
        <f>IF(N105="zákl. přenesená",J105,0)</f>
        <v>0</v>
      </c>
      <c r="BH105" s="204">
        <f>IF(N105="sníž. přenesená",J105,0)</f>
        <v>0</v>
      </c>
      <c r="BI105" s="204">
        <f>IF(N105="nulová",J105,0)</f>
        <v>0</v>
      </c>
      <c r="BJ105" s="19" t="s">
        <v>78</v>
      </c>
      <c r="BK105" s="204">
        <f>ROUND(I105*H105,2)</f>
        <v>0</v>
      </c>
      <c r="BL105" s="19" t="s">
        <v>206</v>
      </c>
      <c r="BM105" s="19" t="s">
        <v>1781</v>
      </c>
    </row>
    <row r="106" spans="2:47" s="1" customFormat="1" ht="27">
      <c r="B106" s="36"/>
      <c r="C106" s="58"/>
      <c r="D106" s="205" t="s">
        <v>188</v>
      </c>
      <c r="E106" s="58"/>
      <c r="F106" s="206" t="s">
        <v>1780</v>
      </c>
      <c r="G106" s="58"/>
      <c r="H106" s="58"/>
      <c r="I106" s="163"/>
      <c r="J106" s="58"/>
      <c r="K106" s="58"/>
      <c r="L106" s="56"/>
      <c r="M106" s="73"/>
      <c r="N106" s="37"/>
      <c r="O106" s="37"/>
      <c r="P106" s="37"/>
      <c r="Q106" s="37"/>
      <c r="R106" s="37"/>
      <c r="S106" s="37"/>
      <c r="T106" s="74"/>
      <c r="AT106" s="19" t="s">
        <v>188</v>
      </c>
      <c r="AU106" s="19" t="s">
        <v>80</v>
      </c>
    </row>
    <row r="107" spans="2:63" s="11" customFormat="1" ht="29.85" customHeight="1">
      <c r="B107" s="176"/>
      <c r="C107" s="177"/>
      <c r="D107" s="190" t="s">
        <v>70</v>
      </c>
      <c r="E107" s="191" t="s">
        <v>206</v>
      </c>
      <c r="F107" s="191" t="s">
        <v>816</v>
      </c>
      <c r="G107" s="177"/>
      <c r="H107" s="177"/>
      <c r="I107" s="180"/>
      <c r="J107" s="192">
        <f>BK107</f>
        <v>0</v>
      </c>
      <c r="K107" s="177"/>
      <c r="L107" s="182"/>
      <c r="M107" s="183"/>
      <c r="N107" s="184"/>
      <c r="O107" s="184"/>
      <c r="P107" s="185">
        <f>SUM(P108:P111)</f>
        <v>0</v>
      </c>
      <c r="Q107" s="184"/>
      <c r="R107" s="185">
        <f>SUM(R108:R111)</f>
        <v>0</v>
      </c>
      <c r="S107" s="184"/>
      <c r="T107" s="186">
        <f>SUM(T108:T111)</f>
        <v>0</v>
      </c>
      <c r="AR107" s="187" t="s">
        <v>78</v>
      </c>
      <c r="AT107" s="188" t="s">
        <v>70</v>
      </c>
      <c r="AU107" s="188" t="s">
        <v>78</v>
      </c>
      <c r="AY107" s="187" t="s">
        <v>180</v>
      </c>
      <c r="BK107" s="189">
        <f>SUM(BK108:BK111)</f>
        <v>0</v>
      </c>
    </row>
    <row r="108" spans="2:65" s="1" customFormat="1" ht="22.5" customHeight="1">
      <c r="B108" s="36"/>
      <c r="C108" s="193" t="s">
        <v>203</v>
      </c>
      <c r="D108" s="193" t="s">
        <v>183</v>
      </c>
      <c r="E108" s="194" t="s">
        <v>1782</v>
      </c>
      <c r="F108" s="195" t="s">
        <v>1783</v>
      </c>
      <c r="G108" s="196" t="s">
        <v>532</v>
      </c>
      <c r="H108" s="197">
        <v>1.232</v>
      </c>
      <c r="I108" s="198"/>
      <c r="J108" s="199">
        <f>ROUND(I108*H108,2)</f>
        <v>0</v>
      </c>
      <c r="K108" s="195" t="s">
        <v>560</v>
      </c>
      <c r="L108" s="56"/>
      <c r="M108" s="200" t="s">
        <v>21</v>
      </c>
      <c r="N108" s="201" t="s">
        <v>42</v>
      </c>
      <c r="O108" s="37"/>
      <c r="P108" s="202">
        <f>O108*H108</f>
        <v>0</v>
      </c>
      <c r="Q108" s="202">
        <v>0</v>
      </c>
      <c r="R108" s="202">
        <f>Q108*H108</f>
        <v>0</v>
      </c>
      <c r="S108" s="202">
        <v>0</v>
      </c>
      <c r="T108" s="203">
        <f>S108*H108</f>
        <v>0</v>
      </c>
      <c r="AR108" s="19" t="s">
        <v>206</v>
      </c>
      <c r="AT108" s="19" t="s">
        <v>183</v>
      </c>
      <c r="AU108" s="19" t="s">
        <v>80</v>
      </c>
      <c r="AY108" s="19" t="s">
        <v>180</v>
      </c>
      <c r="BE108" s="204">
        <f>IF(N108="základní",J108,0)</f>
        <v>0</v>
      </c>
      <c r="BF108" s="204">
        <f>IF(N108="snížená",J108,0)</f>
        <v>0</v>
      </c>
      <c r="BG108" s="204">
        <f>IF(N108="zákl. přenesená",J108,0)</f>
        <v>0</v>
      </c>
      <c r="BH108" s="204">
        <f>IF(N108="sníž. přenesená",J108,0)</f>
        <v>0</v>
      </c>
      <c r="BI108" s="204">
        <f>IF(N108="nulová",J108,0)</f>
        <v>0</v>
      </c>
      <c r="BJ108" s="19" t="s">
        <v>78</v>
      </c>
      <c r="BK108" s="204">
        <f>ROUND(I108*H108,2)</f>
        <v>0</v>
      </c>
      <c r="BL108" s="19" t="s">
        <v>206</v>
      </c>
      <c r="BM108" s="19" t="s">
        <v>1784</v>
      </c>
    </row>
    <row r="109" spans="2:47" s="1" customFormat="1" ht="13.5">
      <c r="B109" s="36"/>
      <c r="C109" s="58"/>
      <c r="D109" s="205" t="s">
        <v>188</v>
      </c>
      <c r="E109" s="58"/>
      <c r="F109" s="206" t="s">
        <v>1785</v>
      </c>
      <c r="G109" s="58"/>
      <c r="H109" s="58"/>
      <c r="I109" s="163"/>
      <c r="J109" s="58"/>
      <c r="K109" s="58"/>
      <c r="L109" s="56"/>
      <c r="M109" s="73"/>
      <c r="N109" s="37"/>
      <c r="O109" s="37"/>
      <c r="P109" s="37"/>
      <c r="Q109" s="37"/>
      <c r="R109" s="37"/>
      <c r="S109" s="37"/>
      <c r="T109" s="74"/>
      <c r="AT109" s="19" t="s">
        <v>188</v>
      </c>
      <c r="AU109" s="19" t="s">
        <v>80</v>
      </c>
    </row>
    <row r="110" spans="2:47" s="1" customFormat="1" ht="108">
      <c r="B110" s="36"/>
      <c r="C110" s="58"/>
      <c r="D110" s="205" t="s">
        <v>198</v>
      </c>
      <c r="E110" s="58"/>
      <c r="F110" s="218" t="s">
        <v>1786</v>
      </c>
      <c r="G110" s="58"/>
      <c r="H110" s="58"/>
      <c r="I110" s="163"/>
      <c r="J110" s="58"/>
      <c r="K110" s="58"/>
      <c r="L110" s="56"/>
      <c r="M110" s="73"/>
      <c r="N110" s="37"/>
      <c r="O110" s="37"/>
      <c r="P110" s="37"/>
      <c r="Q110" s="37"/>
      <c r="R110" s="37"/>
      <c r="S110" s="37"/>
      <c r="T110" s="74"/>
      <c r="AT110" s="19" t="s">
        <v>198</v>
      </c>
      <c r="AU110" s="19" t="s">
        <v>80</v>
      </c>
    </row>
    <row r="111" spans="2:51" s="12" customFormat="1" ht="13.5">
      <c r="B111" s="207"/>
      <c r="C111" s="208"/>
      <c r="D111" s="205" t="s">
        <v>190</v>
      </c>
      <c r="E111" s="209" t="s">
        <v>21</v>
      </c>
      <c r="F111" s="210" t="s">
        <v>1787</v>
      </c>
      <c r="G111" s="208"/>
      <c r="H111" s="211">
        <v>1.232</v>
      </c>
      <c r="I111" s="212"/>
      <c r="J111" s="208"/>
      <c r="K111" s="208"/>
      <c r="L111" s="213"/>
      <c r="M111" s="214"/>
      <c r="N111" s="215"/>
      <c r="O111" s="215"/>
      <c r="P111" s="215"/>
      <c r="Q111" s="215"/>
      <c r="R111" s="215"/>
      <c r="S111" s="215"/>
      <c r="T111" s="216"/>
      <c r="AT111" s="217" t="s">
        <v>190</v>
      </c>
      <c r="AU111" s="217" t="s">
        <v>80</v>
      </c>
      <c r="AV111" s="12" t="s">
        <v>80</v>
      </c>
      <c r="AW111" s="12" t="s">
        <v>34</v>
      </c>
      <c r="AX111" s="12" t="s">
        <v>78</v>
      </c>
      <c r="AY111" s="217" t="s">
        <v>180</v>
      </c>
    </row>
    <row r="112" spans="2:63" s="11" customFormat="1" ht="29.85" customHeight="1">
      <c r="B112" s="176"/>
      <c r="C112" s="177"/>
      <c r="D112" s="190" t="s">
        <v>70</v>
      </c>
      <c r="E112" s="191" t="s">
        <v>218</v>
      </c>
      <c r="F112" s="191" t="s">
        <v>1788</v>
      </c>
      <c r="G112" s="177"/>
      <c r="H112" s="177"/>
      <c r="I112" s="180"/>
      <c r="J112" s="192">
        <f>BK112</f>
        <v>0</v>
      </c>
      <c r="K112" s="177"/>
      <c r="L112" s="182"/>
      <c r="M112" s="183"/>
      <c r="N112" s="184"/>
      <c r="O112" s="184"/>
      <c r="P112" s="185">
        <f>SUM(P113:P118)</f>
        <v>0</v>
      </c>
      <c r="Q112" s="184"/>
      <c r="R112" s="185">
        <f>SUM(R113:R118)</f>
        <v>0.2970352</v>
      </c>
      <c r="S112" s="184"/>
      <c r="T112" s="186">
        <f>SUM(T113:T118)</f>
        <v>0</v>
      </c>
      <c r="AR112" s="187" t="s">
        <v>78</v>
      </c>
      <c r="AT112" s="188" t="s">
        <v>70</v>
      </c>
      <c r="AU112" s="188" t="s">
        <v>78</v>
      </c>
      <c r="AY112" s="187" t="s">
        <v>180</v>
      </c>
      <c r="BK112" s="189">
        <f>SUM(BK113:BK118)</f>
        <v>0</v>
      </c>
    </row>
    <row r="113" spans="2:65" s="1" customFormat="1" ht="31.5" customHeight="1">
      <c r="B113" s="36"/>
      <c r="C113" s="193" t="s">
        <v>206</v>
      </c>
      <c r="D113" s="193" t="s">
        <v>183</v>
      </c>
      <c r="E113" s="194" t="s">
        <v>1789</v>
      </c>
      <c r="F113" s="195" t="s">
        <v>1790</v>
      </c>
      <c r="G113" s="196" t="s">
        <v>532</v>
      </c>
      <c r="H113" s="197">
        <v>1.232</v>
      </c>
      <c r="I113" s="198"/>
      <c r="J113" s="199">
        <f>ROUND(I113*H113,2)</f>
        <v>0</v>
      </c>
      <c r="K113" s="195" t="s">
        <v>560</v>
      </c>
      <c r="L113" s="56"/>
      <c r="M113" s="200" t="s">
        <v>21</v>
      </c>
      <c r="N113" s="201" t="s">
        <v>42</v>
      </c>
      <c r="O113" s="37"/>
      <c r="P113" s="202">
        <f>O113*H113</f>
        <v>0</v>
      </c>
      <c r="Q113" s="202">
        <v>0.1461</v>
      </c>
      <c r="R113" s="202">
        <f>Q113*H113</f>
        <v>0.1799952</v>
      </c>
      <c r="S113" s="202">
        <v>0</v>
      </c>
      <c r="T113" s="203">
        <f>S113*H113</f>
        <v>0</v>
      </c>
      <c r="AR113" s="19" t="s">
        <v>206</v>
      </c>
      <c r="AT113" s="19" t="s">
        <v>183</v>
      </c>
      <c r="AU113" s="19" t="s">
        <v>80</v>
      </c>
      <c r="AY113" s="19" t="s">
        <v>180</v>
      </c>
      <c r="BE113" s="204">
        <f>IF(N113="základní",J113,0)</f>
        <v>0</v>
      </c>
      <c r="BF113" s="204">
        <f>IF(N113="snížená",J113,0)</f>
        <v>0</v>
      </c>
      <c r="BG113" s="204">
        <f>IF(N113="zákl. přenesená",J113,0)</f>
        <v>0</v>
      </c>
      <c r="BH113" s="204">
        <f>IF(N113="sníž. přenesená",J113,0)</f>
        <v>0</v>
      </c>
      <c r="BI113" s="204">
        <f>IF(N113="nulová",J113,0)</f>
        <v>0</v>
      </c>
      <c r="BJ113" s="19" t="s">
        <v>78</v>
      </c>
      <c r="BK113" s="204">
        <f>ROUND(I113*H113,2)</f>
        <v>0</v>
      </c>
      <c r="BL113" s="19" t="s">
        <v>206</v>
      </c>
      <c r="BM113" s="19" t="s">
        <v>1791</v>
      </c>
    </row>
    <row r="114" spans="2:47" s="1" customFormat="1" ht="40.5">
      <c r="B114" s="36"/>
      <c r="C114" s="58"/>
      <c r="D114" s="205" t="s">
        <v>188</v>
      </c>
      <c r="E114" s="58"/>
      <c r="F114" s="206" t="s">
        <v>1792</v>
      </c>
      <c r="G114" s="58"/>
      <c r="H114" s="58"/>
      <c r="I114" s="163"/>
      <c r="J114" s="58"/>
      <c r="K114" s="58"/>
      <c r="L114" s="56"/>
      <c r="M114" s="73"/>
      <c r="N114" s="37"/>
      <c r="O114" s="37"/>
      <c r="P114" s="37"/>
      <c r="Q114" s="37"/>
      <c r="R114" s="37"/>
      <c r="S114" s="37"/>
      <c r="T114" s="74"/>
      <c r="AT114" s="19" t="s">
        <v>188</v>
      </c>
      <c r="AU114" s="19" t="s">
        <v>80</v>
      </c>
    </row>
    <row r="115" spans="2:47" s="1" customFormat="1" ht="81">
      <c r="B115" s="36"/>
      <c r="C115" s="58"/>
      <c r="D115" s="205" t="s">
        <v>198</v>
      </c>
      <c r="E115" s="58"/>
      <c r="F115" s="218" t="s">
        <v>1793</v>
      </c>
      <c r="G115" s="58"/>
      <c r="H115" s="58"/>
      <c r="I115" s="163"/>
      <c r="J115" s="58"/>
      <c r="K115" s="58"/>
      <c r="L115" s="56"/>
      <c r="M115" s="73"/>
      <c r="N115" s="37"/>
      <c r="O115" s="37"/>
      <c r="P115" s="37"/>
      <c r="Q115" s="37"/>
      <c r="R115" s="37"/>
      <c r="S115" s="37"/>
      <c r="T115" s="74"/>
      <c r="AT115" s="19" t="s">
        <v>198</v>
      </c>
      <c r="AU115" s="19" t="s">
        <v>80</v>
      </c>
    </row>
    <row r="116" spans="2:51" s="12" customFormat="1" ht="13.5">
      <c r="B116" s="207"/>
      <c r="C116" s="208"/>
      <c r="D116" s="230" t="s">
        <v>190</v>
      </c>
      <c r="E116" s="243" t="s">
        <v>21</v>
      </c>
      <c r="F116" s="244" t="s">
        <v>1787</v>
      </c>
      <c r="G116" s="208"/>
      <c r="H116" s="245">
        <v>1.232</v>
      </c>
      <c r="I116" s="212"/>
      <c r="J116" s="208"/>
      <c r="K116" s="208"/>
      <c r="L116" s="213"/>
      <c r="M116" s="214"/>
      <c r="N116" s="215"/>
      <c r="O116" s="215"/>
      <c r="P116" s="215"/>
      <c r="Q116" s="215"/>
      <c r="R116" s="215"/>
      <c r="S116" s="215"/>
      <c r="T116" s="216"/>
      <c r="AT116" s="217" t="s">
        <v>190</v>
      </c>
      <c r="AU116" s="217" t="s">
        <v>80</v>
      </c>
      <c r="AV116" s="12" t="s">
        <v>80</v>
      </c>
      <c r="AW116" s="12" t="s">
        <v>34</v>
      </c>
      <c r="AX116" s="12" t="s">
        <v>78</v>
      </c>
      <c r="AY116" s="217" t="s">
        <v>180</v>
      </c>
    </row>
    <row r="117" spans="2:65" s="1" customFormat="1" ht="31.5" customHeight="1">
      <c r="B117" s="36"/>
      <c r="C117" s="232" t="s">
        <v>218</v>
      </c>
      <c r="D117" s="232" t="s">
        <v>219</v>
      </c>
      <c r="E117" s="233" t="s">
        <v>1794</v>
      </c>
      <c r="F117" s="234" t="s">
        <v>1795</v>
      </c>
      <c r="G117" s="235" t="s">
        <v>532</v>
      </c>
      <c r="H117" s="236">
        <v>1.232</v>
      </c>
      <c r="I117" s="237"/>
      <c r="J117" s="238">
        <f>ROUND(I117*H117,2)</f>
        <v>0</v>
      </c>
      <c r="K117" s="234" t="s">
        <v>21</v>
      </c>
      <c r="L117" s="239"/>
      <c r="M117" s="240" t="s">
        <v>21</v>
      </c>
      <c r="N117" s="241" t="s">
        <v>42</v>
      </c>
      <c r="O117" s="37"/>
      <c r="P117" s="202">
        <f>O117*H117</f>
        <v>0</v>
      </c>
      <c r="Q117" s="202">
        <v>0.095</v>
      </c>
      <c r="R117" s="202">
        <f>Q117*H117</f>
        <v>0.11704</v>
      </c>
      <c r="S117" s="202">
        <v>0</v>
      </c>
      <c r="T117" s="203">
        <f>S117*H117</f>
        <v>0</v>
      </c>
      <c r="AR117" s="19" t="s">
        <v>181</v>
      </c>
      <c r="AT117" s="19" t="s">
        <v>219</v>
      </c>
      <c r="AU117" s="19" t="s">
        <v>80</v>
      </c>
      <c r="AY117" s="19" t="s">
        <v>180</v>
      </c>
      <c r="BE117" s="204">
        <f>IF(N117="základní",J117,0)</f>
        <v>0</v>
      </c>
      <c r="BF117" s="204">
        <f>IF(N117="snížená",J117,0)</f>
        <v>0</v>
      </c>
      <c r="BG117" s="204">
        <f>IF(N117="zákl. přenesená",J117,0)</f>
        <v>0</v>
      </c>
      <c r="BH117" s="204">
        <f>IF(N117="sníž. přenesená",J117,0)</f>
        <v>0</v>
      </c>
      <c r="BI117" s="204">
        <f>IF(N117="nulová",J117,0)</f>
        <v>0</v>
      </c>
      <c r="BJ117" s="19" t="s">
        <v>78</v>
      </c>
      <c r="BK117" s="204">
        <f>ROUND(I117*H117,2)</f>
        <v>0</v>
      </c>
      <c r="BL117" s="19" t="s">
        <v>206</v>
      </c>
      <c r="BM117" s="19" t="s">
        <v>1796</v>
      </c>
    </row>
    <row r="118" spans="2:47" s="1" customFormat="1" ht="13.5">
      <c r="B118" s="36"/>
      <c r="C118" s="58"/>
      <c r="D118" s="205" t="s">
        <v>188</v>
      </c>
      <c r="E118" s="58"/>
      <c r="F118" s="206" t="s">
        <v>1795</v>
      </c>
      <c r="G118" s="58"/>
      <c r="H118" s="58"/>
      <c r="I118" s="163"/>
      <c r="J118" s="58"/>
      <c r="K118" s="58"/>
      <c r="L118" s="56"/>
      <c r="M118" s="73"/>
      <c r="N118" s="37"/>
      <c r="O118" s="37"/>
      <c r="P118" s="37"/>
      <c r="Q118" s="37"/>
      <c r="R118" s="37"/>
      <c r="S118" s="37"/>
      <c r="T118" s="74"/>
      <c r="AT118" s="19" t="s">
        <v>188</v>
      </c>
      <c r="AU118" s="19" t="s">
        <v>80</v>
      </c>
    </row>
    <row r="119" spans="2:63" s="11" customFormat="1" ht="29.85" customHeight="1">
      <c r="B119" s="176"/>
      <c r="C119" s="177"/>
      <c r="D119" s="190" t="s">
        <v>70</v>
      </c>
      <c r="E119" s="191" t="s">
        <v>181</v>
      </c>
      <c r="F119" s="191" t="s">
        <v>182</v>
      </c>
      <c r="G119" s="177"/>
      <c r="H119" s="177"/>
      <c r="I119" s="180"/>
      <c r="J119" s="192">
        <f>BK119</f>
        <v>0</v>
      </c>
      <c r="K119" s="177"/>
      <c r="L119" s="182"/>
      <c r="M119" s="183"/>
      <c r="N119" s="184"/>
      <c r="O119" s="184"/>
      <c r="P119" s="185">
        <f>SUM(P120:P126)</f>
        <v>0</v>
      </c>
      <c r="Q119" s="184"/>
      <c r="R119" s="185">
        <f>SUM(R120:R126)</f>
        <v>2.0428868</v>
      </c>
      <c r="S119" s="184"/>
      <c r="T119" s="186">
        <f>SUM(T120:T126)</f>
        <v>0</v>
      </c>
      <c r="AR119" s="187" t="s">
        <v>78</v>
      </c>
      <c r="AT119" s="188" t="s">
        <v>70</v>
      </c>
      <c r="AU119" s="188" t="s">
        <v>78</v>
      </c>
      <c r="AY119" s="187" t="s">
        <v>180</v>
      </c>
      <c r="BK119" s="189">
        <f>SUM(BK120:BK126)</f>
        <v>0</v>
      </c>
    </row>
    <row r="120" spans="2:65" s="1" customFormat="1" ht="44.25" customHeight="1">
      <c r="B120" s="36"/>
      <c r="C120" s="193" t="s">
        <v>224</v>
      </c>
      <c r="D120" s="193" t="s">
        <v>183</v>
      </c>
      <c r="E120" s="194" t="s">
        <v>1797</v>
      </c>
      <c r="F120" s="195" t="s">
        <v>1798</v>
      </c>
      <c r="G120" s="196" t="s">
        <v>186</v>
      </c>
      <c r="H120" s="197">
        <v>1</v>
      </c>
      <c r="I120" s="198"/>
      <c r="J120" s="199">
        <f>ROUND(I120*H120,2)</f>
        <v>0</v>
      </c>
      <c r="K120" s="195" t="s">
        <v>21</v>
      </c>
      <c r="L120" s="56"/>
      <c r="M120" s="200" t="s">
        <v>21</v>
      </c>
      <c r="N120" s="201" t="s">
        <v>42</v>
      </c>
      <c r="O120" s="37"/>
      <c r="P120" s="202">
        <f>O120*H120</f>
        <v>0</v>
      </c>
      <c r="Q120" s="202">
        <v>2.0428868</v>
      </c>
      <c r="R120" s="202">
        <f>Q120*H120</f>
        <v>2.0428868</v>
      </c>
      <c r="S120" s="202">
        <v>0</v>
      </c>
      <c r="T120" s="203">
        <f>S120*H120</f>
        <v>0</v>
      </c>
      <c r="AR120" s="19" t="s">
        <v>206</v>
      </c>
      <c r="AT120" s="19" t="s">
        <v>183</v>
      </c>
      <c r="AU120" s="19" t="s">
        <v>80</v>
      </c>
      <c r="AY120" s="19" t="s">
        <v>180</v>
      </c>
      <c r="BE120" s="204">
        <f>IF(N120="základní",J120,0)</f>
        <v>0</v>
      </c>
      <c r="BF120" s="204">
        <f>IF(N120="snížená",J120,0)</f>
        <v>0</v>
      </c>
      <c r="BG120" s="204">
        <f>IF(N120="zákl. přenesená",J120,0)</f>
        <v>0</v>
      </c>
      <c r="BH120" s="204">
        <f>IF(N120="sníž. přenesená",J120,0)</f>
        <v>0</v>
      </c>
      <c r="BI120" s="204">
        <f>IF(N120="nulová",J120,0)</f>
        <v>0</v>
      </c>
      <c r="BJ120" s="19" t="s">
        <v>78</v>
      </c>
      <c r="BK120" s="204">
        <f>ROUND(I120*H120,2)</f>
        <v>0</v>
      </c>
      <c r="BL120" s="19" t="s">
        <v>206</v>
      </c>
      <c r="BM120" s="19" t="s">
        <v>1799</v>
      </c>
    </row>
    <row r="121" spans="2:47" s="1" customFormat="1" ht="40.5">
      <c r="B121" s="36"/>
      <c r="C121" s="58"/>
      <c r="D121" s="205" t="s">
        <v>188</v>
      </c>
      <c r="E121" s="58"/>
      <c r="F121" s="206" t="s">
        <v>1798</v>
      </c>
      <c r="G121" s="58"/>
      <c r="H121" s="58"/>
      <c r="I121" s="163"/>
      <c r="J121" s="58"/>
      <c r="K121" s="58"/>
      <c r="L121" s="56"/>
      <c r="M121" s="73"/>
      <c r="N121" s="37"/>
      <c r="O121" s="37"/>
      <c r="P121" s="37"/>
      <c r="Q121" s="37"/>
      <c r="R121" s="37"/>
      <c r="S121" s="37"/>
      <c r="T121" s="74"/>
      <c r="AT121" s="19" t="s">
        <v>188</v>
      </c>
      <c r="AU121" s="19" t="s">
        <v>80</v>
      </c>
    </row>
    <row r="122" spans="2:47" s="1" customFormat="1" ht="40.5">
      <c r="B122" s="36"/>
      <c r="C122" s="58"/>
      <c r="D122" s="205" t="s">
        <v>198</v>
      </c>
      <c r="E122" s="58"/>
      <c r="F122" s="218" t="s">
        <v>1800</v>
      </c>
      <c r="G122" s="58"/>
      <c r="H122" s="58"/>
      <c r="I122" s="163"/>
      <c r="J122" s="58"/>
      <c r="K122" s="58"/>
      <c r="L122" s="56"/>
      <c r="M122" s="73"/>
      <c r="N122" s="37"/>
      <c r="O122" s="37"/>
      <c r="P122" s="37"/>
      <c r="Q122" s="37"/>
      <c r="R122" s="37"/>
      <c r="S122" s="37"/>
      <c r="T122" s="74"/>
      <c r="AT122" s="19" t="s">
        <v>198</v>
      </c>
      <c r="AU122" s="19" t="s">
        <v>80</v>
      </c>
    </row>
    <row r="123" spans="2:47" s="1" customFormat="1" ht="40.5">
      <c r="B123" s="36"/>
      <c r="C123" s="58"/>
      <c r="D123" s="205" t="s">
        <v>216</v>
      </c>
      <c r="E123" s="58"/>
      <c r="F123" s="218" t="s">
        <v>1801</v>
      </c>
      <c r="G123" s="58"/>
      <c r="H123" s="58"/>
      <c r="I123" s="163"/>
      <c r="J123" s="58"/>
      <c r="K123" s="58"/>
      <c r="L123" s="56"/>
      <c r="M123" s="73"/>
      <c r="N123" s="37"/>
      <c r="O123" s="37"/>
      <c r="P123" s="37"/>
      <c r="Q123" s="37"/>
      <c r="R123" s="37"/>
      <c r="S123" s="37"/>
      <c r="T123" s="74"/>
      <c r="AT123" s="19" t="s">
        <v>216</v>
      </c>
      <c r="AU123" s="19" t="s">
        <v>80</v>
      </c>
    </row>
    <row r="124" spans="2:51" s="12" customFormat="1" ht="13.5">
      <c r="B124" s="207"/>
      <c r="C124" s="208"/>
      <c r="D124" s="230" t="s">
        <v>190</v>
      </c>
      <c r="E124" s="243" t="s">
        <v>21</v>
      </c>
      <c r="F124" s="244" t="s">
        <v>1802</v>
      </c>
      <c r="G124" s="208"/>
      <c r="H124" s="245">
        <v>1</v>
      </c>
      <c r="I124" s="212"/>
      <c r="J124" s="208"/>
      <c r="K124" s="208"/>
      <c r="L124" s="213"/>
      <c r="M124" s="214"/>
      <c r="N124" s="215"/>
      <c r="O124" s="215"/>
      <c r="P124" s="215"/>
      <c r="Q124" s="215"/>
      <c r="R124" s="215"/>
      <c r="S124" s="215"/>
      <c r="T124" s="216"/>
      <c r="AT124" s="217" t="s">
        <v>190</v>
      </c>
      <c r="AU124" s="217" t="s">
        <v>80</v>
      </c>
      <c r="AV124" s="12" t="s">
        <v>80</v>
      </c>
      <c r="AW124" s="12" t="s">
        <v>34</v>
      </c>
      <c r="AX124" s="12" t="s">
        <v>78</v>
      </c>
      <c r="AY124" s="217" t="s">
        <v>180</v>
      </c>
    </row>
    <row r="125" spans="2:65" s="1" customFormat="1" ht="22.5" customHeight="1">
      <c r="B125" s="36"/>
      <c r="C125" s="232" t="s">
        <v>229</v>
      </c>
      <c r="D125" s="232" t="s">
        <v>219</v>
      </c>
      <c r="E125" s="233" t="s">
        <v>1803</v>
      </c>
      <c r="F125" s="234" t="s">
        <v>1804</v>
      </c>
      <c r="G125" s="235" t="s">
        <v>1342</v>
      </c>
      <c r="H125" s="236">
        <v>1</v>
      </c>
      <c r="I125" s="237"/>
      <c r="J125" s="238">
        <f>ROUND(I125*H125,2)</f>
        <v>0</v>
      </c>
      <c r="K125" s="234" t="s">
        <v>21</v>
      </c>
      <c r="L125" s="239"/>
      <c r="M125" s="240" t="s">
        <v>21</v>
      </c>
      <c r="N125" s="241" t="s">
        <v>42</v>
      </c>
      <c r="O125" s="37"/>
      <c r="P125" s="202">
        <f>O125*H125</f>
        <v>0</v>
      </c>
      <c r="Q125" s="202">
        <v>0</v>
      </c>
      <c r="R125" s="202">
        <f>Q125*H125</f>
        <v>0</v>
      </c>
      <c r="S125" s="202">
        <v>0</v>
      </c>
      <c r="T125" s="203">
        <f>S125*H125</f>
        <v>0</v>
      </c>
      <c r="AR125" s="19" t="s">
        <v>181</v>
      </c>
      <c r="AT125" s="19" t="s">
        <v>219</v>
      </c>
      <c r="AU125" s="19" t="s">
        <v>80</v>
      </c>
      <c r="AY125" s="19" t="s">
        <v>180</v>
      </c>
      <c r="BE125" s="204">
        <f>IF(N125="základní",J125,0)</f>
        <v>0</v>
      </c>
      <c r="BF125" s="204">
        <f>IF(N125="snížená",J125,0)</f>
        <v>0</v>
      </c>
      <c r="BG125" s="204">
        <f>IF(N125="zákl. přenesená",J125,0)</f>
        <v>0</v>
      </c>
      <c r="BH125" s="204">
        <f>IF(N125="sníž. přenesená",J125,0)</f>
        <v>0</v>
      </c>
      <c r="BI125" s="204">
        <f>IF(N125="nulová",J125,0)</f>
        <v>0</v>
      </c>
      <c r="BJ125" s="19" t="s">
        <v>78</v>
      </c>
      <c r="BK125" s="204">
        <f>ROUND(I125*H125,2)</f>
        <v>0</v>
      </c>
      <c r="BL125" s="19" t="s">
        <v>206</v>
      </c>
      <c r="BM125" s="19" t="s">
        <v>1805</v>
      </c>
    </row>
    <row r="126" spans="2:47" s="1" customFormat="1" ht="13.5">
      <c r="B126" s="36"/>
      <c r="C126" s="58"/>
      <c r="D126" s="205" t="s">
        <v>188</v>
      </c>
      <c r="E126" s="58"/>
      <c r="F126" s="206" t="s">
        <v>1804</v>
      </c>
      <c r="G126" s="58"/>
      <c r="H126" s="58"/>
      <c r="I126" s="163"/>
      <c r="J126" s="58"/>
      <c r="K126" s="58"/>
      <c r="L126" s="56"/>
      <c r="M126" s="73"/>
      <c r="N126" s="37"/>
      <c r="O126" s="37"/>
      <c r="P126" s="37"/>
      <c r="Q126" s="37"/>
      <c r="R126" s="37"/>
      <c r="S126" s="37"/>
      <c r="T126" s="74"/>
      <c r="AT126" s="19" t="s">
        <v>188</v>
      </c>
      <c r="AU126" s="19" t="s">
        <v>80</v>
      </c>
    </row>
    <row r="127" spans="2:63" s="11" customFormat="1" ht="29.85" customHeight="1">
      <c r="B127" s="176"/>
      <c r="C127" s="177"/>
      <c r="D127" s="190" t="s">
        <v>70</v>
      </c>
      <c r="E127" s="191" t="s">
        <v>192</v>
      </c>
      <c r="F127" s="191" t="s">
        <v>193</v>
      </c>
      <c r="G127" s="177"/>
      <c r="H127" s="177"/>
      <c r="I127" s="180"/>
      <c r="J127" s="192">
        <f>BK127</f>
        <v>0</v>
      </c>
      <c r="K127" s="177"/>
      <c r="L127" s="182"/>
      <c r="M127" s="183"/>
      <c r="N127" s="184"/>
      <c r="O127" s="184"/>
      <c r="P127" s="185">
        <f>SUM(P128:P138)</f>
        <v>0</v>
      </c>
      <c r="Q127" s="184"/>
      <c r="R127" s="185">
        <f>SUM(R128:R138)</f>
        <v>0.002781</v>
      </c>
      <c r="S127" s="184"/>
      <c r="T127" s="186">
        <f>SUM(T128:T138)</f>
        <v>0.34748</v>
      </c>
      <c r="AR127" s="187" t="s">
        <v>78</v>
      </c>
      <c r="AT127" s="188" t="s">
        <v>70</v>
      </c>
      <c r="AU127" s="188" t="s">
        <v>78</v>
      </c>
      <c r="AY127" s="187" t="s">
        <v>180</v>
      </c>
      <c r="BK127" s="189">
        <f>SUM(BK128:BK138)</f>
        <v>0</v>
      </c>
    </row>
    <row r="128" spans="2:65" s="1" customFormat="1" ht="31.5" customHeight="1">
      <c r="B128" s="36"/>
      <c r="C128" s="193" t="s">
        <v>181</v>
      </c>
      <c r="D128" s="193" t="s">
        <v>183</v>
      </c>
      <c r="E128" s="194" t="s">
        <v>1806</v>
      </c>
      <c r="F128" s="195" t="s">
        <v>1807</v>
      </c>
      <c r="G128" s="196" t="s">
        <v>532</v>
      </c>
      <c r="H128" s="197">
        <v>1.232</v>
      </c>
      <c r="I128" s="198"/>
      <c r="J128" s="199">
        <f>ROUND(I128*H128,2)</f>
        <v>0</v>
      </c>
      <c r="K128" s="195" t="s">
        <v>560</v>
      </c>
      <c r="L128" s="56"/>
      <c r="M128" s="200" t="s">
        <v>21</v>
      </c>
      <c r="N128" s="201" t="s">
        <v>42</v>
      </c>
      <c r="O128" s="37"/>
      <c r="P128" s="202">
        <f>O128*H128</f>
        <v>0</v>
      </c>
      <c r="Q128" s="202">
        <v>0</v>
      </c>
      <c r="R128" s="202">
        <f>Q128*H128</f>
        <v>0</v>
      </c>
      <c r="S128" s="202">
        <v>0.19</v>
      </c>
      <c r="T128" s="203">
        <f>S128*H128</f>
        <v>0.23408</v>
      </c>
      <c r="AR128" s="19" t="s">
        <v>206</v>
      </c>
      <c r="AT128" s="19" t="s">
        <v>183</v>
      </c>
      <c r="AU128" s="19" t="s">
        <v>80</v>
      </c>
      <c r="AY128" s="19" t="s">
        <v>180</v>
      </c>
      <c r="BE128" s="204">
        <f>IF(N128="základní",J128,0)</f>
        <v>0</v>
      </c>
      <c r="BF128" s="204">
        <f>IF(N128="snížená",J128,0)</f>
        <v>0</v>
      </c>
      <c r="BG128" s="204">
        <f>IF(N128="zákl. přenesená",J128,0)</f>
        <v>0</v>
      </c>
      <c r="BH128" s="204">
        <f>IF(N128="sníž. přenesená",J128,0)</f>
        <v>0</v>
      </c>
      <c r="BI128" s="204">
        <f>IF(N128="nulová",J128,0)</f>
        <v>0</v>
      </c>
      <c r="BJ128" s="19" t="s">
        <v>78</v>
      </c>
      <c r="BK128" s="204">
        <f>ROUND(I128*H128,2)</f>
        <v>0</v>
      </c>
      <c r="BL128" s="19" t="s">
        <v>206</v>
      </c>
      <c r="BM128" s="19" t="s">
        <v>1808</v>
      </c>
    </row>
    <row r="129" spans="2:47" s="1" customFormat="1" ht="27">
      <c r="B129" s="36"/>
      <c r="C129" s="58"/>
      <c r="D129" s="205" t="s">
        <v>188</v>
      </c>
      <c r="E129" s="58"/>
      <c r="F129" s="206" t="s">
        <v>1809</v>
      </c>
      <c r="G129" s="58"/>
      <c r="H129" s="58"/>
      <c r="I129" s="163"/>
      <c r="J129" s="58"/>
      <c r="K129" s="58"/>
      <c r="L129" s="56"/>
      <c r="M129" s="73"/>
      <c r="N129" s="37"/>
      <c r="O129" s="37"/>
      <c r="P129" s="37"/>
      <c r="Q129" s="37"/>
      <c r="R129" s="37"/>
      <c r="S129" s="37"/>
      <c r="T129" s="74"/>
      <c r="AT129" s="19" t="s">
        <v>188</v>
      </c>
      <c r="AU129" s="19" t="s">
        <v>80</v>
      </c>
    </row>
    <row r="130" spans="2:47" s="1" customFormat="1" ht="27">
      <c r="B130" s="36"/>
      <c r="C130" s="58"/>
      <c r="D130" s="205" t="s">
        <v>198</v>
      </c>
      <c r="E130" s="58"/>
      <c r="F130" s="218" t="s">
        <v>1810</v>
      </c>
      <c r="G130" s="58"/>
      <c r="H130" s="58"/>
      <c r="I130" s="163"/>
      <c r="J130" s="58"/>
      <c r="K130" s="58"/>
      <c r="L130" s="56"/>
      <c r="M130" s="73"/>
      <c r="N130" s="37"/>
      <c r="O130" s="37"/>
      <c r="P130" s="37"/>
      <c r="Q130" s="37"/>
      <c r="R130" s="37"/>
      <c r="S130" s="37"/>
      <c r="T130" s="74"/>
      <c r="AT130" s="19" t="s">
        <v>198</v>
      </c>
      <c r="AU130" s="19" t="s">
        <v>80</v>
      </c>
    </row>
    <row r="131" spans="2:51" s="12" customFormat="1" ht="13.5">
      <c r="B131" s="207"/>
      <c r="C131" s="208"/>
      <c r="D131" s="230" t="s">
        <v>190</v>
      </c>
      <c r="E131" s="243" t="s">
        <v>21</v>
      </c>
      <c r="F131" s="244" t="s">
        <v>1787</v>
      </c>
      <c r="G131" s="208"/>
      <c r="H131" s="245">
        <v>1.232</v>
      </c>
      <c r="I131" s="212"/>
      <c r="J131" s="208"/>
      <c r="K131" s="208"/>
      <c r="L131" s="213"/>
      <c r="M131" s="214"/>
      <c r="N131" s="215"/>
      <c r="O131" s="215"/>
      <c r="P131" s="215"/>
      <c r="Q131" s="215"/>
      <c r="R131" s="215"/>
      <c r="S131" s="215"/>
      <c r="T131" s="216"/>
      <c r="AT131" s="217" t="s">
        <v>190</v>
      </c>
      <c r="AU131" s="217" t="s">
        <v>80</v>
      </c>
      <c r="AV131" s="12" t="s">
        <v>80</v>
      </c>
      <c r="AW131" s="12" t="s">
        <v>34</v>
      </c>
      <c r="AX131" s="12" t="s">
        <v>78</v>
      </c>
      <c r="AY131" s="217" t="s">
        <v>180</v>
      </c>
    </row>
    <row r="132" spans="2:65" s="1" customFormat="1" ht="22.5" customHeight="1">
      <c r="B132" s="36"/>
      <c r="C132" s="193" t="s">
        <v>192</v>
      </c>
      <c r="D132" s="193" t="s">
        <v>183</v>
      </c>
      <c r="E132" s="194" t="s">
        <v>1811</v>
      </c>
      <c r="F132" s="195" t="s">
        <v>1812</v>
      </c>
      <c r="G132" s="196" t="s">
        <v>614</v>
      </c>
      <c r="H132" s="197">
        <v>0.9</v>
      </c>
      <c r="I132" s="198"/>
      <c r="J132" s="199">
        <f>ROUND(I132*H132,2)</f>
        <v>0</v>
      </c>
      <c r="K132" s="195" t="s">
        <v>560</v>
      </c>
      <c r="L132" s="56"/>
      <c r="M132" s="200" t="s">
        <v>21</v>
      </c>
      <c r="N132" s="201" t="s">
        <v>42</v>
      </c>
      <c r="O132" s="37"/>
      <c r="P132" s="202">
        <f>O132*H132</f>
        <v>0</v>
      </c>
      <c r="Q132" s="202">
        <v>0.00309</v>
      </c>
      <c r="R132" s="202">
        <f>Q132*H132</f>
        <v>0.002781</v>
      </c>
      <c r="S132" s="202">
        <v>0.126</v>
      </c>
      <c r="T132" s="203">
        <f>S132*H132</f>
        <v>0.1134</v>
      </c>
      <c r="AR132" s="19" t="s">
        <v>206</v>
      </c>
      <c r="AT132" s="19" t="s">
        <v>183</v>
      </c>
      <c r="AU132" s="19" t="s">
        <v>80</v>
      </c>
      <c r="AY132" s="19" t="s">
        <v>180</v>
      </c>
      <c r="BE132" s="204">
        <f>IF(N132="základní",J132,0)</f>
        <v>0</v>
      </c>
      <c r="BF132" s="204">
        <f>IF(N132="snížená",J132,0)</f>
        <v>0</v>
      </c>
      <c r="BG132" s="204">
        <f>IF(N132="zákl. přenesená",J132,0)</f>
        <v>0</v>
      </c>
      <c r="BH132" s="204">
        <f>IF(N132="sníž. přenesená",J132,0)</f>
        <v>0</v>
      </c>
      <c r="BI132" s="204">
        <f>IF(N132="nulová",J132,0)</f>
        <v>0</v>
      </c>
      <c r="BJ132" s="19" t="s">
        <v>78</v>
      </c>
      <c r="BK132" s="204">
        <f>ROUND(I132*H132,2)</f>
        <v>0</v>
      </c>
      <c r="BL132" s="19" t="s">
        <v>206</v>
      </c>
      <c r="BM132" s="19" t="s">
        <v>1813</v>
      </c>
    </row>
    <row r="133" spans="2:47" s="1" customFormat="1" ht="27">
      <c r="B133" s="36"/>
      <c r="C133" s="58"/>
      <c r="D133" s="205" t="s">
        <v>188</v>
      </c>
      <c r="E133" s="58"/>
      <c r="F133" s="206" t="s">
        <v>1814</v>
      </c>
      <c r="G133" s="58"/>
      <c r="H133" s="58"/>
      <c r="I133" s="163"/>
      <c r="J133" s="58"/>
      <c r="K133" s="58"/>
      <c r="L133" s="56"/>
      <c r="M133" s="73"/>
      <c r="N133" s="37"/>
      <c r="O133" s="37"/>
      <c r="P133" s="37"/>
      <c r="Q133" s="37"/>
      <c r="R133" s="37"/>
      <c r="S133" s="37"/>
      <c r="T133" s="74"/>
      <c r="AT133" s="19" t="s">
        <v>188</v>
      </c>
      <c r="AU133" s="19" t="s">
        <v>80</v>
      </c>
    </row>
    <row r="134" spans="2:47" s="1" customFormat="1" ht="54">
      <c r="B134" s="36"/>
      <c r="C134" s="58"/>
      <c r="D134" s="205" t="s">
        <v>198</v>
      </c>
      <c r="E134" s="58"/>
      <c r="F134" s="218" t="s">
        <v>1815</v>
      </c>
      <c r="G134" s="58"/>
      <c r="H134" s="58"/>
      <c r="I134" s="163"/>
      <c r="J134" s="58"/>
      <c r="K134" s="58"/>
      <c r="L134" s="56"/>
      <c r="M134" s="73"/>
      <c r="N134" s="37"/>
      <c r="O134" s="37"/>
      <c r="P134" s="37"/>
      <c r="Q134" s="37"/>
      <c r="R134" s="37"/>
      <c r="S134" s="37"/>
      <c r="T134" s="74"/>
      <c r="AT134" s="19" t="s">
        <v>198</v>
      </c>
      <c r="AU134" s="19" t="s">
        <v>80</v>
      </c>
    </row>
    <row r="135" spans="2:51" s="12" customFormat="1" ht="27">
      <c r="B135" s="207"/>
      <c r="C135" s="208"/>
      <c r="D135" s="230" t="s">
        <v>190</v>
      </c>
      <c r="E135" s="243" t="s">
        <v>21</v>
      </c>
      <c r="F135" s="244" t="s">
        <v>1816</v>
      </c>
      <c r="G135" s="208"/>
      <c r="H135" s="245">
        <v>0.9</v>
      </c>
      <c r="I135" s="212"/>
      <c r="J135" s="208"/>
      <c r="K135" s="208"/>
      <c r="L135" s="213"/>
      <c r="M135" s="214"/>
      <c r="N135" s="215"/>
      <c r="O135" s="215"/>
      <c r="P135" s="215"/>
      <c r="Q135" s="215"/>
      <c r="R135" s="215"/>
      <c r="S135" s="215"/>
      <c r="T135" s="216"/>
      <c r="AT135" s="217" t="s">
        <v>190</v>
      </c>
      <c r="AU135" s="217" t="s">
        <v>80</v>
      </c>
      <c r="AV135" s="12" t="s">
        <v>80</v>
      </c>
      <c r="AW135" s="12" t="s">
        <v>34</v>
      </c>
      <c r="AX135" s="12" t="s">
        <v>78</v>
      </c>
      <c r="AY135" s="217" t="s">
        <v>180</v>
      </c>
    </row>
    <row r="136" spans="2:65" s="1" customFormat="1" ht="22.5" customHeight="1">
      <c r="B136" s="36"/>
      <c r="C136" s="193" t="s">
        <v>244</v>
      </c>
      <c r="D136" s="193" t="s">
        <v>183</v>
      </c>
      <c r="E136" s="194" t="s">
        <v>1817</v>
      </c>
      <c r="F136" s="195" t="s">
        <v>1818</v>
      </c>
      <c r="G136" s="196" t="s">
        <v>614</v>
      </c>
      <c r="H136" s="197">
        <v>0.9</v>
      </c>
      <c r="I136" s="198"/>
      <c r="J136" s="199">
        <f>ROUND(I136*H136,2)</f>
        <v>0</v>
      </c>
      <c r="K136" s="195" t="s">
        <v>560</v>
      </c>
      <c r="L136" s="56"/>
      <c r="M136" s="200" t="s">
        <v>21</v>
      </c>
      <c r="N136" s="201" t="s">
        <v>42</v>
      </c>
      <c r="O136" s="37"/>
      <c r="P136" s="202">
        <f>O136*H136</f>
        <v>0</v>
      </c>
      <c r="Q136" s="202">
        <v>0</v>
      </c>
      <c r="R136" s="202">
        <f>Q136*H136</f>
        <v>0</v>
      </c>
      <c r="S136" s="202">
        <v>0</v>
      </c>
      <c r="T136" s="203">
        <f>S136*H136</f>
        <v>0</v>
      </c>
      <c r="AR136" s="19" t="s">
        <v>206</v>
      </c>
      <c r="AT136" s="19" t="s">
        <v>183</v>
      </c>
      <c r="AU136" s="19" t="s">
        <v>80</v>
      </c>
      <c r="AY136" s="19" t="s">
        <v>180</v>
      </c>
      <c r="BE136" s="204">
        <f>IF(N136="základní",J136,0)</f>
        <v>0</v>
      </c>
      <c r="BF136" s="204">
        <f>IF(N136="snížená",J136,0)</f>
        <v>0</v>
      </c>
      <c r="BG136" s="204">
        <f>IF(N136="zákl. přenesená",J136,0)</f>
        <v>0</v>
      </c>
      <c r="BH136" s="204">
        <f>IF(N136="sníž. přenesená",J136,0)</f>
        <v>0</v>
      </c>
      <c r="BI136" s="204">
        <f>IF(N136="nulová",J136,0)</f>
        <v>0</v>
      </c>
      <c r="BJ136" s="19" t="s">
        <v>78</v>
      </c>
      <c r="BK136" s="204">
        <f>ROUND(I136*H136,2)</f>
        <v>0</v>
      </c>
      <c r="BL136" s="19" t="s">
        <v>206</v>
      </c>
      <c r="BM136" s="19" t="s">
        <v>1819</v>
      </c>
    </row>
    <row r="137" spans="2:47" s="1" customFormat="1" ht="27">
      <c r="B137" s="36"/>
      <c r="C137" s="58"/>
      <c r="D137" s="205" t="s">
        <v>188</v>
      </c>
      <c r="E137" s="58"/>
      <c r="F137" s="206" t="s">
        <v>1820</v>
      </c>
      <c r="G137" s="58"/>
      <c r="H137" s="58"/>
      <c r="I137" s="163"/>
      <c r="J137" s="58"/>
      <c r="K137" s="58"/>
      <c r="L137" s="56"/>
      <c r="M137" s="73"/>
      <c r="N137" s="37"/>
      <c r="O137" s="37"/>
      <c r="P137" s="37"/>
      <c r="Q137" s="37"/>
      <c r="R137" s="37"/>
      <c r="S137" s="37"/>
      <c r="T137" s="74"/>
      <c r="AT137" s="19" t="s">
        <v>188</v>
      </c>
      <c r="AU137" s="19" t="s">
        <v>80</v>
      </c>
    </row>
    <row r="138" spans="2:47" s="1" customFormat="1" ht="54">
      <c r="B138" s="36"/>
      <c r="C138" s="58"/>
      <c r="D138" s="205" t="s">
        <v>198</v>
      </c>
      <c r="E138" s="58"/>
      <c r="F138" s="218" t="s">
        <v>1815</v>
      </c>
      <c r="G138" s="58"/>
      <c r="H138" s="58"/>
      <c r="I138" s="163"/>
      <c r="J138" s="58"/>
      <c r="K138" s="58"/>
      <c r="L138" s="56"/>
      <c r="M138" s="73"/>
      <c r="N138" s="37"/>
      <c r="O138" s="37"/>
      <c r="P138" s="37"/>
      <c r="Q138" s="37"/>
      <c r="R138" s="37"/>
      <c r="S138" s="37"/>
      <c r="T138" s="74"/>
      <c r="AT138" s="19" t="s">
        <v>198</v>
      </c>
      <c r="AU138" s="19" t="s">
        <v>80</v>
      </c>
    </row>
    <row r="139" spans="2:63" s="11" customFormat="1" ht="29.85" customHeight="1">
      <c r="B139" s="176"/>
      <c r="C139" s="177"/>
      <c r="D139" s="190" t="s">
        <v>70</v>
      </c>
      <c r="E139" s="191" t="s">
        <v>201</v>
      </c>
      <c r="F139" s="191" t="s">
        <v>202</v>
      </c>
      <c r="G139" s="177"/>
      <c r="H139" s="177"/>
      <c r="I139" s="180"/>
      <c r="J139" s="192">
        <f>BK139</f>
        <v>0</v>
      </c>
      <c r="K139" s="177"/>
      <c r="L139" s="182"/>
      <c r="M139" s="183"/>
      <c r="N139" s="184"/>
      <c r="O139" s="184"/>
      <c r="P139" s="185">
        <f>SUM(P140:P144)</f>
        <v>0</v>
      </c>
      <c r="Q139" s="184"/>
      <c r="R139" s="185">
        <f>SUM(R140:R144)</f>
        <v>0</v>
      </c>
      <c r="S139" s="184"/>
      <c r="T139" s="186">
        <f>SUM(T140:T144)</f>
        <v>0</v>
      </c>
      <c r="AR139" s="187" t="s">
        <v>78</v>
      </c>
      <c r="AT139" s="188" t="s">
        <v>70</v>
      </c>
      <c r="AU139" s="188" t="s">
        <v>78</v>
      </c>
      <c r="AY139" s="187" t="s">
        <v>180</v>
      </c>
      <c r="BK139" s="189">
        <f>SUM(BK140:BK144)</f>
        <v>0</v>
      </c>
    </row>
    <row r="140" spans="2:65" s="1" customFormat="1" ht="22.5" customHeight="1">
      <c r="B140" s="36"/>
      <c r="C140" s="193" t="s">
        <v>249</v>
      </c>
      <c r="D140" s="193" t="s">
        <v>183</v>
      </c>
      <c r="E140" s="194" t="s">
        <v>951</v>
      </c>
      <c r="F140" s="195" t="s">
        <v>1821</v>
      </c>
      <c r="G140" s="196" t="s">
        <v>196</v>
      </c>
      <c r="H140" s="197">
        <v>0.705</v>
      </c>
      <c r="I140" s="198"/>
      <c r="J140" s="199">
        <f>ROUND(I140*H140,2)</f>
        <v>0</v>
      </c>
      <c r="K140" s="195" t="s">
        <v>21</v>
      </c>
      <c r="L140" s="56"/>
      <c r="M140" s="200" t="s">
        <v>21</v>
      </c>
      <c r="N140" s="201" t="s">
        <v>42</v>
      </c>
      <c r="O140" s="37"/>
      <c r="P140" s="202">
        <f>O140*H140</f>
        <v>0</v>
      </c>
      <c r="Q140" s="202">
        <v>0</v>
      </c>
      <c r="R140" s="202">
        <f>Q140*H140</f>
        <v>0</v>
      </c>
      <c r="S140" s="202">
        <v>0</v>
      </c>
      <c r="T140" s="203">
        <f>S140*H140</f>
        <v>0</v>
      </c>
      <c r="AR140" s="19" t="s">
        <v>206</v>
      </c>
      <c r="AT140" s="19" t="s">
        <v>183</v>
      </c>
      <c r="AU140" s="19" t="s">
        <v>80</v>
      </c>
      <c r="AY140" s="19" t="s">
        <v>180</v>
      </c>
      <c r="BE140" s="204">
        <f>IF(N140="základní",J140,0)</f>
        <v>0</v>
      </c>
      <c r="BF140" s="204">
        <f>IF(N140="snížená",J140,0)</f>
        <v>0</v>
      </c>
      <c r="BG140" s="204">
        <f>IF(N140="zákl. přenesená",J140,0)</f>
        <v>0</v>
      </c>
      <c r="BH140" s="204">
        <f>IF(N140="sníž. přenesená",J140,0)</f>
        <v>0</v>
      </c>
      <c r="BI140" s="204">
        <f>IF(N140="nulová",J140,0)</f>
        <v>0</v>
      </c>
      <c r="BJ140" s="19" t="s">
        <v>78</v>
      </c>
      <c r="BK140" s="204">
        <f>ROUND(I140*H140,2)</f>
        <v>0</v>
      </c>
      <c r="BL140" s="19" t="s">
        <v>206</v>
      </c>
      <c r="BM140" s="19" t="s">
        <v>1822</v>
      </c>
    </row>
    <row r="141" spans="2:47" s="1" customFormat="1" ht="13.5">
      <c r="B141" s="36"/>
      <c r="C141" s="58"/>
      <c r="D141" s="205" t="s">
        <v>188</v>
      </c>
      <c r="E141" s="58"/>
      <c r="F141" s="206" t="s">
        <v>1821</v>
      </c>
      <c r="G141" s="58"/>
      <c r="H141" s="58"/>
      <c r="I141" s="163"/>
      <c r="J141" s="58"/>
      <c r="K141" s="58"/>
      <c r="L141" s="56"/>
      <c r="M141" s="73"/>
      <c r="N141" s="37"/>
      <c r="O141" s="37"/>
      <c r="P141" s="37"/>
      <c r="Q141" s="37"/>
      <c r="R141" s="37"/>
      <c r="S141" s="37"/>
      <c r="T141" s="74"/>
      <c r="AT141" s="19" t="s">
        <v>188</v>
      </c>
      <c r="AU141" s="19" t="s">
        <v>80</v>
      </c>
    </row>
    <row r="142" spans="2:51" s="12" customFormat="1" ht="13.5">
      <c r="B142" s="207"/>
      <c r="C142" s="208"/>
      <c r="D142" s="205" t="s">
        <v>190</v>
      </c>
      <c r="E142" s="209" t="s">
        <v>21</v>
      </c>
      <c r="F142" s="210" t="s">
        <v>1823</v>
      </c>
      <c r="G142" s="208"/>
      <c r="H142" s="211">
        <v>0.68</v>
      </c>
      <c r="I142" s="212"/>
      <c r="J142" s="208"/>
      <c r="K142" s="208"/>
      <c r="L142" s="213"/>
      <c r="M142" s="214"/>
      <c r="N142" s="215"/>
      <c r="O142" s="215"/>
      <c r="P142" s="215"/>
      <c r="Q142" s="215"/>
      <c r="R142" s="215"/>
      <c r="S142" s="215"/>
      <c r="T142" s="216"/>
      <c r="AT142" s="217" t="s">
        <v>190</v>
      </c>
      <c r="AU142" s="217" t="s">
        <v>80</v>
      </c>
      <c r="AV142" s="12" t="s">
        <v>80</v>
      </c>
      <c r="AW142" s="12" t="s">
        <v>34</v>
      </c>
      <c r="AX142" s="12" t="s">
        <v>71</v>
      </c>
      <c r="AY142" s="217" t="s">
        <v>180</v>
      </c>
    </row>
    <row r="143" spans="2:51" s="12" customFormat="1" ht="13.5">
      <c r="B143" s="207"/>
      <c r="C143" s="208"/>
      <c r="D143" s="205" t="s">
        <v>190</v>
      </c>
      <c r="E143" s="209" t="s">
        <v>21</v>
      </c>
      <c r="F143" s="210" t="s">
        <v>1824</v>
      </c>
      <c r="G143" s="208"/>
      <c r="H143" s="211">
        <v>0.025</v>
      </c>
      <c r="I143" s="212"/>
      <c r="J143" s="208"/>
      <c r="K143" s="208"/>
      <c r="L143" s="213"/>
      <c r="M143" s="214"/>
      <c r="N143" s="215"/>
      <c r="O143" s="215"/>
      <c r="P143" s="215"/>
      <c r="Q143" s="215"/>
      <c r="R143" s="215"/>
      <c r="S143" s="215"/>
      <c r="T143" s="216"/>
      <c r="AT143" s="217" t="s">
        <v>190</v>
      </c>
      <c r="AU143" s="217" t="s">
        <v>80</v>
      </c>
      <c r="AV143" s="12" t="s">
        <v>80</v>
      </c>
      <c r="AW143" s="12" t="s">
        <v>34</v>
      </c>
      <c r="AX143" s="12" t="s">
        <v>71</v>
      </c>
      <c r="AY143" s="217" t="s">
        <v>180</v>
      </c>
    </row>
    <row r="144" spans="2:51" s="13" customFormat="1" ht="13.5">
      <c r="B144" s="219"/>
      <c r="C144" s="220"/>
      <c r="D144" s="205" t="s">
        <v>190</v>
      </c>
      <c r="E144" s="221" t="s">
        <v>21</v>
      </c>
      <c r="F144" s="222" t="s">
        <v>209</v>
      </c>
      <c r="G144" s="220"/>
      <c r="H144" s="223">
        <v>0.705</v>
      </c>
      <c r="I144" s="224"/>
      <c r="J144" s="220"/>
      <c r="K144" s="220"/>
      <c r="L144" s="225"/>
      <c r="M144" s="226"/>
      <c r="N144" s="227"/>
      <c r="O144" s="227"/>
      <c r="P144" s="227"/>
      <c r="Q144" s="227"/>
      <c r="R144" s="227"/>
      <c r="S144" s="227"/>
      <c r="T144" s="228"/>
      <c r="AT144" s="229" t="s">
        <v>190</v>
      </c>
      <c r="AU144" s="229" t="s">
        <v>80</v>
      </c>
      <c r="AV144" s="13" t="s">
        <v>206</v>
      </c>
      <c r="AW144" s="13" t="s">
        <v>34</v>
      </c>
      <c r="AX144" s="13" t="s">
        <v>78</v>
      </c>
      <c r="AY144" s="229" t="s">
        <v>180</v>
      </c>
    </row>
    <row r="145" spans="2:63" s="11" customFormat="1" ht="29.85" customHeight="1">
      <c r="B145" s="176"/>
      <c r="C145" s="177"/>
      <c r="D145" s="190" t="s">
        <v>70</v>
      </c>
      <c r="E145" s="191" t="s">
        <v>961</v>
      </c>
      <c r="F145" s="191" t="s">
        <v>962</v>
      </c>
      <c r="G145" s="177"/>
      <c r="H145" s="177"/>
      <c r="I145" s="180"/>
      <c r="J145" s="192">
        <f>BK145</f>
        <v>0</v>
      </c>
      <c r="K145" s="177"/>
      <c r="L145" s="182"/>
      <c r="M145" s="183"/>
      <c r="N145" s="184"/>
      <c r="O145" s="184"/>
      <c r="P145" s="185">
        <f>SUM(P146:P147)</f>
        <v>0</v>
      </c>
      <c r="Q145" s="184"/>
      <c r="R145" s="185">
        <f>SUM(R146:R147)</f>
        <v>0</v>
      </c>
      <c r="S145" s="184"/>
      <c r="T145" s="186">
        <f>SUM(T146:T147)</f>
        <v>0</v>
      </c>
      <c r="AR145" s="187" t="s">
        <v>78</v>
      </c>
      <c r="AT145" s="188" t="s">
        <v>70</v>
      </c>
      <c r="AU145" s="188" t="s">
        <v>78</v>
      </c>
      <c r="AY145" s="187" t="s">
        <v>180</v>
      </c>
      <c r="BK145" s="189">
        <f>SUM(BK146:BK147)</f>
        <v>0</v>
      </c>
    </row>
    <row r="146" spans="2:65" s="1" customFormat="1" ht="22.5" customHeight="1">
      <c r="B146" s="36"/>
      <c r="C146" s="193" t="s">
        <v>254</v>
      </c>
      <c r="D146" s="193" t="s">
        <v>183</v>
      </c>
      <c r="E146" s="194" t="s">
        <v>1613</v>
      </c>
      <c r="F146" s="195" t="s">
        <v>1614</v>
      </c>
      <c r="G146" s="196" t="s">
        <v>196</v>
      </c>
      <c r="H146" s="197">
        <v>2.343</v>
      </c>
      <c r="I146" s="198"/>
      <c r="J146" s="199">
        <f>ROUND(I146*H146,2)</f>
        <v>0</v>
      </c>
      <c r="K146" s="195" t="s">
        <v>560</v>
      </c>
      <c r="L146" s="56"/>
      <c r="M146" s="200" t="s">
        <v>21</v>
      </c>
      <c r="N146" s="201" t="s">
        <v>42</v>
      </c>
      <c r="O146" s="37"/>
      <c r="P146" s="202">
        <f>O146*H146</f>
        <v>0</v>
      </c>
      <c r="Q146" s="202">
        <v>0</v>
      </c>
      <c r="R146" s="202">
        <f>Q146*H146</f>
        <v>0</v>
      </c>
      <c r="S146" s="202">
        <v>0</v>
      </c>
      <c r="T146" s="203">
        <f>S146*H146</f>
        <v>0</v>
      </c>
      <c r="AR146" s="19" t="s">
        <v>206</v>
      </c>
      <c r="AT146" s="19" t="s">
        <v>183</v>
      </c>
      <c r="AU146" s="19" t="s">
        <v>80</v>
      </c>
      <c r="AY146" s="19" t="s">
        <v>180</v>
      </c>
      <c r="BE146" s="204">
        <f>IF(N146="základní",J146,0)</f>
        <v>0</v>
      </c>
      <c r="BF146" s="204">
        <f>IF(N146="snížená",J146,0)</f>
        <v>0</v>
      </c>
      <c r="BG146" s="204">
        <f>IF(N146="zákl. přenesená",J146,0)</f>
        <v>0</v>
      </c>
      <c r="BH146" s="204">
        <f>IF(N146="sníž. přenesená",J146,0)</f>
        <v>0</v>
      </c>
      <c r="BI146" s="204">
        <f>IF(N146="nulová",J146,0)</f>
        <v>0</v>
      </c>
      <c r="BJ146" s="19" t="s">
        <v>78</v>
      </c>
      <c r="BK146" s="204">
        <f>ROUND(I146*H146,2)</f>
        <v>0</v>
      </c>
      <c r="BL146" s="19" t="s">
        <v>206</v>
      </c>
      <c r="BM146" s="19" t="s">
        <v>1825</v>
      </c>
    </row>
    <row r="147" spans="2:47" s="1" customFormat="1" ht="13.5">
      <c r="B147" s="36"/>
      <c r="C147" s="58"/>
      <c r="D147" s="205" t="s">
        <v>188</v>
      </c>
      <c r="E147" s="58"/>
      <c r="F147" s="206" t="s">
        <v>1616</v>
      </c>
      <c r="G147" s="58"/>
      <c r="H147" s="58"/>
      <c r="I147" s="163"/>
      <c r="J147" s="58"/>
      <c r="K147" s="58"/>
      <c r="L147" s="56"/>
      <c r="M147" s="73"/>
      <c r="N147" s="37"/>
      <c r="O147" s="37"/>
      <c r="P147" s="37"/>
      <c r="Q147" s="37"/>
      <c r="R147" s="37"/>
      <c r="S147" s="37"/>
      <c r="T147" s="74"/>
      <c r="AT147" s="19" t="s">
        <v>188</v>
      </c>
      <c r="AU147" s="19" t="s">
        <v>80</v>
      </c>
    </row>
    <row r="148" spans="2:63" s="11" customFormat="1" ht="37.35" customHeight="1">
      <c r="B148" s="176"/>
      <c r="C148" s="177"/>
      <c r="D148" s="178" t="s">
        <v>70</v>
      </c>
      <c r="E148" s="179" t="s">
        <v>968</v>
      </c>
      <c r="F148" s="179" t="s">
        <v>969</v>
      </c>
      <c r="G148" s="177"/>
      <c r="H148" s="177"/>
      <c r="I148" s="180"/>
      <c r="J148" s="181">
        <f>BK148</f>
        <v>0</v>
      </c>
      <c r="K148" s="177"/>
      <c r="L148" s="182"/>
      <c r="M148" s="183"/>
      <c r="N148" s="184"/>
      <c r="O148" s="184"/>
      <c r="P148" s="185">
        <f>P149+P156+P163</f>
        <v>0</v>
      </c>
      <c r="Q148" s="184"/>
      <c r="R148" s="185">
        <f>R149+R156+R163</f>
        <v>0.14426588</v>
      </c>
      <c r="S148" s="184"/>
      <c r="T148" s="186">
        <f>T149+T156+T163</f>
        <v>0.03292882</v>
      </c>
      <c r="AR148" s="187" t="s">
        <v>80</v>
      </c>
      <c r="AT148" s="188" t="s">
        <v>70</v>
      </c>
      <c r="AU148" s="188" t="s">
        <v>71</v>
      </c>
      <c r="AY148" s="187" t="s">
        <v>180</v>
      </c>
      <c r="BK148" s="189">
        <f>BK149+BK156+BK163</f>
        <v>0</v>
      </c>
    </row>
    <row r="149" spans="2:63" s="11" customFormat="1" ht="19.9" customHeight="1">
      <c r="B149" s="176"/>
      <c r="C149" s="177"/>
      <c r="D149" s="190" t="s">
        <v>70</v>
      </c>
      <c r="E149" s="191" t="s">
        <v>1826</v>
      </c>
      <c r="F149" s="191" t="s">
        <v>1827</v>
      </c>
      <c r="G149" s="177"/>
      <c r="H149" s="177"/>
      <c r="I149" s="180"/>
      <c r="J149" s="192">
        <f>BK149</f>
        <v>0</v>
      </c>
      <c r="K149" s="177"/>
      <c r="L149" s="182"/>
      <c r="M149" s="183"/>
      <c r="N149" s="184"/>
      <c r="O149" s="184"/>
      <c r="P149" s="185">
        <f>SUM(P150:P155)</f>
        <v>0</v>
      </c>
      <c r="Q149" s="184"/>
      <c r="R149" s="185">
        <f>SUM(R150:R155)</f>
        <v>0.0071895</v>
      </c>
      <c r="S149" s="184"/>
      <c r="T149" s="186">
        <f>SUM(T150:T155)</f>
        <v>0</v>
      </c>
      <c r="AR149" s="187" t="s">
        <v>80</v>
      </c>
      <c r="AT149" s="188" t="s">
        <v>70</v>
      </c>
      <c r="AU149" s="188" t="s">
        <v>78</v>
      </c>
      <c r="AY149" s="187" t="s">
        <v>180</v>
      </c>
      <c r="BK149" s="189">
        <f>SUM(BK150:BK155)</f>
        <v>0</v>
      </c>
    </row>
    <row r="150" spans="2:65" s="1" customFormat="1" ht="31.5" customHeight="1">
      <c r="B150" s="36"/>
      <c r="C150" s="193" t="s">
        <v>259</v>
      </c>
      <c r="D150" s="193" t="s">
        <v>183</v>
      </c>
      <c r="E150" s="194" t="s">
        <v>1828</v>
      </c>
      <c r="F150" s="195" t="s">
        <v>1829</v>
      </c>
      <c r="G150" s="196" t="s">
        <v>532</v>
      </c>
      <c r="H150" s="197">
        <v>1.232</v>
      </c>
      <c r="I150" s="198"/>
      <c r="J150" s="199">
        <f>ROUND(I150*H150,2)</f>
        <v>0</v>
      </c>
      <c r="K150" s="195" t="s">
        <v>560</v>
      </c>
      <c r="L150" s="56"/>
      <c r="M150" s="200" t="s">
        <v>21</v>
      </c>
      <c r="N150" s="201" t="s">
        <v>42</v>
      </c>
      <c r="O150" s="37"/>
      <c r="P150" s="202">
        <f>O150*H150</f>
        <v>0</v>
      </c>
      <c r="Q150" s="202">
        <v>0.00135</v>
      </c>
      <c r="R150" s="202">
        <f>Q150*H150</f>
        <v>0.0016632</v>
      </c>
      <c r="S150" s="202">
        <v>0</v>
      </c>
      <c r="T150" s="203">
        <f>S150*H150</f>
        <v>0</v>
      </c>
      <c r="AR150" s="19" t="s">
        <v>275</v>
      </c>
      <c r="AT150" s="19" t="s">
        <v>183</v>
      </c>
      <c r="AU150" s="19" t="s">
        <v>80</v>
      </c>
      <c r="AY150" s="19" t="s">
        <v>180</v>
      </c>
      <c r="BE150" s="204">
        <f>IF(N150="základní",J150,0)</f>
        <v>0</v>
      </c>
      <c r="BF150" s="204">
        <f>IF(N150="snížená",J150,0)</f>
        <v>0</v>
      </c>
      <c r="BG150" s="204">
        <f>IF(N150="zákl. přenesená",J150,0)</f>
        <v>0</v>
      </c>
      <c r="BH150" s="204">
        <f>IF(N150="sníž. přenesená",J150,0)</f>
        <v>0</v>
      </c>
      <c r="BI150" s="204">
        <f>IF(N150="nulová",J150,0)</f>
        <v>0</v>
      </c>
      <c r="BJ150" s="19" t="s">
        <v>78</v>
      </c>
      <c r="BK150" s="204">
        <f>ROUND(I150*H150,2)</f>
        <v>0</v>
      </c>
      <c r="BL150" s="19" t="s">
        <v>275</v>
      </c>
      <c r="BM150" s="19" t="s">
        <v>1830</v>
      </c>
    </row>
    <row r="151" spans="2:47" s="1" customFormat="1" ht="27">
      <c r="B151" s="36"/>
      <c r="C151" s="58"/>
      <c r="D151" s="205" t="s">
        <v>188</v>
      </c>
      <c r="E151" s="58"/>
      <c r="F151" s="206" t="s">
        <v>1831</v>
      </c>
      <c r="G151" s="58"/>
      <c r="H151" s="58"/>
      <c r="I151" s="163"/>
      <c r="J151" s="58"/>
      <c r="K151" s="58"/>
      <c r="L151" s="56"/>
      <c r="M151" s="73"/>
      <c r="N151" s="37"/>
      <c r="O151" s="37"/>
      <c r="P151" s="37"/>
      <c r="Q151" s="37"/>
      <c r="R151" s="37"/>
      <c r="S151" s="37"/>
      <c r="T151" s="74"/>
      <c r="AT151" s="19" t="s">
        <v>188</v>
      </c>
      <c r="AU151" s="19" t="s">
        <v>80</v>
      </c>
    </row>
    <row r="152" spans="2:51" s="12" customFormat="1" ht="13.5">
      <c r="B152" s="207"/>
      <c r="C152" s="208"/>
      <c r="D152" s="230" t="s">
        <v>190</v>
      </c>
      <c r="E152" s="243" t="s">
        <v>21</v>
      </c>
      <c r="F152" s="244" t="s">
        <v>1787</v>
      </c>
      <c r="G152" s="208"/>
      <c r="H152" s="245">
        <v>1.232</v>
      </c>
      <c r="I152" s="212"/>
      <c r="J152" s="208"/>
      <c r="K152" s="208"/>
      <c r="L152" s="213"/>
      <c r="M152" s="214"/>
      <c r="N152" s="215"/>
      <c r="O152" s="215"/>
      <c r="P152" s="215"/>
      <c r="Q152" s="215"/>
      <c r="R152" s="215"/>
      <c r="S152" s="215"/>
      <c r="T152" s="216"/>
      <c r="AT152" s="217" t="s">
        <v>190</v>
      </c>
      <c r="AU152" s="217" t="s">
        <v>80</v>
      </c>
      <c r="AV152" s="12" t="s">
        <v>80</v>
      </c>
      <c r="AW152" s="12" t="s">
        <v>34</v>
      </c>
      <c r="AX152" s="12" t="s">
        <v>78</v>
      </c>
      <c r="AY152" s="217" t="s">
        <v>180</v>
      </c>
    </row>
    <row r="153" spans="2:65" s="1" customFormat="1" ht="22.5" customHeight="1">
      <c r="B153" s="36"/>
      <c r="C153" s="232" t="s">
        <v>264</v>
      </c>
      <c r="D153" s="232" t="s">
        <v>219</v>
      </c>
      <c r="E153" s="233" t="s">
        <v>1832</v>
      </c>
      <c r="F153" s="234" t="s">
        <v>1833</v>
      </c>
      <c r="G153" s="235" t="s">
        <v>532</v>
      </c>
      <c r="H153" s="236">
        <v>1.417</v>
      </c>
      <c r="I153" s="237"/>
      <c r="J153" s="238">
        <f>ROUND(I153*H153,2)</f>
        <v>0</v>
      </c>
      <c r="K153" s="234" t="s">
        <v>560</v>
      </c>
      <c r="L153" s="239"/>
      <c r="M153" s="240" t="s">
        <v>21</v>
      </c>
      <c r="N153" s="241" t="s">
        <v>42</v>
      </c>
      <c r="O153" s="37"/>
      <c r="P153" s="202">
        <f>O153*H153</f>
        <v>0</v>
      </c>
      <c r="Q153" s="202">
        <v>0.0039</v>
      </c>
      <c r="R153" s="202">
        <f>Q153*H153</f>
        <v>0.0055263</v>
      </c>
      <c r="S153" s="202">
        <v>0</v>
      </c>
      <c r="T153" s="203">
        <f>S153*H153</f>
        <v>0</v>
      </c>
      <c r="AR153" s="19" t="s">
        <v>356</v>
      </c>
      <c r="AT153" s="19" t="s">
        <v>219</v>
      </c>
      <c r="AU153" s="19" t="s">
        <v>80</v>
      </c>
      <c r="AY153" s="19" t="s">
        <v>180</v>
      </c>
      <c r="BE153" s="204">
        <f>IF(N153="základní",J153,0)</f>
        <v>0</v>
      </c>
      <c r="BF153" s="204">
        <f>IF(N153="snížená",J153,0)</f>
        <v>0</v>
      </c>
      <c r="BG153" s="204">
        <f>IF(N153="zákl. přenesená",J153,0)</f>
        <v>0</v>
      </c>
      <c r="BH153" s="204">
        <f>IF(N153="sníž. přenesená",J153,0)</f>
        <v>0</v>
      </c>
      <c r="BI153" s="204">
        <f>IF(N153="nulová",J153,0)</f>
        <v>0</v>
      </c>
      <c r="BJ153" s="19" t="s">
        <v>78</v>
      </c>
      <c r="BK153" s="204">
        <f>ROUND(I153*H153,2)</f>
        <v>0</v>
      </c>
      <c r="BL153" s="19" t="s">
        <v>275</v>
      </c>
      <c r="BM153" s="19" t="s">
        <v>1834</v>
      </c>
    </row>
    <row r="154" spans="2:47" s="1" customFormat="1" ht="27">
      <c r="B154" s="36"/>
      <c r="C154" s="58"/>
      <c r="D154" s="205" t="s">
        <v>188</v>
      </c>
      <c r="E154" s="58"/>
      <c r="F154" s="206" t="s">
        <v>1835</v>
      </c>
      <c r="G154" s="58"/>
      <c r="H154" s="58"/>
      <c r="I154" s="163"/>
      <c r="J154" s="58"/>
      <c r="K154" s="58"/>
      <c r="L154" s="56"/>
      <c r="M154" s="73"/>
      <c r="N154" s="37"/>
      <c r="O154" s="37"/>
      <c r="P154" s="37"/>
      <c r="Q154" s="37"/>
      <c r="R154" s="37"/>
      <c r="S154" s="37"/>
      <c r="T154" s="74"/>
      <c r="AT154" s="19" t="s">
        <v>188</v>
      </c>
      <c r="AU154" s="19" t="s">
        <v>80</v>
      </c>
    </row>
    <row r="155" spans="2:51" s="12" customFormat="1" ht="13.5">
      <c r="B155" s="207"/>
      <c r="C155" s="208"/>
      <c r="D155" s="205" t="s">
        <v>190</v>
      </c>
      <c r="E155" s="208"/>
      <c r="F155" s="210" t="s">
        <v>1836</v>
      </c>
      <c r="G155" s="208"/>
      <c r="H155" s="211">
        <v>1.417</v>
      </c>
      <c r="I155" s="212"/>
      <c r="J155" s="208"/>
      <c r="K155" s="208"/>
      <c r="L155" s="213"/>
      <c r="M155" s="214"/>
      <c r="N155" s="215"/>
      <c r="O155" s="215"/>
      <c r="P155" s="215"/>
      <c r="Q155" s="215"/>
      <c r="R155" s="215"/>
      <c r="S155" s="215"/>
      <c r="T155" s="216"/>
      <c r="AT155" s="217" t="s">
        <v>190</v>
      </c>
      <c r="AU155" s="217" t="s">
        <v>80</v>
      </c>
      <c r="AV155" s="12" t="s">
        <v>80</v>
      </c>
      <c r="AW155" s="12" t="s">
        <v>4</v>
      </c>
      <c r="AX155" s="12" t="s">
        <v>78</v>
      </c>
      <c r="AY155" s="217" t="s">
        <v>180</v>
      </c>
    </row>
    <row r="156" spans="2:63" s="11" customFormat="1" ht="29.85" customHeight="1">
      <c r="B156" s="176"/>
      <c r="C156" s="177"/>
      <c r="D156" s="190" t="s">
        <v>70</v>
      </c>
      <c r="E156" s="191" t="s">
        <v>970</v>
      </c>
      <c r="F156" s="191" t="s">
        <v>971</v>
      </c>
      <c r="G156" s="177"/>
      <c r="H156" s="177"/>
      <c r="I156" s="180"/>
      <c r="J156" s="192">
        <f>BK156</f>
        <v>0</v>
      </c>
      <c r="K156" s="177"/>
      <c r="L156" s="182"/>
      <c r="M156" s="183"/>
      <c r="N156" s="184"/>
      <c r="O156" s="184"/>
      <c r="P156" s="185">
        <f>SUM(P157:P162)</f>
        <v>0</v>
      </c>
      <c r="Q156" s="184"/>
      <c r="R156" s="185">
        <f>SUM(R157:R162)</f>
        <v>5E-05</v>
      </c>
      <c r="S156" s="184"/>
      <c r="T156" s="186">
        <f>SUM(T157:T162)</f>
        <v>0</v>
      </c>
      <c r="AR156" s="187" t="s">
        <v>80</v>
      </c>
      <c r="AT156" s="188" t="s">
        <v>70</v>
      </c>
      <c r="AU156" s="188" t="s">
        <v>78</v>
      </c>
      <c r="AY156" s="187" t="s">
        <v>180</v>
      </c>
      <c r="BK156" s="189">
        <f>SUM(BK157:BK162)</f>
        <v>0</v>
      </c>
    </row>
    <row r="157" spans="2:65" s="1" customFormat="1" ht="22.5" customHeight="1">
      <c r="B157" s="36"/>
      <c r="C157" s="193" t="s">
        <v>8</v>
      </c>
      <c r="D157" s="193" t="s">
        <v>183</v>
      </c>
      <c r="E157" s="194" t="s">
        <v>988</v>
      </c>
      <c r="F157" s="195" t="s">
        <v>989</v>
      </c>
      <c r="G157" s="196" t="s">
        <v>614</v>
      </c>
      <c r="H157" s="197">
        <v>1</v>
      </c>
      <c r="I157" s="198"/>
      <c r="J157" s="199">
        <f>ROUND(I157*H157,2)</f>
        <v>0</v>
      </c>
      <c r="K157" s="195" t="s">
        <v>560</v>
      </c>
      <c r="L157" s="56"/>
      <c r="M157" s="200" t="s">
        <v>21</v>
      </c>
      <c r="N157" s="201" t="s">
        <v>42</v>
      </c>
      <c r="O157" s="37"/>
      <c r="P157" s="202">
        <f>O157*H157</f>
        <v>0</v>
      </c>
      <c r="Q157" s="202">
        <v>5E-05</v>
      </c>
      <c r="R157" s="202">
        <f>Q157*H157</f>
        <v>5E-05</v>
      </c>
      <c r="S157" s="202">
        <v>0</v>
      </c>
      <c r="T157" s="203">
        <f>S157*H157</f>
        <v>0</v>
      </c>
      <c r="AR157" s="19" t="s">
        <v>275</v>
      </c>
      <c r="AT157" s="19" t="s">
        <v>183</v>
      </c>
      <c r="AU157" s="19" t="s">
        <v>80</v>
      </c>
      <c r="AY157" s="19" t="s">
        <v>180</v>
      </c>
      <c r="BE157" s="204">
        <f>IF(N157="základní",J157,0)</f>
        <v>0</v>
      </c>
      <c r="BF157" s="204">
        <f>IF(N157="snížená",J157,0)</f>
        <v>0</v>
      </c>
      <c r="BG157" s="204">
        <f>IF(N157="zákl. přenesená",J157,0)</f>
        <v>0</v>
      </c>
      <c r="BH157" s="204">
        <f>IF(N157="sníž. přenesená",J157,0)</f>
        <v>0</v>
      </c>
      <c r="BI157" s="204">
        <f>IF(N157="nulová",J157,0)</f>
        <v>0</v>
      </c>
      <c r="BJ157" s="19" t="s">
        <v>78</v>
      </c>
      <c r="BK157" s="204">
        <f>ROUND(I157*H157,2)</f>
        <v>0</v>
      </c>
      <c r="BL157" s="19" t="s">
        <v>275</v>
      </c>
      <c r="BM157" s="19" t="s">
        <v>1837</v>
      </c>
    </row>
    <row r="158" spans="2:47" s="1" customFormat="1" ht="13.5">
      <c r="B158" s="36"/>
      <c r="C158" s="58"/>
      <c r="D158" s="205" t="s">
        <v>188</v>
      </c>
      <c r="E158" s="58"/>
      <c r="F158" s="206" t="s">
        <v>991</v>
      </c>
      <c r="G158" s="58"/>
      <c r="H158" s="58"/>
      <c r="I158" s="163"/>
      <c r="J158" s="58"/>
      <c r="K158" s="58"/>
      <c r="L158" s="56"/>
      <c r="M158" s="73"/>
      <c r="N158" s="37"/>
      <c r="O158" s="37"/>
      <c r="P158" s="37"/>
      <c r="Q158" s="37"/>
      <c r="R158" s="37"/>
      <c r="S158" s="37"/>
      <c r="T158" s="74"/>
      <c r="AT158" s="19" t="s">
        <v>188</v>
      </c>
      <c r="AU158" s="19" t="s">
        <v>80</v>
      </c>
    </row>
    <row r="159" spans="2:51" s="12" customFormat="1" ht="13.5">
      <c r="B159" s="207"/>
      <c r="C159" s="208"/>
      <c r="D159" s="230" t="s">
        <v>190</v>
      </c>
      <c r="E159" s="243" t="s">
        <v>21</v>
      </c>
      <c r="F159" s="244" t="s">
        <v>1838</v>
      </c>
      <c r="G159" s="208"/>
      <c r="H159" s="245">
        <v>1</v>
      </c>
      <c r="I159" s="212"/>
      <c r="J159" s="208"/>
      <c r="K159" s="208"/>
      <c r="L159" s="213"/>
      <c r="M159" s="214"/>
      <c r="N159" s="215"/>
      <c r="O159" s="215"/>
      <c r="P159" s="215"/>
      <c r="Q159" s="215"/>
      <c r="R159" s="215"/>
      <c r="S159" s="215"/>
      <c r="T159" s="216"/>
      <c r="AT159" s="217" t="s">
        <v>190</v>
      </c>
      <c r="AU159" s="217" t="s">
        <v>80</v>
      </c>
      <c r="AV159" s="12" t="s">
        <v>80</v>
      </c>
      <c r="AW159" s="12" t="s">
        <v>34</v>
      </c>
      <c r="AX159" s="12" t="s">
        <v>78</v>
      </c>
      <c r="AY159" s="217" t="s">
        <v>180</v>
      </c>
    </row>
    <row r="160" spans="2:65" s="1" customFormat="1" ht="31.5" customHeight="1">
      <c r="B160" s="36"/>
      <c r="C160" s="232" t="s">
        <v>275</v>
      </c>
      <c r="D160" s="232" t="s">
        <v>219</v>
      </c>
      <c r="E160" s="233" t="s">
        <v>1839</v>
      </c>
      <c r="F160" s="234" t="s">
        <v>1840</v>
      </c>
      <c r="G160" s="235" t="s">
        <v>186</v>
      </c>
      <c r="H160" s="236">
        <v>1</v>
      </c>
      <c r="I160" s="237"/>
      <c r="J160" s="238">
        <f>ROUND(I160*H160,2)</f>
        <v>0</v>
      </c>
      <c r="K160" s="234" t="s">
        <v>21</v>
      </c>
      <c r="L160" s="239"/>
      <c r="M160" s="240" t="s">
        <v>21</v>
      </c>
      <c r="N160" s="241" t="s">
        <v>42</v>
      </c>
      <c r="O160" s="37"/>
      <c r="P160" s="202">
        <f>O160*H160</f>
        <v>0</v>
      </c>
      <c r="Q160" s="202">
        <v>0</v>
      </c>
      <c r="R160" s="202">
        <f>Q160*H160</f>
        <v>0</v>
      </c>
      <c r="S160" s="202">
        <v>0</v>
      </c>
      <c r="T160" s="203">
        <f>S160*H160</f>
        <v>0</v>
      </c>
      <c r="AR160" s="19" t="s">
        <v>356</v>
      </c>
      <c r="AT160" s="19" t="s">
        <v>219</v>
      </c>
      <c r="AU160" s="19" t="s">
        <v>80</v>
      </c>
      <c r="AY160" s="19" t="s">
        <v>180</v>
      </c>
      <c r="BE160" s="204">
        <f>IF(N160="základní",J160,0)</f>
        <v>0</v>
      </c>
      <c r="BF160" s="204">
        <f>IF(N160="snížená",J160,0)</f>
        <v>0</v>
      </c>
      <c r="BG160" s="204">
        <f>IF(N160="zákl. přenesená",J160,0)</f>
        <v>0</v>
      </c>
      <c r="BH160" s="204">
        <f>IF(N160="sníž. přenesená",J160,0)</f>
        <v>0</v>
      </c>
      <c r="BI160" s="204">
        <f>IF(N160="nulová",J160,0)</f>
        <v>0</v>
      </c>
      <c r="BJ160" s="19" t="s">
        <v>78</v>
      </c>
      <c r="BK160" s="204">
        <f>ROUND(I160*H160,2)</f>
        <v>0</v>
      </c>
      <c r="BL160" s="19" t="s">
        <v>275</v>
      </c>
      <c r="BM160" s="19" t="s">
        <v>1841</v>
      </c>
    </row>
    <row r="161" spans="2:47" s="1" customFormat="1" ht="27">
      <c r="B161" s="36"/>
      <c r="C161" s="58"/>
      <c r="D161" s="205" t="s">
        <v>188</v>
      </c>
      <c r="E161" s="58"/>
      <c r="F161" s="206" t="s">
        <v>1840</v>
      </c>
      <c r="G161" s="58"/>
      <c r="H161" s="58"/>
      <c r="I161" s="163"/>
      <c r="J161" s="58"/>
      <c r="K161" s="58"/>
      <c r="L161" s="56"/>
      <c r="M161" s="73"/>
      <c r="N161" s="37"/>
      <c r="O161" s="37"/>
      <c r="P161" s="37"/>
      <c r="Q161" s="37"/>
      <c r="R161" s="37"/>
      <c r="S161" s="37"/>
      <c r="T161" s="74"/>
      <c r="AT161" s="19" t="s">
        <v>188</v>
      </c>
      <c r="AU161" s="19" t="s">
        <v>80</v>
      </c>
    </row>
    <row r="162" spans="2:47" s="1" customFormat="1" ht="40.5">
      <c r="B162" s="36"/>
      <c r="C162" s="58"/>
      <c r="D162" s="205" t="s">
        <v>216</v>
      </c>
      <c r="E162" s="58"/>
      <c r="F162" s="218" t="s">
        <v>827</v>
      </c>
      <c r="G162" s="58"/>
      <c r="H162" s="58"/>
      <c r="I162" s="163"/>
      <c r="J162" s="58"/>
      <c r="K162" s="58"/>
      <c r="L162" s="56"/>
      <c r="M162" s="73"/>
      <c r="N162" s="37"/>
      <c r="O162" s="37"/>
      <c r="P162" s="37"/>
      <c r="Q162" s="37"/>
      <c r="R162" s="37"/>
      <c r="S162" s="37"/>
      <c r="T162" s="74"/>
      <c r="AT162" s="19" t="s">
        <v>216</v>
      </c>
      <c r="AU162" s="19" t="s">
        <v>80</v>
      </c>
    </row>
    <row r="163" spans="2:63" s="11" customFormat="1" ht="29.85" customHeight="1">
      <c r="B163" s="176"/>
      <c r="C163" s="177"/>
      <c r="D163" s="190" t="s">
        <v>70</v>
      </c>
      <c r="E163" s="191" t="s">
        <v>1842</v>
      </c>
      <c r="F163" s="191" t="s">
        <v>1843</v>
      </c>
      <c r="G163" s="177"/>
      <c r="H163" s="177"/>
      <c r="I163" s="180"/>
      <c r="J163" s="192">
        <f>BK163</f>
        <v>0</v>
      </c>
      <c r="K163" s="177"/>
      <c r="L163" s="182"/>
      <c r="M163" s="183"/>
      <c r="N163" s="184"/>
      <c r="O163" s="184"/>
      <c r="P163" s="185">
        <f>SUM(P164:P174)</f>
        <v>0</v>
      </c>
      <c r="Q163" s="184"/>
      <c r="R163" s="185">
        <f>SUM(R164:R174)</f>
        <v>0.13702638</v>
      </c>
      <c r="S163" s="184"/>
      <c r="T163" s="186">
        <f>SUM(T164:T174)</f>
        <v>0.03292882</v>
      </c>
      <c r="AR163" s="187" t="s">
        <v>80</v>
      </c>
      <c r="AT163" s="188" t="s">
        <v>70</v>
      </c>
      <c r="AU163" s="188" t="s">
        <v>78</v>
      </c>
      <c r="AY163" s="187" t="s">
        <v>180</v>
      </c>
      <c r="BK163" s="189">
        <f>SUM(BK164:BK174)</f>
        <v>0</v>
      </c>
    </row>
    <row r="164" spans="2:65" s="1" customFormat="1" ht="22.5" customHeight="1">
      <c r="B164" s="36"/>
      <c r="C164" s="193" t="s">
        <v>279</v>
      </c>
      <c r="D164" s="193" t="s">
        <v>183</v>
      </c>
      <c r="E164" s="194" t="s">
        <v>1844</v>
      </c>
      <c r="F164" s="195" t="s">
        <v>1845</v>
      </c>
      <c r="G164" s="196" t="s">
        <v>532</v>
      </c>
      <c r="H164" s="197">
        <v>106.222</v>
      </c>
      <c r="I164" s="198"/>
      <c r="J164" s="199">
        <f>ROUND(I164*H164,2)</f>
        <v>0</v>
      </c>
      <c r="K164" s="195" t="s">
        <v>560</v>
      </c>
      <c r="L164" s="56"/>
      <c r="M164" s="200" t="s">
        <v>21</v>
      </c>
      <c r="N164" s="201" t="s">
        <v>42</v>
      </c>
      <c r="O164" s="37"/>
      <c r="P164" s="202">
        <f>O164*H164</f>
        <v>0</v>
      </c>
      <c r="Q164" s="202">
        <v>0.001</v>
      </c>
      <c r="R164" s="202">
        <f>Q164*H164</f>
        <v>0.106222</v>
      </c>
      <c r="S164" s="202">
        <v>0.00031</v>
      </c>
      <c r="T164" s="203">
        <f>S164*H164</f>
        <v>0.03292882</v>
      </c>
      <c r="AR164" s="19" t="s">
        <v>275</v>
      </c>
      <c r="AT164" s="19" t="s">
        <v>183</v>
      </c>
      <c r="AU164" s="19" t="s">
        <v>80</v>
      </c>
      <c r="AY164" s="19" t="s">
        <v>180</v>
      </c>
      <c r="BE164" s="204">
        <f>IF(N164="základní",J164,0)</f>
        <v>0</v>
      </c>
      <c r="BF164" s="204">
        <f>IF(N164="snížená",J164,0)</f>
        <v>0</v>
      </c>
      <c r="BG164" s="204">
        <f>IF(N164="zákl. přenesená",J164,0)</f>
        <v>0</v>
      </c>
      <c r="BH164" s="204">
        <f>IF(N164="sníž. přenesená",J164,0)</f>
        <v>0</v>
      </c>
      <c r="BI164" s="204">
        <f>IF(N164="nulová",J164,0)</f>
        <v>0</v>
      </c>
      <c r="BJ164" s="19" t="s">
        <v>78</v>
      </c>
      <c r="BK164" s="204">
        <f>ROUND(I164*H164,2)</f>
        <v>0</v>
      </c>
      <c r="BL164" s="19" t="s">
        <v>275</v>
      </c>
      <c r="BM164" s="19" t="s">
        <v>1846</v>
      </c>
    </row>
    <row r="165" spans="2:47" s="1" customFormat="1" ht="13.5">
      <c r="B165" s="36"/>
      <c r="C165" s="58"/>
      <c r="D165" s="205" t="s">
        <v>188</v>
      </c>
      <c r="E165" s="58"/>
      <c r="F165" s="206" t="s">
        <v>1847</v>
      </c>
      <c r="G165" s="58"/>
      <c r="H165" s="58"/>
      <c r="I165" s="163"/>
      <c r="J165" s="58"/>
      <c r="K165" s="58"/>
      <c r="L165" s="56"/>
      <c r="M165" s="73"/>
      <c r="N165" s="37"/>
      <c r="O165" s="37"/>
      <c r="P165" s="37"/>
      <c r="Q165" s="37"/>
      <c r="R165" s="37"/>
      <c r="S165" s="37"/>
      <c r="T165" s="74"/>
      <c r="AT165" s="19" t="s">
        <v>188</v>
      </c>
      <c r="AU165" s="19" t="s">
        <v>80</v>
      </c>
    </row>
    <row r="166" spans="2:47" s="1" customFormat="1" ht="27">
      <c r="B166" s="36"/>
      <c r="C166" s="58"/>
      <c r="D166" s="205" t="s">
        <v>198</v>
      </c>
      <c r="E166" s="58"/>
      <c r="F166" s="218" t="s">
        <v>1848</v>
      </c>
      <c r="G166" s="58"/>
      <c r="H166" s="58"/>
      <c r="I166" s="163"/>
      <c r="J166" s="58"/>
      <c r="K166" s="58"/>
      <c r="L166" s="56"/>
      <c r="M166" s="73"/>
      <c r="N166" s="37"/>
      <c r="O166" s="37"/>
      <c r="P166" s="37"/>
      <c r="Q166" s="37"/>
      <c r="R166" s="37"/>
      <c r="S166" s="37"/>
      <c r="T166" s="74"/>
      <c r="AT166" s="19" t="s">
        <v>198</v>
      </c>
      <c r="AU166" s="19" t="s">
        <v>80</v>
      </c>
    </row>
    <row r="167" spans="2:51" s="12" customFormat="1" ht="27">
      <c r="B167" s="207"/>
      <c r="C167" s="208"/>
      <c r="D167" s="205" t="s">
        <v>190</v>
      </c>
      <c r="E167" s="209" t="s">
        <v>21</v>
      </c>
      <c r="F167" s="210" t="s">
        <v>1849</v>
      </c>
      <c r="G167" s="208"/>
      <c r="H167" s="211">
        <v>67.968</v>
      </c>
      <c r="I167" s="212"/>
      <c r="J167" s="208"/>
      <c r="K167" s="208"/>
      <c r="L167" s="213"/>
      <c r="M167" s="214"/>
      <c r="N167" s="215"/>
      <c r="O167" s="215"/>
      <c r="P167" s="215"/>
      <c r="Q167" s="215"/>
      <c r="R167" s="215"/>
      <c r="S167" s="215"/>
      <c r="T167" s="216"/>
      <c r="AT167" s="217" t="s">
        <v>190</v>
      </c>
      <c r="AU167" s="217" t="s">
        <v>80</v>
      </c>
      <c r="AV167" s="12" t="s">
        <v>80</v>
      </c>
      <c r="AW167" s="12" t="s">
        <v>34</v>
      </c>
      <c r="AX167" s="12" t="s">
        <v>71</v>
      </c>
      <c r="AY167" s="217" t="s">
        <v>180</v>
      </c>
    </row>
    <row r="168" spans="2:51" s="12" customFormat="1" ht="27">
      <c r="B168" s="207"/>
      <c r="C168" s="208"/>
      <c r="D168" s="205" t="s">
        <v>190</v>
      </c>
      <c r="E168" s="209" t="s">
        <v>21</v>
      </c>
      <c r="F168" s="210" t="s">
        <v>1850</v>
      </c>
      <c r="G168" s="208"/>
      <c r="H168" s="211">
        <v>34.854</v>
      </c>
      <c r="I168" s="212"/>
      <c r="J168" s="208"/>
      <c r="K168" s="208"/>
      <c r="L168" s="213"/>
      <c r="M168" s="214"/>
      <c r="N168" s="215"/>
      <c r="O168" s="215"/>
      <c r="P168" s="215"/>
      <c r="Q168" s="215"/>
      <c r="R168" s="215"/>
      <c r="S168" s="215"/>
      <c r="T168" s="216"/>
      <c r="AT168" s="217" t="s">
        <v>190</v>
      </c>
      <c r="AU168" s="217" t="s">
        <v>80</v>
      </c>
      <c r="AV168" s="12" t="s">
        <v>80</v>
      </c>
      <c r="AW168" s="12" t="s">
        <v>34</v>
      </c>
      <c r="AX168" s="12" t="s">
        <v>71</v>
      </c>
      <c r="AY168" s="217" t="s">
        <v>180</v>
      </c>
    </row>
    <row r="169" spans="2:51" s="12" customFormat="1" ht="27">
      <c r="B169" s="207"/>
      <c r="C169" s="208"/>
      <c r="D169" s="205" t="s">
        <v>190</v>
      </c>
      <c r="E169" s="209" t="s">
        <v>21</v>
      </c>
      <c r="F169" s="210" t="s">
        <v>1851</v>
      </c>
      <c r="G169" s="208"/>
      <c r="H169" s="211">
        <v>3.4</v>
      </c>
      <c r="I169" s="212"/>
      <c r="J169" s="208"/>
      <c r="K169" s="208"/>
      <c r="L169" s="213"/>
      <c r="M169" s="214"/>
      <c r="N169" s="215"/>
      <c r="O169" s="215"/>
      <c r="P169" s="215"/>
      <c r="Q169" s="215"/>
      <c r="R169" s="215"/>
      <c r="S169" s="215"/>
      <c r="T169" s="216"/>
      <c r="AT169" s="217" t="s">
        <v>190</v>
      </c>
      <c r="AU169" s="217" t="s">
        <v>80</v>
      </c>
      <c r="AV169" s="12" t="s">
        <v>80</v>
      </c>
      <c r="AW169" s="12" t="s">
        <v>34</v>
      </c>
      <c r="AX169" s="12" t="s">
        <v>71</v>
      </c>
      <c r="AY169" s="217" t="s">
        <v>180</v>
      </c>
    </row>
    <row r="170" spans="2:51" s="13" customFormat="1" ht="13.5">
      <c r="B170" s="219"/>
      <c r="C170" s="220"/>
      <c r="D170" s="230" t="s">
        <v>190</v>
      </c>
      <c r="E170" s="247" t="s">
        <v>21</v>
      </c>
      <c r="F170" s="248" t="s">
        <v>209</v>
      </c>
      <c r="G170" s="220"/>
      <c r="H170" s="249">
        <v>106.222</v>
      </c>
      <c r="I170" s="224"/>
      <c r="J170" s="220"/>
      <c r="K170" s="220"/>
      <c r="L170" s="225"/>
      <c r="M170" s="226"/>
      <c r="N170" s="227"/>
      <c r="O170" s="227"/>
      <c r="P170" s="227"/>
      <c r="Q170" s="227"/>
      <c r="R170" s="227"/>
      <c r="S170" s="227"/>
      <c r="T170" s="228"/>
      <c r="AT170" s="229" t="s">
        <v>190</v>
      </c>
      <c r="AU170" s="229" t="s">
        <v>80</v>
      </c>
      <c r="AV170" s="13" t="s">
        <v>206</v>
      </c>
      <c r="AW170" s="13" t="s">
        <v>34</v>
      </c>
      <c r="AX170" s="13" t="s">
        <v>78</v>
      </c>
      <c r="AY170" s="229" t="s">
        <v>180</v>
      </c>
    </row>
    <row r="171" spans="2:65" s="1" customFormat="1" ht="22.5" customHeight="1">
      <c r="B171" s="36"/>
      <c r="C171" s="193" t="s">
        <v>283</v>
      </c>
      <c r="D171" s="193" t="s">
        <v>183</v>
      </c>
      <c r="E171" s="194" t="s">
        <v>1852</v>
      </c>
      <c r="F171" s="195" t="s">
        <v>1853</v>
      </c>
      <c r="G171" s="196" t="s">
        <v>532</v>
      </c>
      <c r="H171" s="197">
        <v>106.222</v>
      </c>
      <c r="I171" s="198"/>
      <c r="J171" s="199">
        <f>ROUND(I171*H171,2)</f>
        <v>0</v>
      </c>
      <c r="K171" s="195" t="s">
        <v>560</v>
      </c>
      <c r="L171" s="56"/>
      <c r="M171" s="200" t="s">
        <v>21</v>
      </c>
      <c r="N171" s="201" t="s">
        <v>42</v>
      </c>
      <c r="O171" s="37"/>
      <c r="P171" s="202">
        <f>O171*H171</f>
        <v>0</v>
      </c>
      <c r="Q171" s="202">
        <v>0</v>
      </c>
      <c r="R171" s="202">
        <f>Q171*H171</f>
        <v>0</v>
      </c>
      <c r="S171" s="202">
        <v>0</v>
      </c>
      <c r="T171" s="203">
        <f>S171*H171</f>
        <v>0</v>
      </c>
      <c r="AR171" s="19" t="s">
        <v>275</v>
      </c>
      <c r="AT171" s="19" t="s">
        <v>183</v>
      </c>
      <c r="AU171" s="19" t="s">
        <v>80</v>
      </c>
      <c r="AY171" s="19" t="s">
        <v>180</v>
      </c>
      <c r="BE171" s="204">
        <f>IF(N171="základní",J171,0)</f>
        <v>0</v>
      </c>
      <c r="BF171" s="204">
        <f>IF(N171="snížená",J171,0)</f>
        <v>0</v>
      </c>
      <c r="BG171" s="204">
        <f>IF(N171="zákl. přenesená",J171,0)</f>
        <v>0</v>
      </c>
      <c r="BH171" s="204">
        <f>IF(N171="sníž. přenesená",J171,0)</f>
        <v>0</v>
      </c>
      <c r="BI171" s="204">
        <f>IF(N171="nulová",J171,0)</f>
        <v>0</v>
      </c>
      <c r="BJ171" s="19" t="s">
        <v>78</v>
      </c>
      <c r="BK171" s="204">
        <f>ROUND(I171*H171,2)</f>
        <v>0</v>
      </c>
      <c r="BL171" s="19" t="s">
        <v>275</v>
      </c>
      <c r="BM171" s="19" t="s">
        <v>1854</v>
      </c>
    </row>
    <row r="172" spans="2:47" s="1" customFormat="1" ht="13.5">
      <c r="B172" s="36"/>
      <c r="C172" s="58"/>
      <c r="D172" s="230" t="s">
        <v>188</v>
      </c>
      <c r="E172" s="58"/>
      <c r="F172" s="242" t="s">
        <v>1853</v>
      </c>
      <c r="G172" s="58"/>
      <c r="H172" s="58"/>
      <c r="I172" s="163"/>
      <c r="J172" s="58"/>
      <c r="K172" s="58"/>
      <c r="L172" s="56"/>
      <c r="M172" s="73"/>
      <c r="N172" s="37"/>
      <c r="O172" s="37"/>
      <c r="P172" s="37"/>
      <c r="Q172" s="37"/>
      <c r="R172" s="37"/>
      <c r="S172" s="37"/>
      <c r="T172" s="74"/>
      <c r="AT172" s="19" t="s">
        <v>188</v>
      </c>
      <c r="AU172" s="19" t="s">
        <v>80</v>
      </c>
    </row>
    <row r="173" spans="2:65" s="1" customFormat="1" ht="31.5" customHeight="1">
      <c r="B173" s="36"/>
      <c r="C173" s="193" t="s">
        <v>288</v>
      </c>
      <c r="D173" s="193" t="s">
        <v>183</v>
      </c>
      <c r="E173" s="194" t="s">
        <v>1855</v>
      </c>
      <c r="F173" s="195" t="s">
        <v>1856</v>
      </c>
      <c r="G173" s="196" t="s">
        <v>532</v>
      </c>
      <c r="H173" s="197">
        <v>106.222</v>
      </c>
      <c r="I173" s="198"/>
      <c r="J173" s="199">
        <f>ROUND(I173*H173,2)</f>
        <v>0</v>
      </c>
      <c r="K173" s="195" t="s">
        <v>560</v>
      </c>
      <c r="L173" s="56"/>
      <c r="M173" s="200" t="s">
        <v>21</v>
      </c>
      <c r="N173" s="201" t="s">
        <v>42</v>
      </c>
      <c r="O173" s="37"/>
      <c r="P173" s="202">
        <f>O173*H173</f>
        <v>0</v>
      </c>
      <c r="Q173" s="202">
        <v>0.00029</v>
      </c>
      <c r="R173" s="202">
        <f>Q173*H173</f>
        <v>0.03080438</v>
      </c>
      <c r="S173" s="202">
        <v>0</v>
      </c>
      <c r="T173" s="203">
        <f>S173*H173</f>
        <v>0</v>
      </c>
      <c r="AR173" s="19" t="s">
        <v>275</v>
      </c>
      <c r="AT173" s="19" t="s">
        <v>183</v>
      </c>
      <c r="AU173" s="19" t="s">
        <v>80</v>
      </c>
      <c r="AY173" s="19" t="s">
        <v>180</v>
      </c>
      <c r="BE173" s="204">
        <f>IF(N173="základní",J173,0)</f>
        <v>0</v>
      </c>
      <c r="BF173" s="204">
        <f>IF(N173="snížená",J173,0)</f>
        <v>0</v>
      </c>
      <c r="BG173" s="204">
        <f>IF(N173="zákl. přenesená",J173,0)</f>
        <v>0</v>
      </c>
      <c r="BH173" s="204">
        <f>IF(N173="sníž. přenesená",J173,0)</f>
        <v>0</v>
      </c>
      <c r="BI173" s="204">
        <f>IF(N173="nulová",J173,0)</f>
        <v>0</v>
      </c>
      <c r="BJ173" s="19" t="s">
        <v>78</v>
      </c>
      <c r="BK173" s="204">
        <f>ROUND(I173*H173,2)</f>
        <v>0</v>
      </c>
      <c r="BL173" s="19" t="s">
        <v>275</v>
      </c>
      <c r="BM173" s="19" t="s">
        <v>1857</v>
      </c>
    </row>
    <row r="174" spans="2:47" s="1" customFormat="1" ht="27">
      <c r="B174" s="36"/>
      <c r="C174" s="58"/>
      <c r="D174" s="205" t="s">
        <v>188</v>
      </c>
      <c r="E174" s="58"/>
      <c r="F174" s="206" t="s">
        <v>1858</v>
      </c>
      <c r="G174" s="58"/>
      <c r="H174" s="58"/>
      <c r="I174" s="163"/>
      <c r="J174" s="58"/>
      <c r="K174" s="58"/>
      <c r="L174" s="56"/>
      <c r="M174" s="73"/>
      <c r="N174" s="37"/>
      <c r="O174" s="37"/>
      <c r="P174" s="37"/>
      <c r="Q174" s="37"/>
      <c r="R174" s="37"/>
      <c r="S174" s="37"/>
      <c r="T174" s="74"/>
      <c r="AT174" s="19" t="s">
        <v>188</v>
      </c>
      <c r="AU174" s="19" t="s">
        <v>80</v>
      </c>
    </row>
    <row r="175" spans="2:63" s="11" customFormat="1" ht="37.35" customHeight="1">
      <c r="B175" s="176"/>
      <c r="C175" s="177"/>
      <c r="D175" s="178" t="s">
        <v>70</v>
      </c>
      <c r="E175" s="179" t="s">
        <v>219</v>
      </c>
      <c r="F175" s="179" t="s">
        <v>269</v>
      </c>
      <c r="G175" s="177"/>
      <c r="H175" s="177"/>
      <c r="I175" s="180"/>
      <c r="J175" s="181">
        <f>BK175</f>
        <v>0</v>
      </c>
      <c r="K175" s="177"/>
      <c r="L175" s="182"/>
      <c r="M175" s="183"/>
      <c r="N175" s="184"/>
      <c r="O175" s="184"/>
      <c r="P175" s="185">
        <f>P176</f>
        <v>0</v>
      </c>
      <c r="Q175" s="184"/>
      <c r="R175" s="185">
        <f>R176</f>
        <v>0</v>
      </c>
      <c r="S175" s="184"/>
      <c r="T175" s="186">
        <f>T176</f>
        <v>0</v>
      </c>
      <c r="AR175" s="187" t="s">
        <v>203</v>
      </c>
      <c r="AT175" s="188" t="s">
        <v>70</v>
      </c>
      <c r="AU175" s="188" t="s">
        <v>71</v>
      </c>
      <c r="AY175" s="187" t="s">
        <v>180</v>
      </c>
      <c r="BK175" s="189">
        <f>BK176</f>
        <v>0</v>
      </c>
    </row>
    <row r="176" spans="2:63" s="11" customFormat="1" ht="19.9" customHeight="1">
      <c r="B176" s="176"/>
      <c r="C176" s="177"/>
      <c r="D176" s="190" t="s">
        <v>70</v>
      </c>
      <c r="E176" s="191" t="s">
        <v>1859</v>
      </c>
      <c r="F176" s="191" t="s">
        <v>1860</v>
      </c>
      <c r="G176" s="177"/>
      <c r="H176" s="177"/>
      <c r="I176" s="180"/>
      <c r="J176" s="192">
        <f>BK176</f>
        <v>0</v>
      </c>
      <c r="K176" s="177"/>
      <c r="L176" s="182"/>
      <c r="M176" s="183"/>
      <c r="N176" s="184"/>
      <c r="O176" s="184"/>
      <c r="P176" s="185">
        <f>SUM(P177:P180)</f>
        <v>0</v>
      </c>
      <c r="Q176" s="184"/>
      <c r="R176" s="185">
        <f>SUM(R177:R180)</f>
        <v>0</v>
      </c>
      <c r="S176" s="184"/>
      <c r="T176" s="186">
        <f>SUM(T177:T180)</f>
        <v>0</v>
      </c>
      <c r="AR176" s="187" t="s">
        <v>203</v>
      </c>
      <c r="AT176" s="188" t="s">
        <v>70</v>
      </c>
      <c r="AU176" s="188" t="s">
        <v>78</v>
      </c>
      <c r="AY176" s="187" t="s">
        <v>180</v>
      </c>
      <c r="BK176" s="189">
        <f>SUM(BK177:BK180)</f>
        <v>0</v>
      </c>
    </row>
    <row r="177" spans="2:65" s="1" customFormat="1" ht="22.5" customHeight="1">
      <c r="B177" s="36"/>
      <c r="C177" s="193" t="s">
        <v>293</v>
      </c>
      <c r="D177" s="193" t="s">
        <v>183</v>
      </c>
      <c r="E177" s="194" t="s">
        <v>1861</v>
      </c>
      <c r="F177" s="195" t="s">
        <v>1862</v>
      </c>
      <c r="G177" s="196" t="s">
        <v>186</v>
      </c>
      <c r="H177" s="197">
        <v>1</v>
      </c>
      <c r="I177" s="198"/>
      <c r="J177" s="199">
        <f>ROUND(I177*H177,2)</f>
        <v>0</v>
      </c>
      <c r="K177" s="195" t="s">
        <v>560</v>
      </c>
      <c r="L177" s="56"/>
      <c r="M177" s="200" t="s">
        <v>21</v>
      </c>
      <c r="N177" s="201" t="s">
        <v>42</v>
      </c>
      <c r="O177" s="37"/>
      <c r="P177" s="202">
        <f>O177*H177</f>
        <v>0</v>
      </c>
      <c r="Q177" s="202">
        <v>0</v>
      </c>
      <c r="R177" s="202">
        <f>Q177*H177</f>
        <v>0</v>
      </c>
      <c r="S177" s="202">
        <v>0</v>
      </c>
      <c r="T177" s="203">
        <f>S177*H177</f>
        <v>0</v>
      </c>
      <c r="AR177" s="19" t="s">
        <v>498</v>
      </c>
      <c r="AT177" s="19" t="s">
        <v>183</v>
      </c>
      <c r="AU177" s="19" t="s">
        <v>80</v>
      </c>
      <c r="AY177" s="19" t="s">
        <v>180</v>
      </c>
      <c r="BE177" s="204">
        <f>IF(N177="základní",J177,0)</f>
        <v>0</v>
      </c>
      <c r="BF177" s="204">
        <f>IF(N177="snížená",J177,0)</f>
        <v>0</v>
      </c>
      <c r="BG177" s="204">
        <f>IF(N177="zákl. přenesená",J177,0)</f>
        <v>0</v>
      </c>
      <c r="BH177" s="204">
        <f>IF(N177="sníž. přenesená",J177,0)</f>
        <v>0</v>
      </c>
      <c r="BI177" s="204">
        <f>IF(N177="nulová",J177,0)</f>
        <v>0</v>
      </c>
      <c r="BJ177" s="19" t="s">
        <v>78</v>
      </c>
      <c r="BK177" s="204">
        <f>ROUND(I177*H177,2)</f>
        <v>0</v>
      </c>
      <c r="BL177" s="19" t="s">
        <v>498</v>
      </c>
      <c r="BM177" s="19" t="s">
        <v>1863</v>
      </c>
    </row>
    <row r="178" spans="2:47" s="1" customFormat="1" ht="27">
      <c r="B178" s="36"/>
      <c r="C178" s="58"/>
      <c r="D178" s="205" t="s">
        <v>188</v>
      </c>
      <c r="E178" s="58"/>
      <c r="F178" s="206" t="s">
        <v>1864</v>
      </c>
      <c r="G178" s="58"/>
      <c r="H178" s="58"/>
      <c r="I178" s="163"/>
      <c r="J178" s="58"/>
      <c r="K178" s="58"/>
      <c r="L178" s="56"/>
      <c r="M178" s="73"/>
      <c r="N178" s="37"/>
      <c r="O178" s="37"/>
      <c r="P178" s="37"/>
      <c r="Q178" s="37"/>
      <c r="R178" s="37"/>
      <c r="S178" s="37"/>
      <c r="T178" s="74"/>
      <c r="AT178" s="19" t="s">
        <v>188</v>
      </c>
      <c r="AU178" s="19" t="s">
        <v>80</v>
      </c>
    </row>
    <row r="179" spans="2:47" s="1" customFormat="1" ht="40.5">
      <c r="B179" s="36"/>
      <c r="C179" s="58"/>
      <c r="D179" s="205" t="s">
        <v>198</v>
      </c>
      <c r="E179" s="58"/>
      <c r="F179" s="218" t="s">
        <v>1865</v>
      </c>
      <c r="G179" s="58"/>
      <c r="H179" s="58"/>
      <c r="I179" s="163"/>
      <c r="J179" s="58"/>
      <c r="K179" s="58"/>
      <c r="L179" s="56"/>
      <c r="M179" s="73"/>
      <c r="N179" s="37"/>
      <c r="O179" s="37"/>
      <c r="P179" s="37"/>
      <c r="Q179" s="37"/>
      <c r="R179" s="37"/>
      <c r="S179" s="37"/>
      <c r="T179" s="74"/>
      <c r="AT179" s="19" t="s">
        <v>198</v>
      </c>
      <c r="AU179" s="19" t="s">
        <v>80</v>
      </c>
    </row>
    <row r="180" spans="2:51" s="12" customFormat="1" ht="13.5">
      <c r="B180" s="207"/>
      <c r="C180" s="208"/>
      <c r="D180" s="205" t="s">
        <v>190</v>
      </c>
      <c r="E180" s="209" t="s">
        <v>21</v>
      </c>
      <c r="F180" s="210" t="s">
        <v>1866</v>
      </c>
      <c r="G180" s="208"/>
      <c r="H180" s="211">
        <v>1</v>
      </c>
      <c r="I180" s="212"/>
      <c r="J180" s="208"/>
      <c r="K180" s="208"/>
      <c r="L180" s="213"/>
      <c r="M180" s="267"/>
      <c r="N180" s="268"/>
      <c r="O180" s="268"/>
      <c r="P180" s="268"/>
      <c r="Q180" s="268"/>
      <c r="R180" s="268"/>
      <c r="S180" s="268"/>
      <c r="T180" s="269"/>
      <c r="AT180" s="217" t="s">
        <v>190</v>
      </c>
      <c r="AU180" s="217" t="s">
        <v>80</v>
      </c>
      <c r="AV180" s="12" t="s">
        <v>80</v>
      </c>
      <c r="AW180" s="12" t="s">
        <v>34</v>
      </c>
      <c r="AX180" s="12" t="s">
        <v>78</v>
      </c>
      <c r="AY180" s="217" t="s">
        <v>180</v>
      </c>
    </row>
    <row r="181" spans="2:12" s="1" customFormat="1" ht="6.95" customHeight="1">
      <c r="B181" s="51"/>
      <c r="C181" s="52"/>
      <c r="D181" s="52"/>
      <c r="E181" s="52"/>
      <c r="F181" s="52"/>
      <c r="G181" s="52"/>
      <c r="H181" s="52"/>
      <c r="I181" s="139"/>
      <c r="J181" s="52"/>
      <c r="K181" s="52"/>
      <c r="L181" s="56"/>
    </row>
  </sheetData>
  <sheetProtection password="CC35" sheet="1" objects="1" scenarios="1" formatColumns="0" formatRows="0" sort="0" autoFilter="0"/>
  <autoFilter ref="C96:K96"/>
  <mergeCells count="12">
    <mergeCell ref="G1:H1"/>
    <mergeCell ref="L2:V2"/>
    <mergeCell ref="E49:H49"/>
    <mergeCell ref="E51:H51"/>
    <mergeCell ref="E85:H85"/>
    <mergeCell ref="E87:H87"/>
    <mergeCell ref="E89:H89"/>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118</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ht="13.5">
      <c r="B8" s="23"/>
      <c r="C8" s="24"/>
      <c r="D8" s="32" t="s">
        <v>148</v>
      </c>
      <c r="E8" s="24"/>
      <c r="F8" s="24"/>
      <c r="G8" s="24"/>
      <c r="H8" s="24"/>
      <c r="I8" s="117"/>
      <c r="J8" s="24"/>
      <c r="K8" s="26"/>
    </row>
    <row r="9" spans="2:11" s="1" customFormat="1" ht="22.5" customHeight="1">
      <c r="B9" s="36"/>
      <c r="C9" s="37"/>
      <c r="D9" s="37"/>
      <c r="E9" s="328" t="s">
        <v>1867</v>
      </c>
      <c r="F9" s="297"/>
      <c r="G9" s="297"/>
      <c r="H9" s="297"/>
      <c r="I9" s="118"/>
      <c r="J9" s="37"/>
      <c r="K9" s="40"/>
    </row>
    <row r="10" spans="2:11" s="1" customFormat="1" ht="13.5">
      <c r="B10" s="36"/>
      <c r="C10" s="37"/>
      <c r="D10" s="32" t="s">
        <v>1109</v>
      </c>
      <c r="E10" s="37"/>
      <c r="F10" s="37"/>
      <c r="G10" s="37"/>
      <c r="H10" s="37"/>
      <c r="I10" s="118"/>
      <c r="J10" s="37"/>
      <c r="K10" s="40"/>
    </row>
    <row r="11" spans="2:11" s="1" customFormat="1" ht="36.95" customHeight="1">
      <c r="B11" s="36"/>
      <c r="C11" s="37"/>
      <c r="D11" s="37"/>
      <c r="E11" s="329" t="s">
        <v>1868</v>
      </c>
      <c r="F11" s="297"/>
      <c r="G11" s="297"/>
      <c r="H11" s="297"/>
      <c r="I11" s="118"/>
      <c r="J11" s="37"/>
      <c r="K11" s="40"/>
    </row>
    <row r="12" spans="2:11" s="1" customFormat="1" ht="13.5">
      <c r="B12" s="36"/>
      <c r="C12" s="37"/>
      <c r="D12" s="37"/>
      <c r="E12" s="37"/>
      <c r="F12" s="37"/>
      <c r="G12" s="37"/>
      <c r="H12" s="37"/>
      <c r="I12" s="118"/>
      <c r="J12" s="37"/>
      <c r="K12" s="40"/>
    </row>
    <row r="13" spans="2:11" s="1" customFormat="1" ht="14.45" customHeight="1">
      <c r="B13" s="36"/>
      <c r="C13" s="37"/>
      <c r="D13" s="32" t="s">
        <v>18</v>
      </c>
      <c r="E13" s="37"/>
      <c r="F13" s="30" t="s">
        <v>21</v>
      </c>
      <c r="G13" s="37"/>
      <c r="H13" s="37"/>
      <c r="I13" s="119" t="s">
        <v>20</v>
      </c>
      <c r="J13" s="30" t="s">
        <v>21</v>
      </c>
      <c r="K13" s="40"/>
    </row>
    <row r="14" spans="2:11" s="1" customFormat="1" ht="14.45" customHeight="1">
      <c r="B14" s="36"/>
      <c r="C14" s="37"/>
      <c r="D14" s="32" t="s">
        <v>22</v>
      </c>
      <c r="E14" s="37"/>
      <c r="F14" s="30" t="s">
        <v>23</v>
      </c>
      <c r="G14" s="37"/>
      <c r="H14" s="37"/>
      <c r="I14" s="119" t="s">
        <v>24</v>
      </c>
      <c r="J14" s="120" t="str">
        <f>'Rekapitulace stavby'!AN8</f>
        <v>22. 3. 2016</v>
      </c>
      <c r="K14" s="40"/>
    </row>
    <row r="15" spans="2:11" s="1" customFormat="1" ht="10.9" customHeight="1">
      <c r="B15" s="36"/>
      <c r="C15" s="37"/>
      <c r="D15" s="37"/>
      <c r="E15" s="37"/>
      <c r="F15" s="37"/>
      <c r="G15" s="37"/>
      <c r="H15" s="37"/>
      <c r="I15" s="118"/>
      <c r="J15" s="37"/>
      <c r="K15" s="40"/>
    </row>
    <row r="16" spans="2:11" s="1" customFormat="1" ht="14.45" customHeight="1">
      <c r="B16" s="36"/>
      <c r="C16" s="37"/>
      <c r="D16" s="32" t="s">
        <v>26</v>
      </c>
      <c r="E16" s="37"/>
      <c r="F16" s="37"/>
      <c r="G16" s="37"/>
      <c r="H16" s="37"/>
      <c r="I16" s="119" t="s">
        <v>27</v>
      </c>
      <c r="J16" s="30" t="str">
        <f>IF('Rekapitulace stavby'!AN10="","",'Rekapitulace stavby'!AN10)</f>
        <v/>
      </c>
      <c r="K16" s="40"/>
    </row>
    <row r="17" spans="2:11" s="1" customFormat="1" ht="18" customHeight="1">
      <c r="B17" s="36"/>
      <c r="C17" s="37"/>
      <c r="D17" s="37"/>
      <c r="E17" s="30" t="str">
        <f>IF('Rekapitulace stavby'!E11="","",'Rekapitulace stavby'!E11)</f>
        <v>Povodí Labe, státní podnik</v>
      </c>
      <c r="F17" s="37"/>
      <c r="G17" s="37"/>
      <c r="H17" s="37"/>
      <c r="I17" s="119" t="s">
        <v>29</v>
      </c>
      <c r="J17" s="30" t="str">
        <f>IF('Rekapitulace stavby'!AN11="","",'Rekapitulace stavby'!AN11)</f>
        <v/>
      </c>
      <c r="K17" s="40"/>
    </row>
    <row r="18" spans="2:11" s="1" customFormat="1" ht="6.95" customHeight="1">
      <c r="B18" s="36"/>
      <c r="C18" s="37"/>
      <c r="D18" s="37"/>
      <c r="E18" s="37"/>
      <c r="F18" s="37"/>
      <c r="G18" s="37"/>
      <c r="H18" s="37"/>
      <c r="I18" s="118"/>
      <c r="J18" s="37"/>
      <c r="K18" s="40"/>
    </row>
    <row r="19" spans="2:11" s="1" customFormat="1" ht="14.45"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5" customHeight="1">
      <c r="B21" s="36"/>
      <c r="C21" s="37"/>
      <c r="D21" s="37"/>
      <c r="E21" s="37"/>
      <c r="F21" s="37"/>
      <c r="G21" s="37"/>
      <c r="H21" s="37"/>
      <c r="I21" s="118"/>
      <c r="J21" s="37"/>
      <c r="K21" s="40"/>
    </row>
    <row r="22" spans="2:11" s="1" customFormat="1" ht="14.45" customHeight="1">
      <c r="B22" s="36"/>
      <c r="C22" s="37"/>
      <c r="D22" s="32" t="s">
        <v>32</v>
      </c>
      <c r="E22" s="37"/>
      <c r="F22" s="37"/>
      <c r="G22" s="37"/>
      <c r="H22" s="37"/>
      <c r="I22" s="119" t="s">
        <v>27</v>
      </c>
      <c r="J22" s="30" t="str">
        <f>IF('Rekapitulace stavby'!AN16="","",'Rekapitulace stavby'!AN16)</f>
        <v/>
      </c>
      <c r="K22" s="40"/>
    </row>
    <row r="23" spans="2:11" s="1" customFormat="1" ht="18" customHeight="1">
      <c r="B23" s="36"/>
      <c r="C23" s="37"/>
      <c r="D23" s="37"/>
      <c r="E23" s="30" t="str">
        <f>IF('Rekapitulace stavby'!E17="","",'Rekapitulace stavby'!E17)</f>
        <v>HG Partner, s.r.o.</v>
      </c>
      <c r="F23" s="37"/>
      <c r="G23" s="37"/>
      <c r="H23" s="37"/>
      <c r="I23" s="119" t="s">
        <v>29</v>
      </c>
      <c r="J23" s="30" t="str">
        <f>IF('Rekapitulace stavby'!AN17="","",'Rekapitulace stavby'!AN17)</f>
        <v/>
      </c>
      <c r="K23" s="40"/>
    </row>
    <row r="24" spans="2:11" s="1" customFormat="1" ht="6.95" customHeight="1">
      <c r="B24" s="36"/>
      <c r="C24" s="37"/>
      <c r="D24" s="37"/>
      <c r="E24" s="37"/>
      <c r="F24" s="37"/>
      <c r="G24" s="37"/>
      <c r="H24" s="37"/>
      <c r="I24" s="118"/>
      <c r="J24" s="37"/>
      <c r="K24" s="40"/>
    </row>
    <row r="25" spans="2:11" s="1" customFormat="1" ht="14.45" customHeight="1">
      <c r="B25" s="36"/>
      <c r="C25" s="37"/>
      <c r="D25" s="32" t="s">
        <v>35</v>
      </c>
      <c r="E25" s="37"/>
      <c r="F25" s="37"/>
      <c r="G25" s="37"/>
      <c r="H25" s="37"/>
      <c r="I25" s="118"/>
      <c r="J25" s="37"/>
      <c r="K25" s="40"/>
    </row>
    <row r="26" spans="2:11" s="7" customFormat="1" ht="22.5" customHeight="1">
      <c r="B26" s="121"/>
      <c r="C26" s="122"/>
      <c r="D26" s="122"/>
      <c r="E26" s="293" t="s">
        <v>21</v>
      </c>
      <c r="F26" s="330"/>
      <c r="G26" s="330"/>
      <c r="H26" s="330"/>
      <c r="I26" s="123"/>
      <c r="J26" s="122"/>
      <c r="K26" s="124"/>
    </row>
    <row r="27" spans="2:11" s="1" customFormat="1" ht="6.95" customHeight="1">
      <c r="B27" s="36"/>
      <c r="C27" s="37"/>
      <c r="D27" s="37"/>
      <c r="E27" s="37"/>
      <c r="F27" s="37"/>
      <c r="G27" s="37"/>
      <c r="H27" s="37"/>
      <c r="I27" s="118"/>
      <c r="J27" s="37"/>
      <c r="K27" s="40"/>
    </row>
    <row r="28" spans="2:11" s="1" customFormat="1" ht="6.95"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ROUND(J95,2)</f>
        <v>0</v>
      </c>
      <c r="K29" s="40"/>
    </row>
    <row r="30" spans="2:11" s="1" customFormat="1" ht="6.95" customHeight="1">
      <c r="B30" s="36"/>
      <c r="C30" s="37"/>
      <c r="D30" s="81"/>
      <c r="E30" s="81"/>
      <c r="F30" s="81"/>
      <c r="G30" s="81"/>
      <c r="H30" s="81"/>
      <c r="I30" s="125"/>
      <c r="J30" s="81"/>
      <c r="K30" s="126"/>
    </row>
    <row r="31" spans="2:11" s="1" customFormat="1" ht="14.45" customHeight="1">
      <c r="B31" s="36"/>
      <c r="C31" s="37"/>
      <c r="D31" s="37"/>
      <c r="E31" s="37"/>
      <c r="F31" s="41" t="s">
        <v>39</v>
      </c>
      <c r="G31" s="37"/>
      <c r="H31" s="37"/>
      <c r="I31" s="129" t="s">
        <v>38</v>
      </c>
      <c r="J31" s="41" t="s">
        <v>40</v>
      </c>
      <c r="K31" s="40"/>
    </row>
    <row r="32" spans="2:11" s="1" customFormat="1" ht="14.45" customHeight="1">
      <c r="B32" s="36"/>
      <c r="C32" s="37"/>
      <c r="D32" s="44" t="s">
        <v>41</v>
      </c>
      <c r="E32" s="44" t="s">
        <v>42</v>
      </c>
      <c r="F32" s="130">
        <f>ROUND(SUM(BE95:BE405),2)</f>
        <v>0</v>
      </c>
      <c r="G32" s="37"/>
      <c r="H32" s="37"/>
      <c r="I32" s="131">
        <v>0.21</v>
      </c>
      <c r="J32" s="130">
        <f>ROUND(ROUND((SUM(BE95:BE405)),2)*I32,2)</f>
        <v>0</v>
      </c>
      <c r="K32" s="40"/>
    </row>
    <row r="33" spans="2:11" s="1" customFormat="1" ht="14.45" customHeight="1">
      <c r="B33" s="36"/>
      <c r="C33" s="37"/>
      <c r="D33" s="37"/>
      <c r="E33" s="44" t="s">
        <v>43</v>
      </c>
      <c r="F33" s="130">
        <f>ROUND(SUM(BF95:BF405),2)</f>
        <v>0</v>
      </c>
      <c r="G33" s="37"/>
      <c r="H33" s="37"/>
      <c r="I33" s="131">
        <v>0.15</v>
      </c>
      <c r="J33" s="130">
        <f>ROUND(ROUND((SUM(BF95:BF405)),2)*I33,2)</f>
        <v>0</v>
      </c>
      <c r="K33" s="40"/>
    </row>
    <row r="34" spans="2:11" s="1" customFormat="1" ht="14.45" customHeight="1" hidden="1">
      <c r="B34" s="36"/>
      <c r="C34" s="37"/>
      <c r="D34" s="37"/>
      <c r="E34" s="44" t="s">
        <v>44</v>
      </c>
      <c r="F34" s="130">
        <f>ROUND(SUM(BG95:BG405),2)</f>
        <v>0</v>
      </c>
      <c r="G34" s="37"/>
      <c r="H34" s="37"/>
      <c r="I34" s="131">
        <v>0.21</v>
      </c>
      <c r="J34" s="130">
        <v>0</v>
      </c>
      <c r="K34" s="40"/>
    </row>
    <row r="35" spans="2:11" s="1" customFormat="1" ht="14.45" customHeight="1" hidden="1">
      <c r="B35" s="36"/>
      <c r="C35" s="37"/>
      <c r="D35" s="37"/>
      <c r="E35" s="44" t="s">
        <v>45</v>
      </c>
      <c r="F35" s="130">
        <f>ROUND(SUM(BH95:BH405),2)</f>
        <v>0</v>
      </c>
      <c r="G35" s="37"/>
      <c r="H35" s="37"/>
      <c r="I35" s="131">
        <v>0.15</v>
      </c>
      <c r="J35" s="130">
        <v>0</v>
      </c>
      <c r="K35" s="40"/>
    </row>
    <row r="36" spans="2:11" s="1" customFormat="1" ht="14.45" customHeight="1" hidden="1">
      <c r="B36" s="36"/>
      <c r="C36" s="37"/>
      <c r="D36" s="37"/>
      <c r="E36" s="44" t="s">
        <v>46</v>
      </c>
      <c r="F36" s="130">
        <f>ROUND(SUM(BI95:BI405),2)</f>
        <v>0</v>
      </c>
      <c r="G36" s="37"/>
      <c r="H36" s="37"/>
      <c r="I36" s="131">
        <v>0</v>
      </c>
      <c r="J36" s="130">
        <v>0</v>
      </c>
      <c r="K36" s="40"/>
    </row>
    <row r="37" spans="2:11" s="1" customFormat="1" ht="6.95"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5" customHeight="1">
      <c r="B39" s="51"/>
      <c r="C39" s="52"/>
      <c r="D39" s="52"/>
      <c r="E39" s="52"/>
      <c r="F39" s="52"/>
      <c r="G39" s="52"/>
      <c r="H39" s="52"/>
      <c r="I39" s="139"/>
      <c r="J39" s="52"/>
      <c r="K39" s="53"/>
    </row>
    <row r="43" spans="2:11" s="1" customFormat="1" ht="6.95" customHeight="1">
      <c r="B43" s="140"/>
      <c r="C43" s="141"/>
      <c r="D43" s="141"/>
      <c r="E43" s="141"/>
      <c r="F43" s="141"/>
      <c r="G43" s="141"/>
      <c r="H43" s="141"/>
      <c r="I43" s="142"/>
      <c r="J43" s="141"/>
      <c r="K43" s="143"/>
    </row>
    <row r="44" spans="2:11" s="1" customFormat="1" ht="36.95" customHeight="1">
      <c r="B44" s="36"/>
      <c r="C44" s="25" t="s">
        <v>150</v>
      </c>
      <c r="D44" s="37"/>
      <c r="E44" s="37"/>
      <c r="F44" s="37"/>
      <c r="G44" s="37"/>
      <c r="H44" s="37"/>
      <c r="I44" s="118"/>
      <c r="J44" s="37"/>
      <c r="K44" s="40"/>
    </row>
    <row r="45" spans="2:11" s="1" customFormat="1" ht="6.95" customHeight="1">
      <c r="B45" s="36"/>
      <c r="C45" s="37"/>
      <c r="D45" s="37"/>
      <c r="E45" s="37"/>
      <c r="F45" s="37"/>
      <c r="G45" s="37"/>
      <c r="H45" s="37"/>
      <c r="I45" s="118"/>
      <c r="J45" s="37"/>
      <c r="K45" s="40"/>
    </row>
    <row r="46" spans="2:11" s="1" customFormat="1" ht="14.45" customHeight="1">
      <c r="B46" s="36"/>
      <c r="C46" s="32" t="s">
        <v>16</v>
      </c>
      <c r="D46" s="37"/>
      <c r="E46" s="37"/>
      <c r="F46" s="37"/>
      <c r="G46" s="37"/>
      <c r="H46" s="37"/>
      <c r="I46" s="118"/>
      <c r="J46" s="37"/>
      <c r="K46" s="40"/>
    </row>
    <row r="47" spans="2:11" s="1" customFormat="1" ht="22.5" customHeight="1">
      <c r="B47" s="36"/>
      <c r="C47" s="37"/>
      <c r="D47" s="37"/>
      <c r="E47" s="328" t="str">
        <f>E7</f>
        <v>VD Labská, zvýšení retenční funkce rekonstrucí spodních výpustí v obtokovém tunelu</v>
      </c>
      <c r="F47" s="297"/>
      <c r="G47" s="297"/>
      <c r="H47" s="297"/>
      <c r="I47" s="118"/>
      <c r="J47" s="37"/>
      <c r="K47" s="40"/>
    </row>
    <row r="48" spans="2:11" ht="13.5">
      <c r="B48" s="23"/>
      <c r="C48" s="32" t="s">
        <v>148</v>
      </c>
      <c r="D48" s="24"/>
      <c r="E48" s="24"/>
      <c r="F48" s="24"/>
      <c r="G48" s="24"/>
      <c r="H48" s="24"/>
      <c r="I48" s="117"/>
      <c r="J48" s="24"/>
      <c r="K48" s="26"/>
    </row>
    <row r="49" spans="2:11" s="1" customFormat="1" ht="22.5" customHeight="1">
      <c r="B49" s="36"/>
      <c r="C49" s="37"/>
      <c r="D49" s="37"/>
      <c r="E49" s="328" t="s">
        <v>1867</v>
      </c>
      <c r="F49" s="297"/>
      <c r="G49" s="297"/>
      <c r="H49" s="297"/>
      <c r="I49" s="118"/>
      <c r="J49" s="37"/>
      <c r="K49" s="40"/>
    </row>
    <row r="50" spans="2:11" s="1" customFormat="1" ht="14.45" customHeight="1">
      <c r="B50" s="36"/>
      <c r="C50" s="32" t="s">
        <v>1109</v>
      </c>
      <c r="D50" s="37"/>
      <c r="E50" s="37"/>
      <c r="F50" s="37"/>
      <c r="G50" s="37"/>
      <c r="H50" s="37"/>
      <c r="I50" s="118"/>
      <c r="J50" s="37"/>
      <c r="K50" s="40"/>
    </row>
    <row r="51" spans="2:11" s="1" customFormat="1" ht="23.25" customHeight="1">
      <c r="B51" s="36"/>
      <c r="C51" s="37"/>
      <c r="D51" s="37"/>
      <c r="E51" s="329" t="str">
        <f>E11</f>
        <v>SO 07.01 -  Ochrana korunového přelivu, mikropilotové založení</v>
      </c>
      <c r="F51" s="297"/>
      <c r="G51" s="297"/>
      <c r="H51" s="297"/>
      <c r="I51" s="118"/>
      <c r="J51" s="37"/>
      <c r="K51" s="40"/>
    </row>
    <row r="52" spans="2:11" s="1" customFormat="1" ht="6.95" customHeight="1">
      <c r="B52" s="36"/>
      <c r="C52" s="37"/>
      <c r="D52" s="37"/>
      <c r="E52" s="37"/>
      <c r="F52" s="37"/>
      <c r="G52" s="37"/>
      <c r="H52" s="37"/>
      <c r="I52" s="118"/>
      <c r="J52" s="37"/>
      <c r="K52" s="40"/>
    </row>
    <row r="53" spans="2:11" s="1" customFormat="1" ht="18" customHeight="1">
      <c r="B53" s="36"/>
      <c r="C53" s="32" t="s">
        <v>22</v>
      </c>
      <c r="D53" s="37"/>
      <c r="E53" s="37"/>
      <c r="F53" s="30" t="str">
        <f>F14</f>
        <v xml:space="preserve"> </v>
      </c>
      <c r="G53" s="37"/>
      <c r="H53" s="37"/>
      <c r="I53" s="119" t="s">
        <v>24</v>
      </c>
      <c r="J53" s="120" t="str">
        <f>IF(J14="","",J14)</f>
        <v>22. 3. 2016</v>
      </c>
      <c r="K53" s="40"/>
    </row>
    <row r="54" spans="2:11" s="1" customFormat="1" ht="6.95" customHeight="1">
      <c r="B54" s="36"/>
      <c r="C54" s="37"/>
      <c r="D54" s="37"/>
      <c r="E54" s="37"/>
      <c r="F54" s="37"/>
      <c r="G54" s="37"/>
      <c r="H54" s="37"/>
      <c r="I54" s="118"/>
      <c r="J54" s="37"/>
      <c r="K54" s="40"/>
    </row>
    <row r="55" spans="2:11" s="1" customFormat="1" ht="13.5">
      <c r="B55" s="36"/>
      <c r="C55" s="32" t="s">
        <v>26</v>
      </c>
      <c r="D55" s="37"/>
      <c r="E55" s="37"/>
      <c r="F55" s="30" t="str">
        <f>E17</f>
        <v>Povodí Labe, státní podnik</v>
      </c>
      <c r="G55" s="37"/>
      <c r="H55" s="37"/>
      <c r="I55" s="119" t="s">
        <v>32</v>
      </c>
      <c r="J55" s="30" t="str">
        <f>E23</f>
        <v>HG Partner, s.r.o.</v>
      </c>
      <c r="K55" s="40"/>
    </row>
    <row r="56" spans="2:11" s="1" customFormat="1" ht="14.45"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151</v>
      </c>
      <c r="D58" s="132"/>
      <c r="E58" s="132"/>
      <c r="F58" s="132"/>
      <c r="G58" s="132"/>
      <c r="H58" s="132"/>
      <c r="I58" s="145"/>
      <c r="J58" s="146" t="s">
        <v>152</v>
      </c>
      <c r="K58" s="147"/>
    </row>
    <row r="59" spans="2:11" s="1" customFormat="1" ht="10.35" customHeight="1">
      <c r="B59" s="36"/>
      <c r="C59" s="37"/>
      <c r="D59" s="37"/>
      <c r="E59" s="37"/>
      <c r="F59" s="37"/>
      <c r="G59" s="37"/>
      <c r="H59" s="37"/>
      <c r="I59" s="118"/>
      <c r="J59" s="37"/>
      <c r="K59" s="40"/>
    </row>
    <row r="60" spans="2:47" s="1" customFormat="1" ht="29.25" customHeight="1">
      <c r="B60" s="36"/>
      <c r="C60" s="148" t="s">
        <v>153</v>
      </c>
      <c r="D60" s="37"/>
      <c r="E60" s="37"/>
      <c r="F60" s="37"/>
      <c r="G60" s="37"/>
      <c r="H60" s="37"/>
      <c r="I60" s="118"/>
      <c r="J60" s="128">
        <f>J95</f>
        <v>0</v>
      </c>
      <c r="K60" s="40"/>
      <c r="AU60" s="19" t="s">
        <v>154</v>
      </c>
    </row>
    <row r="61" spans="2:11" s="8" customFormat="1" ht="24.95" customHeight="1">
      <c r="B61" s="149"/>
      <c r="C61" s="150"/>
      <c r="D61" s="151" t="s">
        <v>509</v>
      </c>
      <c r="E61" s="152"/>
      <c r="F61" s="152"/>
      <c r="G61" s="152"/>
      <c r="H61" s="152"/>
      <c r="I61" s="153"/>
      <c r="J61" s="154">
        <f>J96</f>
        <v>0</v>
      </c>
      <c r="K61" s="155"/>
    </row>
    <row r="62" spans="2:11" s="9" customFormat="1" ht="19.9" customHeight="1">
      <c r="B62" s="156"/>
      <c r="C62" s="157"/>
      <c r="D62" s="158" t="s">
        <v>510</v>
      </c>
      <c r="E62" s="159"/>
      <c r="F62" s="159"/>
      <c r="G62" s="159"/>
      <c r="H62" s="159"/>
      <c r="I62" s="160"/>
      <c r="J62" s="161">
        <f>J97</f>
        <v>0</v>
      </c>
      <c r="K62" s="162"/>
    </row>
    <row r="63" spans="2:11" s="9" customFormat="1" ht="19.9" customHeight="1">
      <c r="B63" s="156"/>
      <c r="C63" s="157"/>
      <c r="D63" s="158" t="s">
        <v>511</v>
      </c>
      <c r="E63" s="159"/>
      <c r="F63" s="159"/>
      <c r="G63" s="159"/>
      <c r="H63" s="159"/>
      <c r="I63" s="160"/>
      <c r="J63" s="161">
        <f>J176</f>
        <v>0</v>
      </c>
      <c r="K63" s="162"/>
    </row>
    <row r="64" spans="2:11" s="9" customFormat="1" ht="19.9" customHeight="1">
      <c r="B64" s="156"/>
      <c r="C64" s="157"/>
      <c r="D64" s="158" t="s">
        <v>513</v>
      </c>
      <c r="E64" s="159"/>
      <c r="F64" s="159"/>
      <c r="G64" s="159"/>
      <c r="H64" s="159"/>
      <c r="I64" s="160"/>
      <c r="J64" s="161">
        <f>J271</f>
        <v>0</v>
      </c>
      <c r="K64" s="162"/>
    </row>
    <row r="65" spans="2:11" s="9" customFormat="1" ht="19.9" customHeight="1">
      <c r="B65" s="156"/>
      <c r="C65" s="157"/>
      <c r="D65" s="158" t="s">
        <v>158</v>
      </c>
      <c r="E65" s="159"/>
      <c r="F65" s="159"/>
      <c r="G65" s="159"/>
      <c r="H65" s="159"/>
      <c r="I65" s="160"/>
      <c r="J65" s="161">
        <f>J290</f>
        <v>0</v>
      </c>
      <c r="K65" s="162"/>
    </row>
    <row r="66" spans="2:11" s="9" customFormat="1" ht="19.9" customHeight="1">
      <c r="B66" s="156"/>
      <c r="C66" s="157"/>
      <c r="D66" s="158" t="s">
        <v>514</v>
      </c>
      <c r="E66" s="159"/>
      <c r="F66" s="159"/>
      <c r="G66" s="159"/>
      <c r="H66" s="159"/>
      <c r="I66" s="160"/>
      <c r="J66" s="161">
        <f>J298</f>
        <v>0</v>
      </c>
      <c r="K66" s="162"/>
    </row>
    <row r="67" spans="2:11" s="8" customFormat="1" ht="24.95" customHeight="1">
      <c r="B67" s="149"/>
      <c r="C67" s="150"/>
      <c r="D67" s="151" t="s">
        <v>515</v>
      </c>
      <c r="E67" s="152"/>
      <c r="F67" s="152"/>
      <c r="G67" s="152"/>
      <c r="H67" s="152"/>
      <c r="I67" s="153"/>
      <c r="J67" s="154">
        <f>J301</f>
        <v>0</v>
      </c>
      <c r="K67" s="155"/>
    </row>
    <row r="68" spans="2:11" s="9" customFormat="1" ht="19.9" customHeight="1">
      <c r="B68" s="156"/>
      <c r="C68" s="157"/>
      <c r="D68" s="158" t="s">
        <v>1869</v>
      </c>
      <c r="E68" s="159"/>
      <c r="F68" s="159"/>
      <c r="G68" s="159"/>
      <c r="H68" s="159"/>
      <c r="I68" s="160"/>
      <c r="J68" s="161">
        <f>J302</f>
        <v>0</v>
      </c>
      <c r="K68" s="162"/>
    </row>
    <row r="69" spans="2:11" s="9" customFormat="1" ht="19.9" customHeight="1">
      <c r="B69" s="156"/>
      <c r="C69" s="157"/>
      <c r="D69" s="158" t="s">
        <v>1685</v>
      </c>
      <c r="E69" s="159"/>
      <c r="F69" s="159"/>
      <c r="G69" s="159"/>
      <c r="H69" s="159"/>
      <c r="I69" s="160"/>
      <c r="J69" s="161">
        <f>J324</f>
        <v>0</v>
      </c>
      <c r="K69" s="162"/>
    </row>
    <row r="70" spans="2:11" s="9" customFormat="1" ht="19.9" customHeight="1">
      <c r="B70" s="156"/>
      <c r="C70" s="157"/>
      <c r="D70" s="158" t="s">
        <v>516</v>
      </c>
      <c r="E70" s="159"/>
      <c r="F70" s="159"/>
      <c r="G70" s="159"/>
      <c r="H70" s="159"/>
      <c r="I70" s="160"/>
      <c r="J70" s="161">
        <f>J340</f>
        <v>0</v>
      </c>
      <c r="K70" s="162"/>
    </row>
    <row r="71" spans="2:11" s="9" customFormat="1" ht="19.9" customHeight="1">
      <c r="B71" s="156"/>
      <c r="C71" s="157"/>
      <c r="D71" s="158" t="s">
        <v>1369</v>
      </c>
      <c r="E71" s="159"/>
      <c r="F71" s="159"/>
      <c r="G71" s="159"/>
      <c r="H71" s="159"/>
      <c r="I71" s="160"/>
      <c r="J71" s="161">
        <f>J370</f>
        <v>0</v>
      </c>
      <c r="K71" s="162"/>
    </row>
    <row r="72" spans="2:11" s="8" customFormat="1" ht="24.95" customHeight="1">
      <c r="B72" s="149"/>
      <c r="C72" s="150"/>
      <c r="D72" s="151" t="s">
        <v>160</v>
      </c>
      <c r="E72" s="152"/>
      <c r="F72" s="152"/>
      <c r="G72" s="152"/>
      <c r="H72" s="152"/>
      <c r="I72" s="153"/>
      <c r="J72" s="154">
        <f>J381</f>
        <v>0</v>
      </c>
      <c r="K72" s="155"/>
    </row>
    <row r="73" spans="2:11" s="9" customFormat="1" ht="19.9" customHeight="1">
      <c r="B73" s="156"/>
      <c r="C73" s="157"/>
      <c r="D73" s="158" t="s">
        <v>1772</v>
      </c>
      <c r="E73" s="159"/>
      <c r="F73" s="159"/>
      <c r="G73" s="159"/>
      <c r="H73" s="159"/>
      <c r="I73" s="160"/>
      <c r="J73" s="161">
        <f>J382</f>
        <v>0</v>
      </c>
      <c r="K73" s="162"/>
    </row>
    <row r="74" spans="2:11" s="1" customFormat="1" ht="21.75" customHeight="1">
      <c r="B74" s="36"/>
      <c r="C74" s="37"/>
      <c r="D74" s="37"/>
      <c r="E74" s="37"/>
      <c r="F74" s="37"/>
      <c r="G74" s="37"/>
      <c r="H74" s="37"/>
      <c r="I74" s="118"/>
      <c r="J74" s="37"/>
      <c r="K74" s="40"/>
    </row>
    <row r="75" spans="2:11" s="1" customFormat="1" ht="6.95" customHeight="1">
      <c r="B75" s="51"/>
      <c r="C75" s="52"/>
      <c r="D75" s="52"/>
      <c r="E75" s="52"/>
      <c r="F75" s="52"/>
      <c r="G75" s="52"/>
      <c r="H75" s="52"/>
      <c r="I75" s="139"/>
      <c r="J75" s="52"/>
      <c r="K75" s="53"/>
    </row>
    <row r="79" spans="2:12" s="1" customFormat="1" ht="6.95" customHeight="1">
      <c r="B79" s="54"/>
      <c r="C79" s="55"/>
      <c r="D79" s="55"/>
      <c r="E79" s="55"/>
      <c r="F79" s="55"/>
      <c r="G79" s="55"/>
      <c r="H79" s="55"/>
      <c r="I79" s="142"/>
      <c r="J79" s="55"/>
      <c r="K79" s="55"/>
      <c r="L79" s="56"/>
    </row>
    <row r="80" spans="2:12" s="1" customFormat="1" ht="36.95" customHeight="1">
      <c r="B80" s="36"/>
      <c r="C80" s="57" t="s">
        <v>165</v>
      </c>
      <c r="D80" s="58"/>
      <c r="E80" s="58"/>
      <c r="F80" s="58"/>
      <c r="G80" s="58"/>
      <c r="H80" s="58"/>
      <c r="I80" s="163"/>
      <c r="J80" s="58"/>
      <c r="K80" s="58"/>
      <c r="L80" s="56"/>
    </row>
    <row r="81" spans="2:12" s="1" customFormat="1" ht="6.95" customHeight="1">
      <c r="B81" s="36"/>
      <c r="C81" s="58"/>
      <c r="D81" s="58"/>
      <c r="E81" s="58"/>
      <c r="F81" s="58"/>
      <c r="G81" s="58"/>
      <c r="H81" s="58"/>
      <c r="I81" s="163"/>
      <c r="J81" s="58"/>
      <c r="K81" s="58"/>
      <c r="L81" s="56"/>
    </row>
    <row r="82" spans="2:12" s="1" customFormat="1" ht="14.45" customHeight="1">
      <c r="B82" s="36"/>
      <c r="C82" s="60" t="s">
        <v>16</v>
      </c>
      <c r="D82" s="58"/>
      <c r="E82" s="58"/>
      <c r="F82" s="58"/>
      <c r="G82" s="58"/>
      <c r="H82" s="58"/>
      <c r="I82" s="163"/>
      <c r="J82" s="58"/>
      <c r="K82" s="58"/>
      <c r="L82" s="56"/>
    </row>
    <row r="83" spans="2:12" s="1" customFormat="1" ht="22.5" customHeight="1">
      <c r="B83" s="36"/>
      <c r="C83" s="58"/>
      <c r="D83" s="58"/>
      <c r="E83" s="331" t="str">
        <f>E7</f>
        <v>VD Labská, zvýšení retenční funkce rekonstrucí spodních výpustí v obtokovém tunelu</v>
      </c>
      <c r="F83" s="308"/>
      <c r="G83" s="308"/>
      <c r="H83" s="308"/>
      <c r="I83" s="163"/>
      <c r="J83" s="58"/>
      <c r="K83" s="58"/>
      <c r="L83" s="56"/>
    </row>
    <row r="84" spans="2:12" ht="13.5">
      <c r="B84" s="23"/>
      <c r="C84" s="60" t="s">
        <v>148</v>
      </c>
      <c r="D84" s="270"/>
      <c r="E84" s="270"/>
      <c r="F84" s="270"/>
      <c r="G84" s="270"/>
      <c r="H84" s="270"/>
      <c r="J84" s="270"/>
      <c r="K84" s="270"/>
      <c r="L84" s="271"/>
    </row>
    <row r="85" spans="2:12" s="1" customFormat="1" ht="22.5" customHeight="1">
      <c r="B85" s="36"/>
      <c r="C85" s="58"/>
      <c r="D85" s="58"/>
      <c r="E85" s="331" t="s">
        <v>1867</v>
      </c>
      <c r="F85" s="308"/>
      <c r="G85" s="308"/>
      <c r="H85" s="308"/>
      <c r="I85" s="163"/>
      <c r="J85" s="58"/>
      <c r="K85" s="58"/>
      <c r="L85" s="56"/>
    </row>
    <row r="86" spans="2:12" s="1" customFormat="1" ht="14.45" customHeight="1">
      <c r="B86" s="36"/>
      <c r="C86" s="60" t="s">
        <v>1109</v>
      </c>
      <c r="D86" s="58"/>
      <c r="E86" s="58"/>
      <c r="F86" s="58"/>
      <c r="G86" s="58"/>
      <c r="H86" s="58"/>
      <c r="I86" s="163"/>
      <c r="J86" s="58"/>
      <c r="K86" s="58"/>
      <c r="L86" s="56"/>
    </row>
    <row r="87" spans="2:12" s="1" customFormat="1" ht="23.25" customHeight="1">
      <c r="B87" s="36"/>
      <c r="C87" s="58"/>
      <c r="D87" s="58"/>
      <c r="E87" s="305" t="str">
        <f>E11</f>
        <v>SO 07.01 -  Ochrana korunového přelivu, mikropilotové založení</v>
      </c>
      <c r="F87" s="308"/>
      <c r="G87" s="308"/>
      <c r="H87" s="308"/>
      <c r="I87" s="163"/>
      <c r="J87" s="58"/>
      <c r="K87" s="58"/>
      <c r="L87" s="56"/>
    </row>
    <row r="88" spans="2:12" s="1" customFormat="1" ht="6.95" customHeight="1">
      <c r="B88" s="36"/>
      <c r="C88" s="58"/>
      <c r="D88" s="58"/>
      <c r="E88" s="58"/>
      <c r="F88" s="58"/>
      <c r="G88" s="58"/>
      <c r="H88" s="58"/>
      <c r="I88" s="163"/>
      <c r="J88" s="58"/>
      <c r="K88" s="58"/>
      <c r="L88" s="56"/>
    </row>
    <row r="89" spans="2:12" s="1" customFormat="1" ht="18" customHeight="1">
      <c r="B89" s="36"/>
      <c r="C89" s="60" t="s">
        <v>22</v>
      </c>
      <c r="D89" s="58"/>
      <c r="E89" s="58"/>
      <c r="F89" s="164" t="str">
        <f>F14</f>
        <v xml:space="preserve"> </v>
      </c>
      <c r="G89" s="58"/>
      <c r="H89" s="58"/>
      <c r="I89" s="165" t="s">
        <v>24</v>
      </c>
      <c r="J89" s="68" t="str">
        <f>IF(J14="","",J14)</f>
        <v>22. 3. 2016</v>
      </c>
      <c r="K89" s="58"/>
      <c r="L89" s="56"/>
    </row>
    <row r="90" spans="2:12" s="1" customFormat="1" ht="6.95" customHeight="1">
      <c r="B90" s="36"/>
      <c r="C90" s="58"/>
      <c r="D90" s="58"/>
      <c r="E90" s="58"/>
      <c r="F90" s="58"/>
      <c r="G90" s="58"/>
      <c r="H90" s="58"/>
      <c r="I90" s="163"/>
      <c r="J90" s="58"/>
      <c r="K90" s="58"/>
      <c r="L90" s="56"/>
    </row>
    <row r="91" spans="2:12" s="1" customFormat="1" ht="13.5">
      <c r="B91" s="36"/>
      <c r="C91" s="60" t="s">
        <v>26</v>
      </c>
      <c r="D91" s="58"/>
      <c r="E91" s="58"/>
      <c r="F91" s="164" t="str">
        <f>E17</f>
        <v>Povodí Labe, státní podnik</v>
      </c>
      <c r="G91" s="58"/>
      <c r="H91" s="58"/>
      <c r="I91" s="165" t="s">
        <v>32</v>
      </c>
      <c r="J91" s="164" t="str">
        <f>E23</f>
        <v>HG Partner, s.r.o.</v>
      </c>
      <c r="K91" s="58"/>
      <c r="L91" s="56"/>
    </row>
    <row r="92" spans="2:12" s="1" customFormat="1" ht="14.45" customHeight="1">
      <c r="B92" s="36"/>
      <c r="C92" s="60" t="s">
        <v>30</v>
      </c>
      <c r="D92" s="58"/>
      <c r="E92" s="58"/>
      <c r="F92" s="164" t="str">
        <f>IF(E20="","",E20)</f>
        <v/>
      </c>
      <c r="G92" s="58"/>
      <c r="H92" s="58"/>
      <c r="I92" s="163"/>
      <c r="J92" s="58"/>
      <c r="K92" s="58"/>
      <c r="L92" s="56"/>
    </row>
    <row r="93" spans="2:12" s="1" customFormat="1" ht="10.35" customHeight="1">
      <c r="B93" s="36"/>
      <c r="C93" s="58"/>
      <c r="D93" s="58"/>
      <c r="E93" s="58"/>
      <c r="F93" s="58"/>
      <c r="G93" s="58"/>
      <c r="H93" s="58"/>
      <c r="I93" s="163"/>
      <c r="J93" s="58"/>
      <c r="K93" s="58"/>
      <c r="L93" s="56"/>
    </row>
    <row r="94" spans="2:20" s="10" customFormat="1" ht="29.25" customHeight="1">
      <c r="B94" s="166"/>
      <c r="C94" s="167" t="s">
        <v>166</v>
      </c>
      <c r="D94" s="168" t="s">
        <v>56</v>
      </c>
      <c r="E94" s="168" t="s">
        <v>52</v>
      </c>
      <c r="F94" s="168" t="s">
        <v>167</v>
      </c>
      <c r="G94" s="168" t="s">
        <v>168</v>
      </c>
      <c r="H94" s="168" t="s">
        <v>169</v>
      </c>
      <c r="I94" s="169" t="s">
        <v>170</v>
      </c>
      <c r="J94" s="168" t="s">
        <v>152</v>
      </c>
      <c r="K94" s="170" t="s">
        <v>171</v>
      </c>
      <c r="L94" s="171"/>
      <c r="M94" s="77" t="s">
        <v>172</v>
      </c>
      <c r="N94" s="78" t="s">
        <v>41</v>
      </c>
      <c r="O94" s="78" t="s">
        <v>173</v>
      </c>
      <c r="P94" s="78" t="s">
        <v>174</v>
      </c>
      <c r="Q94" s="78" t="s">
        <v>175</v>
      </c>
      <c r="R94" s="78" t="s">
        <v>176</v>
      </c>
      <c r="S94" s="78" t="s">
        <v>177</v>
      </c>
      <c r="T94" s="79" t="s">
        <v>178</v>
      </c>
    </row>
    <row r="95" spans="2:63" s="1" customFormat="1" ht="29.25" customHeight="1">
      <c r="B95" s="36"/>
      <c r="C95" s="83" t="s">
        <v>153</v>
      </c>
      <c r="D95" s="58"/>
      <c r="E95" s="58"/>
      <c r="F95" s="58"/>
      <c r="G95" s="58"/>
      <c r="H95" s="58"/>
      <c r="I95" s="163"/>
      <c r="J95" s="172">
        <f>BK95</f>
        <v>0</v>
      </c>
      <c r="K95" s="58"/>
      <c r="L95" s="56"/>
      <c r="M95" s="80"/>
      <c r="N95" s="81"/>
      <c r="O95" s="81"/>
      <c r="P95" s="173">
        <f>P96+P301+P381</f>
        <v>0</v>
      </c>
      <c r="Q95" s="81"/>
      <c r="R95" s="173">
        <f>R96+R301+R381</f>
        <v>211.08798361999996</v>
      </c>
      <c r="S95" s="81"/>
      <c r="T95" s="174">
        <f>T96+T301+T381</f>
        <v>7.7825</v>
      </c>
      <c r="AT95" s="19" t="s">
        <v>70</v>
      </c>
      <c r="AU95" s="19" t="s">
        <v>154</v>
      </c>
      <c r="BK95" s="175">
        <f>BK96+BK301+BK381</f>
        <v>0</v>
      </c>
    </row>
    <row r="96" spans="2:63" s="11" customFormat="1" ht="37.35" customHeight="1">
      <c r="B96" s="176"/>
      <c r="C96" s="177"/>
      <c r="D96" s="178" t="s">
        <v>70</v>
      </c>
      <c r="E96" s="179" t="s">
        <v>179</v>
      </c>
      <c r="F96" s="179" t="s">
        <v>519</v>
      </c>
      <c r="G96" s="177"/>
      <c r="H96" s="177"/>
      <c r="I96" s="180"/>
      <c r="J96" s="181">
        <f>BK96</f>
        <v>0</v>
      </c>
      <c r="K96" s="177"/>
      <c r="L96" s="182"/>
      <c r="M96" s="183"/>
      <c r="N96" s="184"/>
      <c r="O96" s="184"/>
      <c r="P96" s="185">
        <f>P97+P176+P271+P290+P298</f>
        <v>0</v>
      </c>
      <c r="Q96" s="184"/>
      <c r="R96" s="185">
        <f>R97+R176+R271+R290+R298</f>
        <v>186.26155433999998</v>
      </c>
      <c r="S96" s="184"/>
      <c r="T96" s="186">
        <f>T97+T176+T271+T290+T298</f>
        <v>0</v>
      </c>
      <c r="AR96" s="187" t="s">
        <v>78</v>
      </c>
      <c r="AT96" s="188" t="s">
        <v>70</v>
      </c>
      <c r="AU96" s="188" t="s">
        <v>71</v>
      </c>
      <c r="AY96" s="187" t="s">
        <v>180</v>
      </c>
      <c r="BK96" s="189">
        <f>BK97+BK176+BK271+BK290+BK298</f>
        <v>0</v>
      </c>
    </row>
    <row r="97" spans="2:63" s="11" customFormat="1" ht="19.9" customHeight="1">
      <c r="B97" s="176"/>
      <c r="C97" s="177"/>
      <c r="D97" s="190" t="s">
        <v>70</v>
      </c>
      <c r="E97" s="191" t="s">
        <v>78</v>
      </c>
      <c r="F97" s="191" t="s">
        <v>591</v>
      </c>
      <c r="G97" s="177"/>
      <c r="H97" s="177"/>
      <c r="I97" s="180"/>
      <c r="J97" s="192">
        <f>BK97</f>
        <v>0</v>
      </c>
      <c r="K97" s="177"/>
      <c r="L97" s="182"/>
      <c r="M97" s="183"/>
      <c r="N97" s="184"/>
      <c r="O97" s="184"/>
      <c r="P97" s="185">
        <f>SUM(P98:P175)</f>
        <v>0</v>
      </c>
      <c r="Q97" s="184"/>
      <c r="R97" s="185">
        <f>SUM(R98:R175)</f>
        <v>2.0466194</v>
      </c>
      <c r="S97" s="184"/>
      <c r="T97" s="186">
        <f>SUM(T98:T175)</f>
        <v>0</v>
      </c>
      <c r="AR97" s="187" t="s">
        <v>78</v>
      </c>
      <c r="AT97" s="188" t="s">
        <v>70</v>
      </c>
      <c r="AU97" s="188" t="s">
        <v>78</v>
      </c>
      <c r="AY97" s="187" t="s">
        <v>180</v>
      </c>
      <c r="BK97" s="189">
        <f>SUM(BK98:BK175)</f>
        <v>0</v>
      </c>
    </row>
    <row r="98" spans="2:65" s="1" customFormat="1" ht="22.5" customHeight="1">
      <c r="B98" s="36"/>
      <c r="C98" s="193" t="s">
        <v>78</v>
      </c>
      <c r="D98" s="193" t="s">
        <v>183</v>
      </c>
      <c r="E98" s="194" t="s">
        <v>1870</v>
      </c>
      <c r="F98" s="195" t="s">
        <v>1871</v>
      </c>
      <c r="G98" s="196" t="s">
        <v>320</v>
      </c>
      <c r="H98" s="197">
        <v>60</v>
      </c>
      <c r="I98" s="198"/>
      <c r="J98" s="199">
        <f>ROUND(I98*H98,2)</f>
        <v>0</v>
      </c>
      <c r="K98" s="195" t="s">
        <v>21</v>
      </c>
      <c r="L98" s="56"/>
      <c r="M98" s="200" t="s">
        <v>21</v>
      </c>
      <c r="N98" s="201" t="s">
        <v>42</v>
      </c>
      <c r="O98" s="37"/>
      <c r="P98" s="202">
        <f>O98*H98</f>
        <v>0</v>
      </c>
      <c r="Q98" s="202">
        <v>0</v>
      </c>
      <c r="R98" s="202">
        <f>Q98*H98</f>
        <v>0</v>
      </c>
      <c r="S98" s="202">
        <v>0</v>
      </c>
      <c r="T98" s="203">
        <f>S98*H98</f>
        <v>0</v>
      </c>
      <c r="AR98" s="19" t="s">
        <v>206</v>
      </c>
      <c r="AT98" s="19" t="s">
        <v>183</v>
      </c>
      <c r="AU98" s="19" t="s">
        <v>80</v>
      </c>
      <c r="AY98" s="19" t="s">
        <v>180</v>
      </c>
      <c r="BE98" s="204">
        <f>IF(N98="základní",J98,0)</f>
        <v>0</v>
      </c>
      <c r="BF98" s="204">
        <f>IF(N98="snížená",J98,0)</f>
        <v>0</v>
      </c>
      <c r="BG98" s="204">
        <f>IF(N98="zákl. přenesená",J98,0)</f>
        <v>0</v>
      </c>
      <c r="BH98" s="204">
        <f>IF(N98="sníž. přenesená",J98,0)</f>
        <v>0</v>
      </c>
      <c r="BI98" s="204">
        <f>IF(N98="nulová",J98,0)</f>
        <v>0</v>
      </c>
      <c r="BJ98" s="19" t="s">
        <v>78</v>
      </c>
      <c r="BK98" s="204">
        <f>ROUND(I98*H98,2)</f>
        <v>0</v>
      </c>
      <c r="BL98" s="19" t="s">
        <v>206</v>
      </c>
      <c r="BM98" s="19" t="s">
        <v>1872</v>
      </c>
    </row>
    <row r="99" spans="2:47" s="1" customFormat="1" ht="27">
      <c r="B99" s="36"/>
      <c r="C99" s="58"/>
      <c r="D99" s="205" t="s">
        <v>188</v>
      </c>
      <c r="E99" s="58"/>
      <c r="F99" s="206" t="s">
        <v>1873</v>
      </c>
      <c r="G99" s="58"/>
      <c r="H99" s="58"/>
      <c r="I99" s="163"/>
      <c r="J99" s="58"/>
      <c r="K99" s="58"/>
      <c r="L99" s="56"/>
      <c r="M99" s="73"/>
      <c r="N99" s="37"/>
      <c r="O99" s="37"/>
      <c r="P99" s="37"/>
      <c r="Q99" s="37"/>
      <c r="R99" s="37"/>
      <c r="S99" s="37"/>
      <c r="T99" s="74"/>
      <c r="AT99" s="19" t="s">
        <v>188</v>
      </c>
      <c r="AU99" s="19" t="s">
        <v>80</v>
      </c>
    </row>
    <row r="100" spans="2:47" s="1" customFormat="1" ht="229.5">
      <c r="B100" s="36"/>
      <c r="C100" s="58"/>
      <c r="D100" s="205" t="s">
        <v>198</v>
      </c>
      <c r="E100" s="58"/>
      <c r="F100" s="218" t="s">
        <v>1874</v>
      </c>
      <c r="G100" s="58"/>
      <c r="H100" s="58"/>
      <c r="I100" s="163"/>
      <c r="J100" s="58"/>
      <c r="K100" s="58"/>
      <c r="L100" s="56"/>
      <c r="M100" s="73"/>
      <c r="N100" s="37"/>
      <c r="O100" s="37"/>
      <c r="P100" s="37"/>
      <c r="Q100" s="37"/>
      <c r="R100" s="37"/>
      <c r="S100" s="37"/>
      <c r="T100" s="74"/>
      <c r="AT100" s="19" t="s">
        <v>198</v>
      </c>
      <c r="AU100" s="19" t="s">
        <v>80</v>
      </c>
    </row>
    <row r="101" spans="2:47" s="1" customFormat="1" ht="27">
      <c r="B101" s="36"/>
      <c r="C101" s="58"/>
      <c r="D101" s="205" t="s">
        <v>216</v>
      </c>
      <c r="E101" s="58"/>
      <c r="F101" s="218" t="s">
        <v>1875</v>
      </c>
      <c r="G101" s="58"/>
      <c r="H101" s="58"/>
      <c r="I101" s="163"/>
      <c r="J101" s="58"/>
      <c r="K101" s="58"/>
      <c r="L101" s="56"/>
      <c r="M101" s="73"/>
      <c r="N101" s="37"/>
      <c r="O101" s="37"/>
      <c r="P101" s="37"/>
      <c r="Q101" s="37"/>
      <c r="R101" s="37"/>
      <c r="S101" s="37"/>
      <c r="T101" s="74"/>
      <c r="AT101" s="19" t="s">
        <v>216</v>
      </c>
      <c r="AU101" s="19" t="s">
        <v>80</v>
      </c>
    </row>
    <row r="102" spans="2:51" s="12" customFormat="1" ht="13.5">
      <c r="B102" s="207"/>
      <c r="C102" s="208"/>
      <c r="D102" s="230" t="s">
        <v>190</v>
      </c>
      <c r="E102" s="243" t="s">
        <v>21</v>
      </c>
      <c r="F102" s="244" t="s">
        <v>1876</v>
      </c>
      <c r="G102" s="208"/>
      <c r="H102" s="245">
        <v>60</v>
      </c>
      <c r="I102" s="212"/>
      <c r="J102" s="208"/>
      <c r="K102" s="208"/>
      <c r="L102" s="213"/>
      <c r="M102" s="214"/>
      <c r="N102" s="215"/>
      <c r="O102" s="215"/>
      <c r="P102" s="215"/>
      <c r="Q102" s="215"/>
      <c r="R102" s="215"/>
      <c r="S102" s="215"/>
      <c r="T102" s="216"/>
      <c r="AT102" s="217" t="s">
        <v>190</v>
      </c>
      <c r="AU102" s="217" t="s">
        <v>80</v>
      </c>
      <c r="AV102" s="12" t="s">
        <v>80</v>
      </c>
      <c r="AW102" s="12" t="s">
        <v>34</v>
      </c>
      <c r="AX102" s="12" t="s">
        <v>78</v>
      </c>
      <c r="AY102" s="217" t="s">
        <v>180</v>
      </c>
    </row>
    <row r="103" spans="2:65" s="1" customFormat="1" ht="22.5" customHeight="1">
      <c r="B103" s="36"/>
      <c r="C103" s="193" t="s">
        <v>80</v>
      </c>
      <c r="D103" s="193" t="s">
        <v>183</v>
      </c>
      <c r="E103" s="194" t="s">
        <v>1877</v>
      </c>
      <c r="F103" s="195" t="s">
        <v>1878</v>
      </c>
      <c r="G103" s="196" t="s">
        <v>320</v>
      </c>
      <c r="H103" s="197">
        <v>110</v>
      </c>
      <c r="I103" s="198"/>
      <c r="J103" s="199">
        <f>ROUND(I103*H103,2)</f>
        <v>0</v>
      </c>
      <c r="K103" s="195" t="s">
        <v>21</v>
      </c>
      <c r="L103" s="56"/>
      <c r="M103" s="200" t="s">
        <v>21</v>
      </c>
      <c r="N103" s="201" t="s">
        <v>42</v>
      </c>
      <c r="O103" s="37"/>
      <c r="P103" s="202">
        <f>O103*H103</f>
        <v>0</v>
      </c>
      <c r="Q103" s="202">
        <v>0</v>
      </c>
      <c r="R103" s="202">
        <f>Q103*H103</f>
        <v>0</v>
      </c>
      <c r="S103" s="202">
        <v>0</v>
      </c>
      <c r="T103" s="203">
        <f>S103*H103</f>
        <v>0</v>
      </c>
      <c r="AR103" s="19" t="s">
        <v>206</v>
      </c>
      <c r="AT103" s="19" t="s">
        <v>183</v>
      </c>
      <c r="AU103" s="19" t="s">
        <v>80</v>
      </c>
      <c r="AY103" s="19" t="s">
        <v>180</v>
      </c>
      <c r="BE103" s="204">
        <f>IF(N103="základní",J103,0)</f>
        <v>0</v>
      </c>
      <c r="BF103" s="204">
        <f>IF(N103="snížená",J103,0)</f>
        <v>0</v>
      </c>
      <c r="BG103" s="204">
        <f>IF(N103="zákl. přenesená",J103,0)</f>
        <v>0</v>
      </c>
      <c r="BH103" s="204">
        <f>IF(N103="sníž. přenesená",J103,0)</f>
        <v>0</v>
      </c>
      <c r="BI103" s="204">
        <f>IF(N103="nulová",J103,0)</f>
        <v>0</v>
      </c>
      <c r="BJ103" s="19" t="s">
        <v>78</v>
      </c>
      <c r="BK103" s="204">
        <f>ROUND(I103*H103,2)</f>
        <v>0</v>
      </c>
      <c r="BL103" s="19" t="s">
        <v>206</v>
      </c>
      <c r="BM103" s="19" t="s">
        <v>1879</v>
      </c>
    </row>
    <row r="104" spans="2:47" s="1" customFormat="1" ht="27">
      <c r="B104" s="36"/>
      <c r="C104" s="58"/>
      <c r="D104" s="205" t="s">
        <v>188</v>
      </c>
      <c r="E104" s="58"/>
      <c r="F104" s="206" t="s">
        <v>1880</v>
      </c>
      <c r="G104" s="58"/>
      <c r="H104" s="58"/>
      <c r="I104" s="163"/>
      <c r="J104" s="58"/>
      <c r="K104" s="58"/>
      <c r="L104" s="56"/>
      <c r="M104" s="73"/>
      <c r="N104" s="37"/>
      <c r="O104" s="37"/>
      <c r="P104" s="37"/>
      <c r="Q104" s="37"/>
      <c r="R104" s="37"/>
      <c r="S104" s="37"/>
      <c r="T104" s="74"/>
      <c r="AT104" s="19" t="s">
        <v>188</v>
      </c>
      <c r="AU104" s="19" t="s">
        <v>80</v>
      </c>
    </row>
    <row r="105" spans="2:47" s="1" customFormat="1" ht="202.5">
      <c r="B105" s="36"/>
      <c r="C105" s="58"/>
      <c r="D105" s="205" t="s">
        <v>198</v>
      </c>
      <c r="E105" s="58"/>
      <c r="F105" s="218" t="s">
        <v>1881</v>
      </c>
      <c r="G105" s="58"/>
      <c r="H105" s="58"/>
      <c r="I105" s="163"/>
      <c r="J105" s="58"/>
      <c r="K105" s="58"/>
      <c r="L105" s="56"/>
      <c r="M105" s="73"/>
      <c r="N105" s="37"/>
      <c r="O105" s="37"/>
      <c r="P105" s="37"/>
      <c r="Q105" s="37"/>
      <c r="R105" s="37"/>
      <c r="S105" s="37"/>
      <c r="T105" s="74"/>
      <c r="AT105" s="19" t="s">
        <v>198</v>
      </c>
      <c r="AU105" s="19" t="s">
        <v>80</v>
      </c>
    </row>
    <row r="106" spans="2:47" s="1" customFormat="1" ht="27">
      <c r="B106" s="36"/>
      <c r="C106" s="58"/>
      <c r="D106" s="205" t="s">
        <v>216</v>
      </c>
      <c r="E106" s="58"/>
      <c r="F106" s="218" t="s">
        <v>1882</v>
      </c>
      <c r="G106" s="58"/>
      <c r="H106" s="58"/>
      <c r="I106" s="163"/>
      <c r="J106" s="58"/>
      <c r="K106" s="58"/>
      <c r="L106" s="56"/>
      <c r="M106" s="73"/>
      <c r="N106" s="37"/>
      <c r="O106" s="37"/>
      <c r="P106" s="37"/>
      <c r="Q106" s="37"/>
      <c r="R106" s="37"/>
      <c r="S106" s="37"/>
      <c r="T106" s="74"/>
      <c r="AT106" s="19" t="s">
        <v>216</v>
      </c>
      <c r="AU106" s="19" t="s">
        <v>80</v>
      </c>
    </row>
    <row r="107" spans="2:51" s="12" customFormat="1" ht="13.5">
      <c r="B107" s="207"/>
      <c r="C107" s="208"/>
      <c r="D107" s="205" t="s">
        <v>190</v>
      </c>
      <c r="E107" s="209" t="s">
        <v>21</v>
      </c>
      <c r="F107" s="210" t="s">
        <v>1883</v>
      </c>
      <c r="G107" s="208"/>
      <c r="H107" s="211">
        <v>22</v>
      </c>
      <c r="I107" s="212"/>
      <c r="J107" s="208"/>
      <c r="K107" s="208"/>
      <c r="L107" s="213"/>
      <c r="M107" s="214"/>
      <c r="N107" s="215"/>
      <c r="O107" s="215"/>
      <c r="P107" s="215"/>
      <c r="Q107" s="215"/>
      <c r="R107" s="215"/>
      <c r="S107" s="215"/>
      <c r="T107" s="216"/>
      <c r="AT107" s="217" t="s">
        <v>190</v>
      </c>
      <c r="AU107" s="217" t="s">
        <v>80</v>
      </c>
      <c r="AV107" s="12" t="s">
        <v>80</v>
      </c>
      <c r="AW107" s="12" t="s">
        <v>34</v>
      </c>
      <c r="AX107" s="12" t="s">
        <v>71</v>
      </c>
      <c r="AY107" s="217" t="s">
        <v>180</v>
      </c>
    </row>
    <row r="108" spans="2:51" s="12" customFormat="1" ht="13.5">
      <c r="B108" s="207"/>
      <c r="C108" s="208"/>
      <c r="D108" s="205" t="s">
        <v>190</v>
      </c>
      <c r="E108" s="209" t="s">
        <v>21</v>
      </c>
      <c r="F108" s="210" t="s">
        <v>1884</v>
      </c>
      <c r="G108" s="208"/>
      <c r="H108" s="211">
        <v>85</v>
      </c>
      <c r="I108" s="212"/>
      <c r="J108" s="208"/>
      <c r="K108" s="208"/>
      <c r="L108" s="213"/>
      <c r="M108" s="214"/>
      <c r="N108" s="215"/>
      <c r="O108" s="215"/>
      <c r="P108" s="215"/>
      <c r="Q108" s="215"/>
      <c r="R108" s="215"/>
      <c r="S108" s="215"/>
      <c r="T108" s="216"/>
      <c r="AT108" s="217" t="s">
        <v>190</v>
      </c>
      <c r="AU108" s="217" t="s">
        <v>80</v>
      </c>
      <c r="AV108" s="12" t="s">
        <v>80</v>
      </c>
      <c r="AW108" s="12" t="s">
        <v>34</v>
      </c>
      <c r="AX108" s="12" t="s">
        <v>71</v>
      </c>
      <c r="AY108" s="217" t="s">
        <v>180</v>
      </c>
    </row>
    <row r="109" spans="2:51" s="12" customFormat="1" ht="13.5">
      <c r="B109" s="207"/>
      <c r="C109" s="208"/>
      <c r="D109" s="205" t="s">
        <v>190</v>
      </c>
      <c r="E109" s="209" t="s">
        <v>21</v>
      </c>
      <c r="F109" s="210" t="s">
        <v>1885</v>
      </c>
      <c r="G109" s="208"/>
      <c r="H109" s="211">
        <v>3</v>
      </c>
      <c r="I109" s="212"/>
      <c r="J109" s="208"/>
      <c r="K109" s="208"/>
      <c r="L109" s="213"/>
      <c r="M109" s="214"/>
      <c r="N109" s="215"/>
      <c r="O109" s="215"/>
      <c r="P109" s="215"/>
      <c r="Q109" s="215"/>
      <c r="R109" s="215"/>
      <c r="S109" s="215"/>
      <c r="T109" s="216"/>
      <c r="AT109" s="217" t="s">
        <v>190</v>
      </c>
      <c r="AU109" s="217" t="s">
        <v>80</v>
      </c>
      <c r="AV109" s="12" t="s">
        <v>80</v>
      </c>
      <c r="AW109" s="12" t="s">
        <v>34</v>
      </c>
      <c r="AX109" s="12" t="s">
        <v>71</v>
      </c>
      <c r="AY109" s="217" t="s">
        <v>180</v>
      </c>
    </row>
    <row r="110" spans="2:51" s="13" customFormat="1" ht="13.5">
      <c r="B110" s="219"/>
      <c r="C110" s="220"/>
      <c r="D110" s="230" t="s">
        <v>190</v>
      </c>
      <c r="E110" s="247" t="s">
        <v>21</v>
      </c>
      <c r="F110" s="248" t="s">
        <v>209</v>
      </c>
      <c r="G110" s="220"/>
      <c r="H110" s="249">
        <v>110</v>
      </c>
      <c r="I110" s="224"/>
      <c r="J110" s="220"/>
      <c r="K110" s="220"/>
      <c r="L110" s="225"/>
      <c r="M110" s="226"/>
      <c r="N110" s="227"/>
      <c r="O110" s="227"/>
      <c r="P110" s="227"/>
      <c r="Q110" s="227"/>
      <c r="R110" s="227"/>
      <c r="S110" s="227"/>
      <c r="T110" s="228"/>
      <c r="AT110" s="229" t="s">
        <v>190</v>
      </c>
      <c r="AU110" s="229" t="s">
        <v>80</v>
      </c>
      <c r="AV110" s="13" t="s">
        <v>206</v>
      </c>
      <c r="AW110" s="13" t="s">
        <v>34</v>
      </c>
      <c r="AX110" s="13" t="s">
        <v>78</v>
      </c>
      <c r="AY110" s="229" t="s">
        <v>180</v>
      </c>
    </row>
    <row r="111" spans="2:65" s="1" customFormat="1" ht="22.5" customHeight="1">
      <c r="B111" s="36"/>
      <c r="C111" s="193" t="s">
        <v>203</v>
      </c>
      <c r="D111" s="193" t="s">
        <v>183</v>
      </c>
      <c r="E111" s="194" t="s">
        <v>1886</v>
      </c>
      <c r="F111" s="195" t="s">
        <v>1887</v>
      </c>
      <c r="G111" s="196" t="s">
        <v>320</v>
      </c>
      <c r="H111" s="197">
        <v>151</v>
      </c>
      <c r="I111" s="198"/>
      <c r="J111" s="199">
        <f>ROUND(I111*H111,2)</f>
        <v>0</v>
      </c>
      <c r="K111" s="195" t="s">
        <v>21</v>
      </c>
      <c r="L111" s="56"/>
      <c r="M111" s="200" t="s">
        <v>21</v>
      </c>
      <c r="N111" s="201" t="s">
        <v>42</v>
      </c>
      <c r="O111" s="37"/>
      <c r="P111" s="202">
        <f>O111*H111</f>
        <v>0</v>
      </c>
      <c r="Q111" s="202">
        <v>0</v>
      </c>
      <c r="R111" s="202">
        <f>Q111*H111</f>
        <v>0</v>
      </c>
      <c r="S111" s="202">
        <v>0</v>
      </c>
      <c r="T111" s="203">
        <f>S111*H111</f>
        <v>0</v>
      </c>
      <c r="AR111" s="19" t="s">
        <v>206</v>
      </c>
      <c r="AT111" s="19" t="s">
        <v>183</v>
      </c>
      <c r="AU111" s="19" t="s">
        <v>80</v>
      </c>
      <c r="AY111" s="19" t="s">
        <v>180</v>
      </c>
      <c r="BE111" s="204">
        <f>IF(N111="základní",J111,0)</f>
        <v>0</v>
      </c>
      <c r="BF111" s="204">
        <f>IF(N111="snížená",J111,0)</f>
        <v>0</v>
      </c>
      <c r="BG111" s="204">
        <f>IF(N111="zákl. přenesená",J111,0)</f>
        <v>0</v>
      </c>
      <c r="BH111" s="204">
        <f>IF(N111="sníž. přenesená",J111,0)</f>
        <v>0</v>
      </c>
      <c r="BI111" s="204">
        <f>IF(N111="nulová",J111,0)</f>
        <v>0</v>
      </c>
      <c r="BJ111" s="19" t="s">
        <v>78</v>
      </c>
      <c r="BK111" s="204">
        <f>ROUND(I111*H111,2)</f>
        <v>0</v>
      </c>
      <c r="BL111" s="19" t="s">
        <v>206</v>
      </c>
      <c r="BM111" s="19" t="s">
        <v>1888</v>
      </c>
    </row>
    <row r="112" spans="2:47" s="1" customFormat="1" ht="27">
      <c r="B112" s="36"/>
      <c r="C112" s="58"/>
      <c r="D112" s="205" t="s">
        <v>188</v>
      </c>
      <c r="E112" s="58"/>
      <c r="F112" s="206" t="s">
        <v>1889</v>
      </c>
      <c r="G112" s="58"/>
      <c r="H112" s="58"/>
      <c r="I112" s="163"/>
      <c r="J112" s="58"/>
      <c r="K112" s="58"/>
      <c r="L112" s="56"/>
      <c r="M112" s="73"/>
      <c r="N112" s="37"/>
      <c r="O112" s="37"/>
      <c r="P112" s="37"/>
      <c r="Q112" s="37"/>
      <c r="R112" s="37"/>
      <c r="S112" s="37"/>
      <c r="T112" s="74"/>
      <c r="AT112" s="19" t="s">
        <v>188</v>
      </c>
      <c r="AU112" s="19" t="s">
        <v>80</v>
      </c>
    </row>
    <row r="113" spans="2:47" s="1" customFormat="1" ht="81">
      <c r="B113" s="36"/>
      <c r="C113" s="58"/>
      <c r="D113" s="205" t="s">
        <v>198</v>
      </c>
      <c r="E113" s="58"/>
      <c r="F113" s="218" t="s">
        <v>1890</v>
      </c>
      <c r="G113" s="58"/>
      <c r="H113" s="58"/>
      <c r="I113" s="163"/>
      <c r="J113" s="58"/>
      <c r="K113" s="58"/>
      <c r="L113" s="56"/>
      <c r="M113" s="73"/>
      <c r="N113" s="37"/>
      <c r="O113" s="37"/>
      <c r="P113" s="37"/>
      <c r="Q113" s="37"/>
      <c r="R113" s="37"/>
      <c r="S113" s="37"/>
      <c r="T113" s="74"/>
      <c r="AT113" s="19" t="s">
        <v>198</v>
      </c>
      <c r="AU113" s="19" t="s">
        <v>80</v>
      </c>
    </row>
    <row r="114" spans="2:51" s="12" customFormat="1" ht="13.5">
      <c r="B114" s="207"/>
      <c r="C114" s="208"/>
      <c r="D114" s="205" t="s">
        <v>190</v>
      </c>
      <c r="E114" s="209" t="s">
        <v>21</v>
      </c>
      <c r="F114" s="210" t="s">
        <v>1891</v>
      </c>
      <c r="G114" s="208"/>
      <c r="H114" s="211">
        <v>27</v>
      </c>
      <c r="I114" s="212"/>
      <c r="J114" s="208"/>
      <c r="K114" s="208"/>
      <c r="L114" s="213"/>
      <c r="M114" s="214"/>
      <c r="N114" s="215"/>
      <c r="O114" s="215"/>
      <c r="P114" s="215"/>
      <c r="Q114" s="215"/>
      <c r="R114" s="215"/>
      <c r="S114" s="215"/>
      <c r="T114" s="216"/>
      <c r="AT114" s="217" t="s">
        <v>190</v>
      </c>
      <c r="AU114" s="217" t="s">
        <v>80</v>
      </c>
      <c r="AV114" s="12" t="s">
        <v>80</v>
      </c>
      <c r="AW114" s="12" t="s">
        <v>34</v>
      </c>
      <c r="AX114" s="12" t="s">
        <v>71</v>
      </c>
      <c r="AY114" s="217" t="s">
        <v>180</v>
      </c>
    </row>
    <row r="115" spans="2:51" s="12" customFormat="1" ht="13.5">
      <c r="B115" s="207"/>
      <c r="C115" s="208"/>
      <c r="D115" s="205" t="s">
        <v>190</v>
      </c>
      <c r="E115" s="209" t="s">
        <v>21</v>
      </c>
      <c r="F115" s="210" t="s">
        <v>1892</v>
      </c>
      <c r="G115" s="208"/>
      <c r="H115" s="211">
        <v>124</v>
      </c>
      <c r="I115" s="212"/>
      <c r="J115" s="208"/>
      <c r="K115" s="208"/>
      <c r="L115" s="213"/>
      <c r="M115" s="214"/>
      <c r="N115" s="215"/>
      <c r="O115" s="215"/>
      <c r="P115" s="215"/>
      <c r="Q115" s="215"/>
      <c r="R115" s="215"/>
      <c r="S115" s="215"/>
      <c r="T115" s="216"/>
      <c r="AT115" s="217" t="s">
        <v>190</v>
      </c>
      <c r="AU115" s="217" t="s">
        <v>80</v>
      </c>
      <c r="AV115" s="12" t="s">
        <v>80</v>
      </c>
      <c r="AW115" s="12" t="s">
        <v>34</v>
      </c>
      <c r="AX115" s="12" t="s">
        <v>71</v>
      </c>
      <c r="AY115" s="217" t="s">
        <v>180</v>
      </c>
    </row>
    <row r="116" spans="2:51" s="13" customFormat="1" ht="13.5">
      <c r="B116" s="219"/>
      <c r="C116" s="220"/>
      <c r="D116" s="230" t="s">
        <v>190</v>
      </c>
      <c r="E116" s="247" t="s">
        <v>21</v>
      </c>
      <c r="F116" s="248" t="s">
        <v>209</v>
      </c>
      <c r="G116" s="220"/>
      <c r="H116" s="249">
        <v>151</v>
      </c>
      <c r="I116" s="224"/>
      <c r="J116" s="220"/>
      <c r="K116" s="220"/>
      <c r="L116" s="225"/>
      <c r="M116" s="226"/>
      <c r="N116" s="227"/>
      <c r="O116" s="227"/>
      <c r="P116" s="227"/>
      <c r="Q116" s="227"/>
      <c r="R116" s="227"/>
      <c r="S116" s="227"/>
      <c r="T116" s="228"/>
      <c r="AT116" s="229" t="s">
        <v>190</v>
      </c>
      <c r="AU116" s="229" t="s">
        <v>80</v>
      </c>
      <c r="AV116" s="13" t="s">
        <v>206</v>
      </c>
      <c r="AW116" s="13" t="s">
        <v>34</v>
      </c>
      <c r="AX116" s="13" t="s">
        <v>78</v>
      </c>
      <c r="AY116" s="229" t="s">
        <v>180</v>
      </c>
    </row>
    <row r="117" spans="2:65" s="1" customFormat="1" ht="22.5" customHeight="1">
      <c r="B117" s="36"/>
      <c r="C117" s="193" t="s">
        <v>206</v>
      </c>
      <c r="D117" s="193" t="s">
        <v>183</v>
      </c>
      <c r="E117" s="194" t="s">
        <v>1893</v>
      </c>
      <c r="F117" s="195" t="s">
        <v>1894</v>
      </c>
      <c r="G117" s="196" t="s">
        <v>320</v>
      </c>
      <c r="H117" s="197">
        <v>41.29</v>
      </c>
      <c r="I117" s="198"/>
      <c r="J117" s="199">
        <f>ROUND(I117*H117,2)</f>
        <v>0</v>
      </c>
      <c r="K117" s="195" t="s">
        <v>21</v>
      </c>
      <c r="L117" s="56"/>
      <c r="M117" s="200" t="s">
        <v>21</v>
      </c>
      <c r="N117" s="201" t="s">
        <v>42</v>
      </c>
      <c r="O117" s="37"/>
      <c r="P117" s="202">
        <f>O117*H117</f>
        <v>0</v>
      </c>
      <c r="Q117" s="202">
        <v>0</v>
      </c>
      <c r="R117" s="202">
        <f>Q117*H117</f>
        <v>0</v>
      </c>
      <c r="S117" s="202">
        <v>0</v>
      </c>
      <c r="T117" s="203">
        <f>S117*H117</f>
        <v>0</v>
      </c>
      <c r="AR117" s="19" t="s">
        <v>206</v>
      </c>
      <c r="AT117" s="19" t="s">
        <v>183</v>
      </c>
      <c r="AU117" s="19" t="s">
        <v>80</v>
      </c>
      <c r="AY117" s="19" t="s">
        <v>180</v>
      </c>
      <c r="BE117" s="204">
        <f>IF(N117="základní",J117,0)</f>
        <v>0</v>
      </c>
      <c r="BF117" s="204">
        <f>IF(N117="snížená",J117,0)</f>
        <v>0</v>
      </c>
      <c r="BG117" s="204">
        <f>IF(N117="zákl. přenesená",J117,0)</f>
        <v>0</v>
      </c>
      <c r="BH117" s="204">
        <f>IF(N117="sníž. přenesená",J117,0)</f>
        <v>0</v>
      </c>
      <c r="BI117" s="204">
        <f>IF(N117="nulová",J117,0)</f>
        <v>0</v>
      </c>
      <c r="BJ117" s="19" t="s">
        <v>78</v>
      </c>
      <c r="BK117" s="204">
        <f>ROUND(I117*H117,2)</f>
        <v>0</v>
      </c>
      <c r="BL117" s="19" t="s">
        <v>206</v>
      </c>
      <c r="BM117" s="19" t="s">
        <v>1895</v>
      </c>
    </row>
    <row r="118" spans="2:47" s="1" customFormat="1" ht="27">
      <c r="B118" s="36"/>
      <c r="C118" s="58"/>
      <c r="D118" s="205" t="s">
        <v>188</v>
      </c>
      <c r="E118" s="58"/>
      <c r="F118" s="206" t="s">
        <v>1896</v>
      </c>
      <c r="G118" s="58"/>
      <c r="H118" s="58"/>
      <c r="I118" s="163"/>
      <c r="J118" s="58"/>
      <c r="K118" s="58"/>
      <c r="L118" s="56"/>
      <c r="M118" s="73"/>
      <c r="N118" s="37"/>
      <c r="O118" s="37"/>
      <c r="P118" s="37"/>
      <c r="Q118" s="37"/>
      <c r="R118" s="37"/>
      <c r="S118" s="37"/>
      <c r="T118" s="74"/>
      <c r="AT118" s="19" t="s">
        <v>188</v>
      </c>
      <c r="AU118" s="19" t="s">
        <v>80</v>
      </c>
    </row>
    <row r="119" spans="2:47" s="1" customFormat="1" ht="81">
      <c r="B119" s="36"/>
      <c r="C119" s="58"/>
      <c r="D119" s="205" t="s">
        <v>198</v>
      </c>
      <c r="E119" s="58"/>
      <c r="F119" s="218" t="s">
        <v>1890</v>
      </c>
      <c r="G119" s="58"/>
      <c r="H119" s="58"/>
      <c r="I119" s="163"/>
      <c r="J119" s="58"/>
      <c r="K119" s="58"/>
      <c r="L119" s="56"/>
      <c r="M119" s="73"/>
      <c r="N119" s="37"/>
      <c r="O119" s="37"/>
      <c r="P119" s="37"/>
      <c r="Q119" s="37"/>
      <c r="R119" s="37"/>
      <c r="S119" s="37"/>
      <c r="T119" s="74"/>
      <c r="AT119" s="19" t="s">
        <v>198</v>
      </c>
      <c r="AU119" s="19" t="s">
        <v>80</v>
      </c>
    </row>
    <row r="120" spans="2:51" s="12" customFormat="1" ht="13.5">
      <c r="B120" s="207"/>
      <c r="C120" s="208"/>
      <c r="D120" s="205" t="s">
        <v>190</v>
      </c>
      <c r="E120" s="209" t="s">
        <v>21</v>
      </c>
      <c r="F120" s="210" t="s">
        <v>1897</v>
      </c>
      <c r="G120" s="208"/>
      <c r="H120" s="211">
        <v>22.39</v>
      </c>
      <c r="I120" s="212"/>
      <c r="J120" s="208"/>
      <c r="K120" s="208"/>
      <c r="L120" s="213"/>
      <c r="M120" s="214"/>
      <c r="N120" s="215"/>
      <c r="O120" s="215"/>
      <c r="P120" s="215"/>
      <c r="Q120" s="215"/>
      <c r="R120" s="215"/>
      <c r="S120" s="215"/>
      <c r="T120" s="216"/>
      <c r="AT120" s="217" t="s">
        <v>190</v>
      </c>
      <c r="AU120" s="217" t="s">
        <v>80</v>
      </c>
      <c r="AV120" s="12" t="s">
        <v>80</v>
      </c>
      <c r="AW120" s="12" t="s">
        <v>34</v>
      </c>
      <c r="AX120" s="12" t="s">
        <v>71</v>
      </c>
      <c r="AY120" s="217" t="s">
        <v>180</v>
      </c>
    </row>
    <row r="121" spans="2:51" s="12" customFormat="1" ht="13.5">
      <c r="B121" s="207"/>
      <c r="C121" s="208"/>
      <c r="D121" s="205" t="s">
        <v>190</v>
      </c>
      <c r="E121" s="209" t="s">
        <v>21</v>
      </c>
      <c r="F121" s="210" t="s">
        <v>1898</v>
      </c>
      <c r="G121" s="208"/>
      <c r="H121" s="211">
        <v>18.9</v>
      </c>
      <c r="I121" s="212"/>
      <c r="J121" s="208"/>
      <c r="K121" s="208"/>
      <c r="L121" s="213"/>
      <c r="M121" s="214"/>
      <c r="N121" s="215"/>
      <c r="O121" s="215"/>
      <c r="P121" s="215"/>
      <c r="Q121" s="215"/>
      <c r="R121" s="215"/>
      <c r="S121" s="215"/>
      <c r="T121" s="216"/>
      <c r="AT121" s="217" t="s">
        <v>190</v>
      </c>
      <c r="AU121" s="217" t="s">
        <v>80</v>
      </c>
      <c r="AV121" s="12" t="s">
        <v>80</v>
      </c>
      <c r="AW121" s="12" t="s">
        <v>34</v>
      </c>
      <c r="AX121" s="12" t="s">
        <v>71</v>
      </c>
      <c r="AY121" s="217" t="s">
        <v>180</v>
      </c>
    </row>
    <row r="122" spans="2:51" s="13" customFormat="1" ht="13.5">
      <c r="B122" s="219"/>
      <c r="C122" s="220"/>
      <c r="D122" s="230" t="s">
        <v>190</v>
      </c>
      <c r="E122" s="247" t="s">
        <v>21</v>
      </c>
      <c r="F122" s="248" t="s">
        <v>209</v>
      </c>
      <c r="G122" s="220"/>
      <c r="H122" s="249">
        <v>41.29</v>
      </c>
      <c r="I122" s="224"/>
      <c r="J122" s="220"/>
      <c r="K122" s="220"/>
      <c r="L122" s="225"/>
      <c r="M122" s="226"/>
      <c r="N122" s="227"/>
      <c r="O122" s="227"/>
      <c r="P122" s="227"/>
      <c r="Q122" s="227"/>
      <c r="R122" s="227"/>
      <c r="S122" s="227"/>
      <c r="T122" s="228"/>
      <c r="AT122" s="229" t="s">
        <v>190</v>
      </c>
      <c r="AU122" s="229" t="s">
        <v>80</v>
      </c>
      <c r="AV122" s="13" t="s">
        <v>206</v>
      </c>
      <c r="AW122" s="13" t="s">
        <v>34</v>
      </c>
      <c r="AX122" s="13" t="s">
        <v>78</v>
      </c>
      <c r="AY122" s="229" t="s">
        <v>180</v>
      </c>
    </row>
    <row r="123" spans="2:65" s="1" customFormat="1" ht="22.5" customHeight="1">
      <c r="B123" s="36"/>
      <c r="C123" s="193" t="s">
        <v>218</v>
      </c>
      <c r="D123" s="193" t="s">
        <v>183</v>
      </c>
      <c r="E123" s="194" t="s">
        <v>1899</v>
      </c>
      <c r="F123" s="195" t="s">
        <v>1900</v>
      </c>
      <c r="G123" s="196" t="s">
        <v>320</v>
      </c>
      <c r="H123" s="197">
        <v>33.94</v>
      </c>
      <c r="I123" s="198"/>
      <c r="J123" s="199">
        <f>ROUND(I123*H123,2)</f>
        <v>0</v>
      </c>
      <c r="K123" s="195" t="s">
        <v>21</v>
      </c>
      <c r="L123" s="56"/>
      <c r="M123" s="200" t="s">
        <v>21</v>
      </c>
      <c r="N123" s="201" t="s">
        <v>42</v>
      </c>
      <c r="O123" s="37"/>
      <c r="P123" s="202">
        <f>O123*H123</f>
        <v>0</v>
      </c>
      <c r="Q123" s="202">
        <v>0.00351</v>
      </c>
      <c r="R123" s="202">
        <f>Q123*H123</f>
        <v>0.1191294</v>
      </c>
      <c r="S123" s="202">
        <v>0</v>
      </c>
      <c r="T123" s="203">
        <f>S123*H123</f>
        <v>0</v>
      </c>
      <c r="AR123" s="19" t="s">
        <v>206</v>
      </c>
      <c r="AT123" s="19" t="s">
        <v>183</v>
      </c>
      <c r="AU123" s="19" t="s">
        <v>80</v>
      </c>
      <c r="AY123" s="19" t="s">
        <v>180</v>
      </c>
      <c r="BE123" s="204">
        <f>IF(N123="základní",J123,0)</f>
        <v>0</v>
      </c>
      <c r="BF123" s="204">
        <f>IF(N123="snížená",J123,0)</f>
        <v>0</v>
      </c>
      <c r="BG123" s="204">
        <f>IF(N123="zákl. přenesená",J123,0)</f>
        <v>0</v>
      </c>
      <c r="BH123" s="204">
        <f>IF(N123="sníž. přenesená",J123,0)</f>
        <v>0</v>
      </c>
      <c r="BI123" s="204">
        <f>IF(N123="nulová",J123,0)</f>
        <v>0</v>
      </c>
      <c r="BJ123" s="19" t="s">
        <v>78</v>
      </c>
      <c r="BK123" s="204">
        <f>ROUND(I123*H123,2)</f>
        <v>0</v>
      </c>
      <c r="BL123" s="19" t="s">
        <v>206</v>
      </c>
      <c r="BM123" s="19" t="s">
        <v>1901</v>
      </c>
    </row>
    <row r="124" spans="2:47" s="1" customFormat="1" ht="27">
      <c r="B124" s="36"/>
      <c r="C124" s="58"/>
      <c r="D124" s="205" t="s">
        <v>188</v>
      </c>
      <c r="E124" s="58"/>
      <c r="F124" s="206" t="s">
        <v>1902</v>
      </c>
      <c r="G124" s="58"/>
      <c r="H124" s="58"/>
      <c r="I124" s="163"/>
      <c r="J124" s="58"/>
      <c r="K124" s="58"/>
      <c r="L124" s="56"/>
      <c r="M124" s="73"/>
      <c r="N124" s="37"/>
      <c r="O124" s="37"/>
      <c r="P124" s="37"/>
      <c r="Q124" s="37"/>
      <c r="R124" s="37"/>
      <c r="S124" s="37"/>
      <c r="T124" s="74"/>
      <c r="AT124" s="19" t="s">
        <v>188</v>
      </c>
      <c r="AU124" s="19" t="s">
        <v>80</v>
      </c>
    </row>
    <row r="125" spans="2:47" s="1" customFormat="1" ht="81">
      <c r="B125" s="36"/>
      <c r="C125" s="58"/>
      <c r="D125" s="205" t="s">
        <v>198</v>
      </c>
      <c r="E125" s="58"/>
      <c r="F125" s="218" t="s">
        <v>1890</v>
      </c>
      <c r="G125" s="58"/>
      <c r="H125" s="58"/>
      <c r="I125" s="163"/>
      <c r="J125" s="58"/>
      <c r="K125" s="58"/>
      <c r="L125" s="56"/>
      <c r="M125" s="73"/>
      <c r="N125" s="37"/>
      <c r="O125" s="37"/>
      <c r="P125" s="37"/>
      <c r="Q125" s="37"/>
      <c r="R125" s="37"/>
      <c r="S125" s="37"/>
      <c r="T125" s="74"/>
      <c r="AT125" s="19" t="s">
        <v>198</v>
      </c>
      <c r="AU125" s="19" t="s">
        <v>80</v>
      </c>
    </row>
    <row r="126" spans="2:51" s="12" customFormat="1" ht="13.5">
      <c r="B126" s="207"/>
      <c r="C126" s="208"/>
      <c r="D126" s="205" t="s">
        <v>190</v>
      </c>
      <c r="E126" s="209" t="s">
        <v>21</v>
      </c>
      <c r="F126" s="210" t="s">
        <v>1903</v>
      </c>
      <c r="G126" s="208"/>
      <c r="H126" s="211">
        <v>25.84</v>
      </c>
      <c r="I126" s="212"/>
      <c r="J126" s="208"/>
      <c r="K126" s="208"/>
      <c r="L126" s="213"/>
      <c r="M126" s="214"/>
      <c r="N126" s="215"/>
      <c r="O126" s="215"/>
      <c r="P126" s="215"/>
      <c r="Q126" s="215"/>
      <c r="R126" s="215"/>
      <c r="S126" s="215"/>
      <c r="T126" s="216"/>
      <c r="AT126" s="217" t="s">
        <v>190</v>
      </c>
      <c r="AU126" s="217" t="s">
        <v>80</v>
      </c>
      <c r="AV126" s="12" t="s">
        <v>80</v>
      </c>
      <c r="AW126" s="12" t="s">
        <v>34</v>
      </c>
      <c r="AX126" s="12" t="s">
        <v>71</v>
      </c>
      <c r="AY126" s="217" t="s">
        <v>180</v>
      </c>
    </row>
    <row r="127" spans="2:51" s="12" customFormat="1" ht="13.5">
      <c r="B127" s="207"/>
      <c r="C127" s="208"/>
      <c r="D127" s="205" t="s">
        <v>190</v>
      </c>
      <c r="E127" s="209" t="s">
        <v>21</v>
      </c>
      <c r="F127" s="210" t="s">
        <v>1904</v>
      </c>
      <c r="G127" s="208"/>
      <c r="H127" s="211">
        <v>8.1</v>
      </c>
      <c r="I127" s="212"/>
      <c r="J127" s="208"/>
      <c r="K127" s="208"/>
      <c r="L127" s="213"/>
      <c r="M127" s="214"/>
      <c r="N127" s="215"/>
      <c r="O127" s="215"/>
      <c r="P127" s="215"/>
      <c r="Q127" s="215"/>
      <c r="R127" s="215"/>
      <c r="S127" s="215"/>
      <c r="T127" s="216"/>
      <c r="AT127" s="217" t="s">
        <v>190</v>
      </c>
      <c r="AU127" s="217" t="s">
        <v>80</v>
      </c>
      <c r="AV127" s="12" t="s">
        <v>80</v>
      </c>
      <c r="AW127" s="12" t="s">
        <v>34</v>
      </c>
      <c r="AX127" s="12" t="s">
        <v>71</v>
      </c>
      <c r="AY127" s="217" t="s">
        <v>180</v>
      </c>
    </row>
    <row r="128" spans="2:51" s="13" customFormat="1" ht="13.5">
      <c r="B128" s="219"/>
      <c r="C128" s="220"/>
      <c r="D128" s="230" t="s">
        <v>190</v>
      </c>
      <c r="E128" s="247" t="s">
        <v>21</v>
      </c>
      <c r="F128" s="248" t="s">
        <v>209</v>
      </c>
      <c r="G128" s="220"/>
      <c r="H128" s="249">
        <v>33.94</v>
      </c>
      <c r="I128" s="224"/>
      <c r="J128" s="220"/>
      <c r="K128" s="220"/>
      <c r="L128" s="225"/>
      <c r="M128" s="226"/>
      <c r="N128" s="227"/>
      <c r="O128" s="227"/>
      <c r="P128" s="227"/>
      <c r="Q128" s="227"/>
      <c r="R128" s="227"/>
      <c r="S128" s="227"/>
      <c r="T128" s="228"/>
      <c r="AT128" s="229" t="s">
        <v>190</v>
      </c>
      <c r="AU128" s="229" t="s">
        <v>80</v>
      </c>
      <c r="AV128" s="13" t="s">
        <v>206</v>
      </c>
      <c r="AW128" s="13" t="s">
        <v>34</v>
      </c>
      <c r="AX128" s="13" t="s">
        <v>78</v>
      </c>
      <c r="AY128" s="229" t="s">
        <v>180</v>
      </c>
    </row>
    <row r="129" spans="2:65" s="1" customFormat="1" ht="22.5" customHeight="1">
      <c r="B129" s="36"/>
      <c r="C129" s="193" t="s">
        <v>224</v>
      </c>
      <c r="D129" s="193" t="s">
        <v>183</v>
      </c>
      <c r="E129" s="194" t="s">
        <v>1905</v>
      </c>
      <c r="F129" s="195" t="s">
        <v>1906</v>
      </c>
      <c r="G129" s="196" t="s">
        <v>320</v>
      </c>
      <c r="H129" s="197">
        <v>63</v>
      </c>
      <c r="I129" s="198"/>
      <c r="J129" s="199">
        <f>ROUND(I129*H129,2)</f>
        <v>0</v>
      </c>
      <c r="K129" s="195" t="s">
        <v>21</v>
      </c>
      <c r="L129" s="56"/>
      <c r="M129" s="200" t="s">
        <v>21</v>
      </c>
      <c r="N129" s="201" t="s">
        <v>42</v>
      </c>
      <c r="O129" s="37"/>
      <c r="P129" s="202">
        <f>O129*H129</f>
        <v>0</v>
      </c>
      <c r="Q129" s="202">
        <v>0.01543</v>
      </c>
      <c r="R129" s="202">
        <f>Q129*H129</f>
        <v>0.9720899999999999</v>
      </c>
      <c r="S129" s="202">
        <v>0</v>
      </c>
      <c r="T129" s="203">
        <f>S129*H129</f>
        <v>0</v>
      </c>
      <c r="AR129" s="19" t="s">
        <v>206</v>
      </c>
      <c r="AT129" s="19" t="s">
        <v>183</v>
      </c>
      <c r="AU129" s="19" t="s">
        <v>80</v>
      </c>
      <c r="AY129" s="19" t="s">
        <v>180</v>
      </c>
      <c r="BE129" s="204">
        <f>IF(N129="základní",J129,0)</f>
        <v>0</v>
      </c>
      <c r="BF129" s="204">
        <f>IF(N129="snížená",J129,0)</f>
        <v>0</v>
      </c>
      <c r="BG129" s="204">
        <f>IF(N129="zákl. přenesená",J129,0)</f>
        <v>0</v>
      </c>
      <c r="BH129" s="204">
        <f>IF(N129="sníž. přenesená",J129,0)</f>
        <v>0</v>
      </c>
      <c r="BI129" s="204">
        <f>IF(N129="nulová",J129,0)</f>
        <v>0</v>
      </c>
      <c r="BJ129" s="19" t="s">
        <v>78</v>
      </c>
      <c r="BK129" s="204">
        <f>ROUND(I129*H129,2)</f>
        <v>0</v>
      </c>
      <c r="BL129" s="19" t="s">
        <v>206</v>
      </c>
      <c r="BM129" s="19" t="s">
        <v>1907</v>
      </c>
    </row>
    <row r="130" spans="2:47" s="1" customFormat="1" ht="27">
      <c r="B130" s="36"/>
      <c r="C130" s="58"/>
      <c r="D130" s="205" t="s">
        <v>188</v>
      </c>
      <c r="E130" s="58"/>
      <c r="F130" s="206" t="s">
        <v>1908</v>
      </c>
      <c r="G130" s="58"/>
      <c r="H130" s="58"/>
      <c r="I130" s="163"/>
      <c r="J130" s="58"/>
      <c r="K130" s="58"/>
      <c r="L130" s="56"/>
      <c r="M130" s="73"/>
      <c r="N130" s="37"/>
      <c r="O130" s="37"/>
      <c r="P130" s="37"/>
      <c r="Q130" s="37"/>
      <c r="R130" s="37"/>
      <c r="S130" s="37"/>
      <c r="T130" s="74"/>
      <c r="AT130" s="19" t="s">
        <v>188</v>
      </c>
      <c r="AU130" s="19" t="s">
        <v>80</v>
      </c>
    </row>
    <row r="131" spans="2:47" s="1" customFormat="1" ht="202.5">
      <c r="B131" s="36"/>
      <c r="C131" s="58"/>
      <c r="D131" s="205" t="s">
        <v>198</v>
      </c>
      <c r="E131" s="58"/>
      <c r="F131" s="218" t="s">
        <v>1881</v>
      </c>
      <c r="G131" s="58"/>
      <c r="H131" s="58"/>
      <c r="I131" s="163"/>
      <c r="J131" s="58"/>
      <c r="K131" s="58"/>
      <c r="L131" s="56"/>
      <c r="M131" s="73"/>
      <c r="N131" s="37"/>
      <c r="O131" s="37"/>
      <c r="P131" s="37"/>
      <c r="Q131" s="37"/>
      <c r="R131" s="37"/>
      <c r="S131" s="37"/>
      <c r="T131" s="74"/>
      <c r="AT131" s="19" t="s">
        <v>198</v>
      </c>
      <c r="AU131" s="19" t="s">
        <v>80</v>
      </c>
    </row>
    <row r="132" spans="2:47" s="1" customFormat="1" ht="27">
      <c r="B132" s="36"/>
      <c r="C132" s="58"/>
      <c r="D132" s="230" t="s">
        <v>216</v>
      </c>
      <c r="E132" s="58"/>
      <c r="F132" s="231" t="s">
        <v>1909</v>
      </c>
      <c r="G132" s="58"/>
      <c r="H132" s="58"/>
      <c r="I132" s="163"/>
      <c r="J132" s="58"/>
      <c r="K132" s="58"/>
      <c r="L132" s="56"/>
      <c r="M132" s="73"/>
      <c r="N132" s="37"/>
      <c r="O132" s="37"/>
      <c r="P132" s="37"/>
      <c r="Q132" s="37"/>
      <c r="R132" s="37"/>
      <c r="S132" s="37"/>
      <c r="T132" s="74"/>
      <c r="AT132" s="19" t="s">
        <v>216</v>
      </c>
      <c r="AU132" s="19" t="s">
        <v>80</v>
      </c>
    </row>
    <row r="133" spans="2:65" s="1" customFormat="1" ht="22.5" customHeight="1">
      <c r="B133" s="36"/>
      <c r="C133" s="193" t="s">
        <v>229</v>
      </c>
      <c r="D133" s="193" t="s">
        <v>183</v>
      </c>
      <c r="E133" s="194" t="s">
        <v>1910</v>
      </c>
      <c r="F133" s="195" t="s">
        <v>1911</v>
      </c>
      <c r="G133" s="196" t="s">
        <v>320</v>
      </c>
      <c r="H133" s="197">
        <v>55</v>
      </c>
      <c r="I133" s="198"/>
      <c r="J133" s="199">
        <f>ROUND(I133*H133,2)</f>
        <v>0</v>
      </c>
      <c r="K133" s="195" t="s">
        <v>21</v>
      </c>
      <c r="L133" s="56"/>
      <c r="M133" s="200" t="s">
        <v>21</v>
      </c>
      <c r="N133" s="201" t="s">
        <v>42</v>
      </c>
      <c r="O133" s="37"/>
      <c r="P133" s="202">
        <f>O133*H133</f>
        <v>0</v>
      </c>
      <c r="Q133" s="202">
        <v>0</v>
      </c>
      <c r="R133" s="202">
        <f>Q133*H133</f>
        <v>0</v>
      </c>
      <c r="S133" s="202">
        <v>0</v>
      </c>
      <c r="T133" s="203">
        <f>S133*H133</f>
        <v>0</v>
      </c>
      <c r="AR133" s="19" t="s">
        <v>206</v>
      </c>
      <c r="AT133" s="19" t="s">
        <v>183</v>
      </c>
      <c r="AU133" s="19" t="s">
        <v>80</v>
      </c>
      <c r="AY133" s="19" t="s">
        <v>180</v>
      </c>
      <c r="BE133" s="204">
        <f>IF(N133="základní",J133,0)</f>
        <v>0</v>
      </c>
      <c r="BF133" s="204">
        <f>IF(N133="snížená",J133,0)</f>
        <v>0</v>
      </c>
      <c r="BG133" s="204">
        <f>IF(N133="zákl. přenesená",J133,0)</f>
        <v>0</v>
      </c>
      <c r="BH133" s="204">
        <f>IF(N133="sníž. přenesená",J133,0)</f>
        <v>0</v>
      </c>
      <c r="BI133" s="204">
        <f>IF(N133="nulová",J133,0)</f>
        <v>0</v>
      </c>
      <c r="BJ133" s="19" t="s">
        <v>78</v>
      </c>
      <c r="BK133" s="204">
        <f>ROUND(I133*H133,2)</f>
        <v>0</v>
      </c>
      <c r="BL133" s="19" t="s">
        <v>206</v>
      </c>
      <c r="BM133" s="19" t="s">
        <v>1912</v>
      </c>
    </row>
    <row r="134" spans="2:47" s="1" customFormat="1" ht="40.5">
      <c r="B134" s="36"/>
      <c r="C134" s="58"/>
      <c r="D134" s="205" t="s">
        <v>188</v>
      </c>
      <c r="E134" s="58"/>
      <c r="F134" s="206" t="s">
        <v>1913</v>
      </c>
      <c r="G134" s="58"/>
      <c r="H134" s="58"/>
      <c r="I134" s="163"/>
      <c r="J134" s="58"/>
      <c r="K134" s="58"/>
      <c r="L134" s="56"/>
      <c r="M134" s="73"/>
      <c r="N134" s="37"/>
      <c r="O134" s="37"/>
      <c r="P134" s="37"/>
      <c r="Q134" s="37"/>
      <c r="R134" s="37"/>
      <c r="S134" s="37"/>
      <c r="T134" s="74"/>
      <c r="AT134" s="19" t="s">
        <v>188</v>
      </c>
      <c r="AU134" s="19" t="s">
        <v>80</v>
      </c>
    </row>
    <row r="135" spans="2:47" s="1" customFormat="1" ht="189">
      <c r="B135" s="36"/>
      <c r="C135" s="58"/>
      <c r="D135" s="205" t="s">
        <v>198</v>
      </c>
      <c r="E135" s="58"/>
      <c r="F135" s="218" t="s">
        <v>1914</v>
      </c>
      <c r="G135" s="58"/>
      <c r="H135" s="58"/>
      <c r="I135" s="163"/>
      <c r="J135" s="58"/>
      <c r="K135" s="58"/>
      <c r="L135" s="56"/>
      <c r="M135" s="73"/>
      <c r="N135" s="37"/>
      <c r="O135" s="37"/>
      <c r="P135" s="37"/>
      <c r="Q135" s="37"/>
      <c r="R135" s="37"/>
      <c r="S135" s="37"/>
      <c r="T135" s="74"/>
      <c r="AT135" s="19" t="s">
        <v>198</v>
      </c>
      <c r="AU135" s="19" t="s">
        <v>80</v>
      </c>
    </row>
    <row r="136" spans="2:47" s="1" customFormat="1" ht="40.5">
      <c r="B136" s="36"/>
      <c r="C136" s="58"/>
      <c r="D136" s="205" t="s">
        <v>216</v>
      </c>
      <c r="E136" s="58"/>
      <c r="F136" s="218" t="s">
        <v>1915</v>
      </c>
      <c r="G136" s="58"/>
      <c r="H136" s="58"/>
      <c r="I136" s="163"/>
      <c r="J136" s="58"/>
      <c r="K136" s="58"/>
      <c r="L136" s="56"/>
      <c r="M136" s="73"/>
      <c r="N136" s="37"/>
      <c r="O136" s="37"/>
      <c r="P136" s="37"/>
      <c r="Q136" s="37"/>
      <c r="R136" s="37"/>
      <c r="S136" s="37"/>
      <c r="T136" s="74"/>
      <c r="AT136" s="19" t="s">
        <v>216</v>
      </c>
      <c r="AU136" s="19" t="s">
        <v>80</v>
      </c>
    </row>
    <row r="137" spans="2:51" s="12" customFormat="1" ht="13.5">
      <c r="B137" s="207"/>
      <c r="C137" s="208"/>
      <c r="D137" s="205" t="s">
        <v>190</v>
      </c>
      <c r="E137" s="209" t="s">
        <v>21</v>
      </c>
      <c r="F137" s="210" t="s">
        <v>1916</v>
      </c>
      <c r="G137" s="208"/>
      <c r="H137" s="211">
        <v>44</v>
      </c>
      <c r="I137" s="212"/>
      <c r="J137" s="208"/>
      <c r="K137" s="208"/>
      <c r="L137" s="213"/>
      <c r="M137" s="214"/>
      <c r="N137" s="215"/>
      <c r="O137" s="215"/>
      <c r="P137" s="215"/>
      <c r="Q137" s="215"/>
      <c r="R137" s="215"/>
      <c r="S137" s="215"/>
      <c r="T137" s="216"/>
      <c r="AT137" s="217" t="s">
        <v>190</v>
      </c>
      <c r="AU137" s="217" t="s">
        <v>80</v>
      </c>
      <c r="AV137" s="12" t="s">
        <v>80</v>
      </c>
      <c r="AW137" s="12" t="s">
        <v>34</v>
      </c>
      <c r="AX137" s="12" t="s">
        <v>71</v>
      </c>
      <c r="AY137" s="217" t="s">
        <v>180</v>
      </c>
    </row>
    <row r="138" spans="2:51" s="12" customFormat="1" ht="13.5">
      <c r="B138" s="207"/>
      <c r="C138" s="208"/>
      <c r="D138" s="205" t="s">
        <v>190</v>
      </c>
      <c r="E138" s="209" t="s">
        <v>21</v>
      </c>
      <c r="F138" s="210" t="s">
        <v>1917</v>
      </c>
      <c r="G138" s="208"/>
      <c r="H138" s="211">
        <v>11</v>
      </c>
      <c r="I138" s="212"/>
      <c r="J138" s="208"/>
      <c r="K138" s="208"/>
      <c r="L138" s="213"/>
      <c r="M138" s="214"/>
      <c r="N138" s="215"/>
      <c r="O138" s="215"/>
      <c r="P138" s="215"/>
      <c r="Q138" s="215"/>
      <c r="R138" s="215"/>
      <c r="S138" s="215"/>
      <c r="T138" s="216"/>
      <c r="AT138" s="217" t="s">
        <v>190</v>
      </c>
      <c r="AU138" s="217" t="s">
        <v>80</v>
      </c>
      <c r="AV138" s="12" t="s">
        <v>80</v>
      </c>
      <c r="AW138" s="12" t="s">
        <v>34</v>
      </c>
      <c r="AX138" s="12" t="s">
        <v>71</v>
      </c>
      <c r="AY138" s="217" t="s">
        <v>180</v>
      </c>
    </row>
    <row r="139" spans="2:51" s="13" customFormat="1" ht="13.5">
      <c r="B139" s="219"/>
      <c r="C139" s="220"/>
      <c r="D139" s="230" t="s">
        <v>190</v>
      </c>
      <c r="E139" s="247" t="s">
        <v>21</v>
      </c>
      <c r="F139" s="248" t="s">
        <v>209</v>
      </c>
      <c r="G139" s="220"/>
      <c r="H139" s="249">
        <v>55</v>
      </c>
      <c r="I139" s="224"/>
      <c r="J139" s="220"/>
      <c r="K139" s="220"/>
      <c r="L139" s="225"/>
      <c r="M139" s="226"/>
      <c r="N139" s="227"/>
      <c r="O139" s="227"/>
      <c r="P139" s="227"/>
      <c r="Q139" s="227"/>
      <c r="R139" s="227"/>
      <c r="S139" s="227"/>
      <c r="T139" s="228"/>
      <c r="AT139" s="229" t="s">
        <v>190</v>
      </c>
      <c r="AU139" s="229" t="s">
        <v>80</v>
      </c>
      <c r="AV139" s="13" t="s">
        <v>206</v>
      </c>
      <c r="AW139" s="13" t="s">
        <v>34</v>
      </c>
      <c r="AX139" s="13" t="s">
        <v>78</v>
      </c>
      <c r="AY139" s="229" t="s">
        <v>180</v>
      </c>
    </row>
    <row r="140" spans="2:65" s="1" customFormat="1" ht="22.5" customHeight="1">
      <c r="B140" s="36"/>
      <c r="C140" s="193" t="s">
        <v>181</v>
      </c>
      <c r="D140" s="193" t="s">
        <v>183</v>
      </c>
      <c r="E140" s="194" t="s">
        <v>1918</v>
      </c>
      <c r="F140" s="195" t="s">
        <v>1919</v>
      </c>
      <c r="G140" s="196" t="s">
        <v>320</v>
      </c>
      <c r="H140" s="197">
        <v>33</v>
      </c>
      <c r="I140" s="198"/>
      <c r="J140" s="199">
        <f>ROUND(I140*H140,2)</f>
        <v>0</v>
      </c>
      <c r="K140" s="195" t="s">
        <v>21</v>
      </c>
      <c r="L140" s="56"/>
      <c r="M140" s="200" t="s">
        <v>21</v>
      </c>
      <c r="N140" s="201" t="s">
        <v>42</v>
      </c>
      <c r="O140" s="37"/>
      <c r="P140" s="202">
        <f>O140*H140</f>
        <v>0</v>
      </c>
      <c r="Q140" s="202">
        <v>0</v>
      </c>
      <c r="R140" s="202">
        <f>Q140*H140</f>
        <v>0</v>
      </c>
      <c r="S140" s="202">
        <v>0</v>
      </c>
      <c r="T140" s="203">
        <f>S140*H140</f>
        <v>0</v>
      </c>
      <c r="AR140" s="19" t="s">
        <v>206</v>
      </c>
      <c r="AT140" s="19" t="s">
        <v>183</v>
      </c>
      <c r="AU140" s="19" t="s">
        <v>80</v>
      </c>
      <c r="AY140" s="19" t="s">
        <v>180</v>
      </c>
      <c r="BE140" s="204">
        <f>IF(N140="základní",J140,0)</f>
        <v>0</v>
      </c>
      <c r="BF140" s="204">
        <f>IF(N140="snížená",J140,0)</f>
        <v>0</v>
      </c>
      <c r="BG140" s="204">
        <f>IF(N140="zákl. přenesená",J140,0)</f>
        <v>0</v>
      </c>
      <c r="BH140" s="204">
        <f>IF(N140="sníž. přenesená",J140,0)</f>
        <v>0</v>
      </c>
      <c r="BI140" s="204">
        <f>IF(N140="nulová",J140,0)</f>
        <v>0</v>
      </c>
      <c r="BJ140" s="19" t="s">
        <v>78</v>
      </c>
      <c r="BK140" s="204">
        <f>ROUND(I140*H140,2)</f>
        <v>0</v>
      </c>
      <c r="BL140" s="19" t="s">
        <v>206</v>
      </c>
      <c r="BM140" s="19" t="s">
        <v>1920</v>
      </c>
    </row>
    <row r="141" spans="2:47" s="1" customFormat="1" ht="27">
      <c r="B141" s="36"/>
      <c r="C141" s="58"/>
      <c r="D141" s="205" t="s">
        <v>188</v>
      </c>
      <c r="E141" s="58"/>
      <c r="F141" s="206" t="s">
        <v>1921</v>
      </c>
      <c r="G141" s="58"/>
      <c r="H141" s="58"/>
      <c r="I141" s="163"/>
      <c r="J141" s="58"/>
      <c r="K141" s="58"/>
      <c r="L141" s="56"/>
      <c r="M141" s="73"/>
      <c r="N141" s="37"/>
      <c r="O141" s="37"/>
      <c r="P141" s="37"/>
      <c r="Q141" s="37"/>
      <c r="R141" s="37"/>
      <c r="S141" s="37"/>
      <c r="T141" s="74"/>
      <c r="AT141" s="19" t="s">
        <v>188</v>
      </c>
      <c r="AU141" s="19" t="s">
        <v>80</v>
      </c>
    </row>
    <row r="142" spans="2:47" s="1" customFormat="1" ht="148.5">
      <c r="B142" s="36"/>
      <c r="C142" s="58"/>
      <c r="D142" s="205" t="s">
        <v>198</v>
      </c>
      <c r="E142" s="58"/>
      <c r="F142" s="218" t="s">
        <v>1922</v>
      </c>
      <c r="G142" s="58"/>
      <c r="H142" s="58"/>
      <c r="I142" s="163"/>
      <c r="J142" s="58"/>
      <c r="K142" s="58"/>
      <c r="L142" s="56"/>
      <c r="M142" s="73"/>
      <c r="N142" s="37"/>
      <c r="O142" s="37"/>
      <c r="P142" s="37"/>
      <c r="Q142" s="37"/>
      <c r="R142" s="37"/>
      <c r="S142" s="37"/>
      <c r="T142" s="74"/>
      <c r="AT142" s="19" t="s">
        <v>198</v>
      </c>
      <c r="AU142" s="19" t="s">
        <v>80</v>
      </c>
    </row>
    <row r="143" spans="2:47" s="1" customFormat="1" ht="40.5">
      <c r="B143" s="36"/>
      <c r="C143" s="58"/>
      <c r="D143" s="205" t="s">
        <v>216</v>
      </c>
      <c r="E143" s="58"/>
      <c r="F143" s="218" t="s">
        <v>1923</v>
      </c>
      <c r="G143" s="58"/>
      <c r="H143" s="58"/>
      <c r="I143" s="163"/>
      <c r="J143" s="58"/>
      <c r="K143" s="58"/>
      <c r="L143" s="56"/>
      <c r="M143" s="73"/>
      <c r="N143" s="37"/>
      <c r="O143" s="37"/>
      <c r="P143" s="37"/>
      <c r="Q143" s="37"/>
      <c r="R143" s="37"/>
      <c r="S143" s="37"/>
      <c r="T143" s="74"/>
      <c r="AT143" s="19" t="s">
        <v>216</v>
      </c>
      <c r="AU143" s="19" t="s">
        <v>80</v>
      </c>
    </row>
    <row r="144" spans="2:51" s="12" customFormat="1" ht="13.5">
      <c r="B144" s="207"/>
      <c r="C144" s="208"/>
      <c r="D144" s="205" t="s">
        <v>190</v>
      </c>
      <c r="E144" s="209" t="s">
        <v>21</v>
      </c>
      <c r="F144" s="210" t="s">
        <v>21</v>
      </c>
      <c r="G144" s="208"/>
      <c r="H144" s="211">
        <v>0</v>
      </c>
      <c r="I144" s="212"/>
      <c r="J144" s="208"/>
      <c r="K144" s="208"/>
      <c r="L144" s="213"/>
      <c r="M144" s="214"/>
      <c r="N144" s="215"/>
      <c r="O144" s="215"/>
      <c r="P144" s="215"/>
      <c r="Q144" s="215"/>
      <c r="R144" s="215"/>
      <c r="S144" s="215"/>
      <c r="T144" s="216"/>
      <c r="AT144" s="217" t="s">
        <v>190</v>
      </c>
      <c r="AU144" s="217" t="s">
        <v>80</v>
      </c>
      <c r="AV144" s="12" t="s">
        <v>80</v>
      </c>
      <c r="AW144" s="12" t="s">
        <v>34</v>
      </c>
      <c r="AX144" s="12" t="s">
        <v>71</v>
      </c>
      <c r="AY144" s="217" t="s">
        <v>180</v>
      </c>
    </row>
    <row r="145" spans="2:51" s="12" customFormat="1" ht="13.5">
      <c r="B145" s="207"/>
      <c r="C145" s="208"/>
      <c r="D145" s="205" t="s">
        <v>190</v>
      </c>
      <c r="E145" s="209" t="s">
        <v>21</v>
      </c>
      <c r="F145" s="210" t="s">
        <v>1924</v>
      </c>
      <c r="G145" s="208"/>
      <c r="H145" s="211">
        <v>22</v>
      </c>
      <c r="I145" s="212"/>
      <c r="J145" s="208"/>
      <c r="K145" s="208"/>
      <c r="L145" s="213"/>
      <c r="M145" s="214"/>
      <c r="N145" s="215"/>
      <c r="O145" s="215"/>
      <c r="P145" s="215"/>
      <c r="Q145" s="215"/>
      <c r="R145" s="215"/>
      <c r="S145" s="215"/>
      <c r="T145" s="216"/>
      <c r="AT145" s="217" t="s">
        <v>190</v>
      </c>
      <c r="AU145" s="217" t="s">
        <v>80</v>
      </c>
      <c r="AV145" s="12" t="s">
        <v>80</v>
      </c>
      <c r="AW145" s="12" t="s">
        <v>34</v>
      </c>
      <c r="AX145" s="12" t="s">
        <v>71</v>
      </c>
      <c r="AY145" s="217" t="s">
        <v>180</v>
      </c>
    </row>
    <row r="146" spans="2:51" s="12" customFormat="1" ht="27">
      <c r="B146" s="207"/>
      <c r="C146" s="208"/>
      <c r="D146" s="205" t="s">
        <v>190</v>
      </c>
      <c r="E146" s="209" t="s">
        <v>21</v>
      </c>
      <c r="F146" s="210" t="s">
        <v>1925</v>
      </c>
      <c r="G146" s="208"/>
      <c r="H146" s="211">
        <v>11</v>
      </c>
      <c r="I146" s="212"/>
      <c r="J146" s="208"/>
      <c r="K146" s="208"/>
      <c r="L146" s="213"/>
      <c r="M146" s="214"/>
      <c r="N146" s="215"/>
      <c r="O146" s="215"/>
      <c r="P146" s="215"/>
      <c r="Q146" s="215"/>
      <c r="R146" s="215"/>
      <c r="S146" s="215"/>
      <c r="T146" s="216"/>
      <c r="AT146" s="217" t="s">
        <v>190</v>
      </c>
      <c r="AU146" s="217" t="s">
        <v>80</v>
      </c>
      <c r="AV146" s="12" t="s">
        <v>80</v>
      </c>
      <c r="AW146" s="12" t="s">
        <v>34</v>
      </c>
      <c r="AX146" s="12" t="s">
        <v>71</v>
      </c>
      <c r="AY146" s="217" t="s">
        <v>180</v>
      </c>
    </row>
    <row r="147" spans="2:51" s="13" customFormat="1" ht="13.5">
      <c r="B147" s="219"/>
      <c r="C147" s="220"/>
      <c r="D147" s="230" t="s">
        <v>190</v>
      </c>
      <c r="E147" s="247" t="s">
        <v>21</v>
      </c>
      <c r="F147" s="248" t="s">
        <v>209</v>
      </c>
      <c r="G147" s="220"/>
      <c r="H147" s="249">
        <v>33</v>
      </c>
      <c r="I147" s="224"/>
      <c r="J147" s="220"/>
      <c r="K147" s="220"/>
      <c r="L147" s="225"/>
      <c r="M147" s="226"/>
      <c r="N147" s="227"/>
      <c r="O147" s="227"/>
      <c r="P147" s="227"/>
      <c r="Q147" s="227"/>
      <c r="R147" s="227"/>
      <c r="S147" s="227"/>
      <c r="T147" s="228"/>
      <c r="AT147" s="229" t="s">
        <v>190</v>
      </c>
      <c r="AU147" s="229" t="s">
        <v>80</v>
      </c>
      <c r="AV147" s="13" t="s">
        <v>206</v>
      </c>
      <c r="AW147" s="13" t="s">
        <v>34</v>
      </c>
      <c r="AX147" s="13" t="s">
        <v>78</v>
      </c>
      <c r="AY147" s="229" t="s">
        <v>180</v>
      </c>
    </row>
    <row r="148" spans="2:65" s="1" customFormat="1" ht="22.5" customHeight="1">
      <c r="B148" s="36"/>
      <c r="C148" s="193" t="s">
        <v>192</v>
      </c>
      <c r="D148" s="193" t="s">
        <v>183</v>
      </c>
      <c r="E148" s="194" t="s">
        <v>1926</v>
      </c>
      <c r="F148" s="195" t="s">
        <v>1927</v>
      </c>
      <c r="G148" s="196" t="s">
        <v>320</v>
      </c>
      <c r="H148" s="197">
        <v>23.822</v>
      </c>
      <c r="I148" s="198"/>
      <c r="J148" s="199">
        <f>ROUND(I148*H148,2)</f>
        <v>0</v>
      </c>
      <c r="K148" s="195" t="s">
        <v>21</v>
      </c>
      <c r="L148" s="56"/>
      <c r="M148" s="200" t="s">
        <v>21</v>
      </c>
      <c r="N148" s="201" t="s">
        <v>42</v>
      </c>
      <c r="O148" s="37"/>
      <c r="P148" s="202">
        <f>O148*H148</f>
        <v>0</v>
      </c>
      <c r="Q148" s="202">
        <v>0</v>
      </c>
      <c r="R148" s="202">
        <f>Q148*H148</f>
        <v>0</v>
      </c>
      <c r="S148" s="202">
        <v>0</v>
      </c>
      <c r="T148" s="203">
        <f>S148*H148</f>
        <v>0</v>
      </c>
      <c r="AR148" s="19" t="s">
        <v>206</v>
      </c>
      <c r="AT148" s="19" t="s">
        <v>183</v>
      </c>
      <c r="AU148" s="19" t="s">
        <v>80</v>
      </c>
      <c r="AY148" s="19" t="s">
        <v>180</v>
      </c>
      <c r="BE148" s="204">
        <f>IF(N148="základní",J148,0)</f>
        <v>0</v>
      </c>
      <c r="BF148" s="204">
        <f>IF(N148="snížená",J148,0)</f>
        <v>0</v>
      </c>
      <c r="BG148" s="204">
        <f>IF(N148="zákl. přenesená",J148,0)</f>
        <v>0</v>
      </c>
      <c r="BH148" s="204">
        <f>IF(N148="sníž. přenesená",J148,0)</f>
        <v>0</v>
      </c>
      <c r="BI148" s="204">
        <f>IF(N148="nulová",J148,0)</f>
        <v>0</v>
      </c>
      <c r="BJ148" s="19" t="s">
        <v>78</v>
      </c>
      <c r="BK148" s="204">
        <f>ROUND(I148*H148,2)</f>
        <v>0</v>
      </c>
      <c r="BL148" s="19" t="s">
        <v>206</v>
      </c>
      <c r="BM148" s="19" t="s">
        <v>1928</v>
      </c>
    </row>
    <row r="149" spans="2:47" s="1" customFormat="1" ht="27">
      <c r="B149" s="36"/>
      <c r="C149" s="58"/>
      <c r="D149" s="205" t="s">
        <v>188</v>
      </c>
      <c r="E149" s="58"/>
      <c r="F149" s="206" t="s">
        <v>1929</v>
      </c>
      <c r="G149" s="58"/>
      <c r="H149" s="58"/>
      <c r="I149" s="163"/>
      <c r="J149" s="58"/>
      <c r="K149" s="58"/>
      <c r="L149" s="56"/>
      <c r="M149" s="73"/>
      <c r="N149" s="37"/>
      <c r="O149" s="37"/>
      <c r="P149" s="37"/>
      <c r="Q149" s="37"/>
      <c r="R149" s="37"/>
      <c r="S149" s="37"/>
      <c r="T149" s="74"/>
      <c r="AT149" s="19" t="s">
        <v>188</v>
      </c>
      <c r="AU149" s="19" t="s">
        <v>80</v>
      </c>
    </row>
    <row r="150" spans="2:47" s="1" customFormat="1" ht="409.5">
      <c r="B150" s="36"/>
      <c r="C150" s="58"/>
      <c r="D150" s="205" t="s">
        <v>198</v>
      </c>
      <c r="E150" s="58"/>
      <c r="F150" s="218" t="s">
        <v>1930</v>
      </c>
      <c r="G150" s="58"/>
      <c r="H150" s="58"/>
      <c r="I150" s="163"/>
      <c r="J150" s="58"/>
      <c r="K150" s="58"/>
      <c r="L150" s="56"/>
      <c r="M150" s="73"/>
      <c r="N150" s="37"/>
      <c r="O150" s="37"/>
      <c r="P150" s="37"/>
      <c r="Q150" s="37"/>
      <c r="R150" s="37"/>
      <c r="S150" s="37"/>
      <c r="T150" s="74"/>
      <c r="AT150" s="19" t="s">
        <v>198</v>
      </c>
      <c r="AU150" s="19" t="s">
        <v>80</v>
      </c>
    </row>
    <row r="151" spans="2:51" s="12" customFormat="1" ht="13.5">
      <c r="B151" s="207"/>
      <c r="C151" s="208"/>
      <c r="D151" s="230" t="s">
        <v>190</v>
      </c>
      <c r="E151" s="243" t="s">
        <v>21</v>
      </c>
      <c r="F151" s="244" t="s">
        <v>1931</v>
      </c>
      <c r="G151" s="208"/>
      <c r="H151" s="245">
        <v>23.822</v>
      </c>
      <c r="I151" s="212"/>
      <c r="J151" s="208"/>
      <c r="K151" s="208"/>
      <c r="L151" s="213"/>
      <c r="M151" s="214"/>
      <c r="N151" s="215"/>
      <c r="O151" s="215"/>
      <c r="P151" s="215"/>
      <c r="Q151" s="215"/>
      <c r="R151" s="215"/>
      <c r="S151" s="215"/>
      <c r="T151" s="216"/>
      <c r="AT151" s="217" t="s">
        <v>190</v>
      </c>
      <c r="AU151" s="217" t="s">
        <v>80</v>
      </c>
      <c r="AV151" s="12" t="s">
        <v>80</v>
      </c>
      <c r="AW151" s="12" t="s">
        <v>34</v>
      </c>
      <c r="AX151" s="12" t="s">
        <v>78</v>
      </c>
      <c r="AY151" s="217" t="s">
        <v>180</v>
      </c>
    </row>
    <row r="152" spans="2:65" s="1" customFormat="1" ht="22.5" customHeight="1">
      <c r="B152" s="36"/>
      <c r="C152" s="232" t="s">
        <v>244</v>
      </c>
      <c r="D152" s="232" t="s">
        <v>219</v>
      </c>
      <c r="E152" s="233" t="s">
        <v>1932</v>
      </c>
      <c r="F152" s="234" t="s">
        <v>1933</v>
      </c>
      <c r="G152" s="235" t="s">
        <v>196</v>
      </c>
      <c r="H152" s="236">
        <v>0.95</v>
      </c>
      <c r="I152" s="237"/>
      <c r="J152" s="238">
        <f>ROUND(I152*H152,2)</f>
        <v>0</v>
      </c>
      <c r="K152" s="234" t="s">
        <v>21</v>
      </c>
      <c r="L152" s="239"/>
      <c r="M152" s="240" t="s">
        <v>21</v>
      </c>
      <c r="N152" s="241" t="s">
        <v>42</v>
      </c>
      <c r="O152" s="37"/>
      <c r="P152" s="202">
        <f>O152*H152</f>
        <v>0</v>
      </c>
      <c r="Q152" s="202">
        <v>1</v>
      </c>
      <c r="R152" s="202">
        <f>Q152*H152</f>
        <v>0.95</v>
      </c>
      <c r="S152" s="202">
        <v>0</v>
      </c>
      <c r="T152" s="203">
        <f>S152*H152</f>
        <v>0</v>
      </c>
      <c r="AR152" s="19" t="s">
        <v>181</v>
      </c>
      <c r="AT152" s="19" t="s">
        <v>219</v>
      </c>
      <c r="AU152" s="19" t="s">
        <v>80</v>
      </c>
      <c r="AY152" s="19" t="s">
        <v>180</v>
      </c>
      <c r="BE152" s="204">
        <f>IF(N152="základní",J152,0)</f>
        <v>0</v>
      </c>
      <c r="BF152" s="204">
        <f>IF(N152="snížená",J152,0)</f>
        <v>0</v>
      </c>
      <c r="BG152" s="204">
        <f>IF(N152="zákl. přenesená",J152,0)</f>
        <v>0</v>
      </c>
      <c r="BH152" s="204">
        <f>IF(N152="sníž. přenesená",J152,0)</f>
        <v>0</v>
      </c>
      <c r="BI152" s="204">
        <f>IF(N152="nulová",J152,0)</f>
        <v>0</v>
      </c>
      <c r="BJ152" s="19" t="s">
        <v>78</v>
      </c>
      <c r="BK152" s="204">
        <f>ROUND(I152*H152,2)</f>
        <v>0</v>
      </c>
      <c r="BL152" s="19" t="s">
        <v>206</v>
      </c>
      <c r="BM152" s="19" t="s">
        <v>1934</v>
      </c>
    </row>
    <row r="153" spans="2:47" s="1" customFormat="1" ht="13.5">
      <c r="B153" s="36"/>
      <c r="C153" s="58"/>
      <c r="D153" s="205" t="s">
        <v>188</v>
      </c>
      <c r="E153" s="58"/>
      <c r="F153" s="206" t="s">
        <v>1935</v>
      </c>
      <c r="G153" s="58"/>
      <c r="H153" s="58"/>
      <c r="I153" s="163"/>
      <c r="J153" s="58"/>
      <c r="K153" s="58"/>
      <c r="L153" s="56"/>
      <c r="M153" s="73"/>
      <c r="N153" s="37"/>
      <c r="O153" s="37"/>
      <c r="P153" s="37"/>
      <c r="Q153" s="37"/>
      <c r="R153" s="37"/>
      <c r="S153" s="37"/>
      <c r="T153" s="74"/>
      <c r="AT153" s="19" t="s">
        <v>188</v>
      </c>
      <c r="AU153" s="19" t="s">
        <v>80</v>
      </c>
    </row>
    <row r="154" spans="2:47" s="1" customFormat="1" ht="54">
      <c r="B154" s="36"/>
      <c r="C154" s="58"/>
      <c r="D154" s="230" t="s">
        <v>216</v>
      </c>
      <c r="E154" s="58"/>
      <c r="F154" s="231" t="s">
        <v>1936</v>
      </c>
      <c r="G154" s="58"/>
      <c r="H154" s="58"/>
      <c r="I154" s="163"/>
      <c r="J154" s="58"/>
      <c r="K154" s="58"/>
      <c r="L154" s="56"/>
      <c r="M154" s="73"/>
      <c r="N154" s="37"/>
      <c r="O154" s="37"/>
      <c r="P154" s="37"/>
      <c r="Q154" s="37"/>
      <c r="R154" s="37"/>
      <c r="S154" s="37"/>
      <c r="T154" s="74"/>
      <c r="AT154" s="19" t="s">
        <v>216</v>
      </c>
      <c r="AU154" s="19" t="s">
        <v>80</v>
      </c>
    </row>
    <row r="155" spans="2:65" s="1" customFormat="1" ht="22.5" customHeight="1">
      <c r="B155" s="36"/>
      <c r="C155" s="193" t="s">
        <v>249</v>
      </c>
      <c r="D155" s="193" t="s">
        <v>183</v>
      </c>
      <c r="E155" s="194" t="s">
        <v>1937</v>
      </c>
      <c r="F155" s="195" t="s">
        <v>1938</v>
      </c>
      <c r="G155" s="196" t="s">
        <v>320</v>
      </c>
      <c r="H155" s="197">
        <v>22.522</v>
      </c>
      <c r="I155" s="198"/>
      <c r="J155" s="199">
        <f>ROUND(I155*H155,2)</f>
        <v>0</v>
      </c>
      <c r="K155" s="195" t="s">
        <v>21</v>
      </c>
      <c r="L155" s="56"/>
      <c r="M155" s="200" t="s">
        <v>21</v>
      </c>
      <c r="N155" s="201" t="s">
        <v>42</v>
      </c>
      <c r="O155" s="37"/>
      <c r="P155" s="202">
        <f>O155*H155</f>
        <v>0</v>
      </c>
      <c r="Q155" s="202">
        <v>0</v>
      </c>
      <c r="R155" s="202">
        <f>Q155*H155</f>
        <v>0</v>
      </c>
      <c r="S155" s="202">
        <v>0</v>
      </c>
      <c r="T155" s="203">
        <f>S155*H155</f>
        <v>0</v>
      </c>
      <c r="AR155" s="19" t="s">
        <v>206</v>
      </c>
      <c r="AT155" s="19" t="s">
        <v>183</v>
      </c>
      <c r="AU155" s="19" t="s">
        <v>80</v>
      </c>
      <c r="AY155" s="19" t="s">
        <v>180</v>
      </c>
      <c r="BE155" s="204">
        <f>IF(N155="základní",J155,0)</f>
        <v>0</v>
      </c>
      <c r="BF155" s="204">
        <f>IF(N155="snížená",J155,0)</f>
        <v>0</v>
      </c>
      <c r="BG155" s="204">
        <f>IF(N155="zákl. přenesená",J155,0)</f>
        <v>0</v>
      </c>
      <c r="BH155" s="204">
        <f>IF(N155="sníž. přenesená",J155,0)</f>
        <v>0</v>
      </c>
      <c r="BI155" s="204">
        <f>IF(N155="nulová",J155,0)</f>
        <v>0</v>
      </c>
      <c r="BJ155" s="19" t="s">
        <v>78</v>
      </c>
      <c r="BK155" s="204">
        <f>ROUND(I155*H155,2)</f>
        <v>0</v>
      </c>
      <c r="BL155" s="19" t="s">
        <v>206</v>
      </c>
      <c r="BM155" s="19" t="s">
        <v>1939</v>
      </c>
    </row>
    <row r="156" spans="2:47" s="1" customFormat="1" ht="40.5">
      <c r="B156" s="36"/>
      <c r="C156" s="58"/>
      <c r="D156" s="205" t="s">
        <v>188</v>
      </c>
      <c r="E156" s="58"/>
      <c r="F156" s="206" t="s">
        <v>1940</v>
      </c>
      <c r="G156" s="58"/>
      <c r="H156" s="58"/>
      <c r="I156" s="163"/>
      <c r="J156" s="58"/>
      <c r="K156" s="58"/>
      <c r="L156" s="56"/>
      <c r="M156" s="73"/>
      <c r="N156" s="37"/>
      <c r="O156" s="37"/>
      <c r="P156" s="37"/>
      <c r="Q156" s="37"/>
      <c r="R156" s="37"/>
      <c r="S156" s="37"/>
      <c r="T156" s="74"/>
      <c r="AT156" s="19" t="s">
        <v>188</v>
      </c>
      <c r="AU156" s="19" t="s">
        <v>80</v>
      </c>
    </row>
    <row r="157" spans="2:47" s="1" customFormat="1" ht="270">
      <c r="B157" s="36"/>
      <c r="C157" s="58"/>
      <c r="D157" s="205" t="s">
        <v>198</v>
      </c>
      <c r="E157" s="58"/>
      <c r="F157" s="218" t="s">
        <v>1941</v>
      </c>
      <c r="G157" s="58"/>
      <c r="H157" s="58"/>
      <c r="I157" s="163"/>
      <c r="J157" s="58"/>
      <c r="K157" s="58"/>
      <c r="L157" s="56"/>
      <c r="M157" s="73"/>
      <c r="N157" s="37"/>
      <c r="O157" s="37"/>
      <c r="P157" s="37"/>
      <c r="Q157" s="37"/>
      <c r="R157" s="37"/>
      <c r="S157" s="37"/>
      <c r="T157" s="74"/>
      <c r="AT157" s="19" t="s">
        <v>198</v>
      </c>
      <c r="AU157" s="19" t="s">
        <v>80</v>
      </c>
    </row>
    <row r="158" spans="2:51" s="12" customFormat="1" ht="13.5">
      <c r="B158" s="207"/>
      <c r="C158" s="208"/>
      <c r="D158" s="230" t="s">
        <v>190</v>
      </c>
      <c r="E158" s="243" t="s">
        <v>21</v>
      </c>
      <c r="F158" s="244" t="s">
        <v>1942</v>
      </c>
      <c r="G158" s="208"/>
      <c r="H158" s="245">
        <v>22.522</v>
      </c>
      <c r="I158" s="212"/>
      <c r="J158" s="208"/>
      <c r="K158" s="208"/>
      <c r="L158" s="213"/>
      <c r="M158" s="214"/>
      <c r="N158" s="215"/>
      <c r="O158" s="215"/>
      <c r="P158" s="215"/>
      <c r="Q158" s="215"/>
      <c r="R158" s="215"/>
      <c r="S158" s="215"/>
      <c r="T158" s="216"/>
      <c r="AT158" s="217" t="s">
        <v>190</v>
      </c>
      <c r="AU158" s="217" t="s">
        <v>80</v>
      </c>
      <c r="AV158" s="12" t="s">
        <v>80</v>
      </c>
      <c r="AW158" s="12" t="s">
        <v>34</v>
      </c>
      <c r="AX158" s="12" t="s">
        <v>78</v>
      </c>
      <c r="AY158" s="217" t="s">
        <v>180</v>
      </c>
    </row>
    <row r="159" spans="2:65" s="1" customFormat="1" ht="22.5" customHeight="1">
      <c r="B159" s="36"/>
      <c r="C159" s="193" t="s">
        <v>254</v>
      </c>
      <c r="D159" s="193" t="s">
        <v>183</v>
      </c>
      <c r="E159" s="194" t="s">
        <v>1943</v>
      </c>
      <c r="F159" s="195" t="s">
        <v>1944</v>
      </c>
      <c r="G159" s="196" t="s">
        <v>532</v>
      </c>
      <c r="H159" s="197">
        <v>260</v>
      </c>
      <c r="I159" s="198"/>
      <c r="J159" s="199">
        <f>ROUND(I159*H159,2)</f>
        <v>0</v>
      </c>
      <c r="K159" s="195" t="s">
        <v>21</v>
      </c>
      <c r="L159" s="56"/>
      <c r="M159" s="200" t="s">
        <v>21</v>
      </c>
      <c r="N159" s="201" t="s">
        <v>42</v>
      </c>
      <c r="O159" s="37"/>
      <c r="P159" s="202">
        <f>O159*H159</f>
        <v>0</v>
      </c>
      <c r="Q159" s="202">
        <v>0</v>
      </c>
      <c r="R159" s="202">
        <f>Q159*H159</f>
        <v>0</v>
      </c>
      <c r="S159" s="202">
        <v>0</v>
      </c>
      <c r="T159" s="203">
        <f>S159*H159</f>
        <v>0</v>
      </c>
      <c r="AR159" s="19" t="s">
        <v>206</v>
      </c>
      <c r="AT159" s="19" t="s">
        <v>183</v>
      </c>
      <c r="AU159" s="19" t="s">
        <v>80</v>
      </c>
      <c r="AY159" s="19" t="s">
        <v>180</v>
      </c>
      <c r="BE159" s="204">
        <f>IF(N159="základní",J159,0)</f>
        <v>0</v>
      </c>
      <c r="BF159" s="204">
        <f>IF(N159="snížená",J159,0)</f>
        <v>0</v>
      </c>
      <c r="BG159" s="204">
        <f>IF(N159="zákl. přenesená",J159,0)</f>
        <v>0</v>
      </c>
      <c r="BH159" s="204">
        <f>IF(N159="sníž. přenesená",J159,0)</f>
        <v>0</v>
      </c>
      <c r="BI159" s="204">
        <f>IF(N159="nulová",J159,0)</f>
        <v>0</v>
      </c>
      <c r="BJ159" s="19" t="s">
        <v>78</v>
      </c>
      <c r="BK159" s="204">
        <f>ROUND(I159*H159,2)</f>
        <v>0</v>
      </c>
      <c r="BL159" s="19" t="s">
        <v>206</v>
      </c>
      <c r="BM159" s="19" t="s">
        <v>1945</v>
      </c>
    </row>
    <row r="160" spans="2:47" s="1" customFormat="1" ht="27">
      <c r="B160" s="36"/>
      <c r="C160" s="58"/>
      <c r="D160" s="205" t="s">
        <v>188</v>
      </c>
      <c r="E160" s="58"/>
      <c r="F160" s="206" t="s">
        <v>1946</v>
      </c>
      <c r="G160" s="58"/>
      <c r="H160" s="58"/>
      <c r="I160" s="163"/>
      <c r="J160" s="58"/>
      <c r="K160" s="58"/>
      <c r="L160" s="56"/>
      <c r="M160" s="73"/>
      <c r="N160" s="37"/>
      <c r="O160" s="37"/>
      <c r="P160" s="37"/>
      <c r="Q160" s="37"/>
      <c r="R160" s="37"/>
      <c r="S160" s="37"/>
      <c r="T160" s="74"/>
      <c r="AT160" s="19" t="s">
        <v>188</v>
      </c>
      <c r="AU160" s="19" t="s">
        <v>80</v>
      </c>
    </row>
    <row r="161" spans="2:47" s="1" customFormat="1" ht="121.5">
      <c r="B161" s="36"/>
      <c r="C161" s="58"/>
      <c r="D161" s="230" t="s">
        <v>198</v>
      </c>
      <c r="E161" s="58"/>
      <c r="F161" s="231" t="s">
        <v>1947</v>
      </c>
      <c r="G161" s="58"/>
      <c r="H161" s="58"/>
      <c r="I161" s="163"/>
      <c r="J161" s="58"/>
      <c r="K161" s="58"/>
      <c r="L161" s="56"/>
      <c r="M161" s="73"/>
      <c r="N161" s="37"/>
      <c r="O161" s="37"/>
      <c r="P161" s="37"/>
      <c r="Q161" s="37"/>
      <c r="R161" s="37"/>
      <c r="S161" s="37"/>
      <c r="T161" s="74"/>
      <c r="AT161" s="19" t="s">
        <v>198</v>
      </c>
      <c r="AU161" s="19" t="s">
        <v>80</v>
      </c>
    </row>
    <row r="162" spans="2:65" s="1" customFormat="1" ht="22.5" customHeight="1">
      <c r="B162" s="36"/>
      <c r="C162" s="193" t="s">
        <v>259</v>
      </c>
      <c r="D162" s="193" t="s">
        <v>183</v>
      </c>
      <c r="E162" s="194" t="s">
        <v>1948</v>
      </c>
      <c r="F162" s="195" t="s">
        <v>1949</v>
      </c>
      <c r="G162" s="196" t="s">
        <v>532</v>
      </c>
      <c r="H162" s="197">
        <v>260</v>
      </c>
      <c r="I162" s="198"/>
      <c r="J162" s="199">
        <f>ROUND(I162*H162,2)</f>
        <v>0</v>
      </c>
      <c r="K162" s="195" t="s">
        <v>21</v>
      </c>
      <c r="L162" s="56"/>
      <c r="M162" s="200" t="s">
        <v>21</v>
      </c>
      <c r="N162" s="201" t="s">
        <v>42</v>
      </c>
      <c r="O162" s="37"/>
      <c r="P162" s="202">
        <f>O162*H162</f>
        <v>0</v>
      </c>
      <c r="Q162" s="202">
        <v>0</v>
      </c>
      <c r="R162" s="202">
        <f>Q162*H162</f>
        <v>0</v>
      </c>
      <c r="S162" s="202">
        <v>0</v>
      </c>
      <c r="T162" s="203">
        <f>S162*H162</f>
        <v>0</v>
      </c>
      <c r="AR162" s="19" t="s">
        <v>206</v>
      </c>
      <c r="AT162" s="19" t="s">
        <v>183</v>
      </c>
      <c r="AU162" s="19" t="s">
        <v>80</v>
      </c>
      <c r="AY162" s="19" t="s">
        <v>180</v>
      </c>
      <c r="BE162" s="204">
        <f>IF(N162="základní",J162,0)</f>
        <v>0</v>
      </c>
      <c r="BF162" s="204">
        <f>IF(N162="snížená",J162,0)</f>
        <v>0</v>
      </c>
      <c r="BG162" s="204">
        <f>IF(N162="zákl. přenesená",J162,0)</f>
        <v>0</v>
      </c>
      <c r="BH162" s="204">
        <f>IF(N162="sníž. přenesená",J162,0)</f>
        <v>0</v>
      </c>
      <c r="BI162" s="204">
        <f>IF(N162="nulová",J162,0)</f>
        <v>0</v>
      </c>
      <c r="BJ162" s="19" t="s">
        <v>78</v>
      </c>
      <c r="BK162" s="204">
        <f>ROUND(I162*H162,2)</f>
        <v>0</v>
      </c>
      <c r="BL162" s="19" t="s">
        <v>206</v>
      </c>
      <c r="BM162" s="19" t="s">
        <v>1950</v>
      </c>
    </row>
    <row r="163" spans="2:47" s="1" customFormat="1" ht="27">
      <c r="B163" s="36"/>
      <c r="C163" s="58"/>
      <c r="D163" s="205" t="s">
        <v>188</v>
      </c>
      <c r="E163" s="58"/>
      <c r="F163" s="206" t="s">
        <v>1951</v>
      </c>
      <c r="G163" s="58"/>
      <c r="H163" s="58"/>
      <c r="I163" s="163"/>
      <c r="J163" s="58"/>
      <c r="K163" s="58"/>
      <c r="L163" s="56"/>
      <c r="M163" s="73"/>
      <c r="N163" s="37"/>
      <c r="O163" s="37"/>
      <c r="P163" s="37"/>
      <c r="Q163" s="37"/>
      <c r="R163" s="37"/>
      <c r="S163" s="37"/>
      <c r="T163" s="74"/>
      <c r="AT163" s="19" t="s">
        <v>188</v>
      </c>
      <c r="AU163" s="19" t="s">
        <v>80</v>
      </c>
    </row>
    <row r="164" spans="2:47" s="1" customFormat="1" ht="121.5">
      <c r="B164" s="36"/>
      <c r="C164" s="58"/>
      <c r="D164" s="205" t="s">
        <v>198</v>
      </c>
      <c r="E164" s="58"/>
      <c r="F164" s="218" t="s">
        <v>1952</v>
      </c>
      <c r="G164" s="58"/>
      <c r="H164" s="58"/>
      <c r="I164" s="163"/>
      <c r="J164" s="58"/>
      <c r="K164" s="58"/>
      <c r="L164" s="56"/>
      <c r="M164" s="73"/>
      <c r="N164" s="37"/>
      <c r="O164" s="37"/>
      <c r="P164" s="37"/>
      <c r="Q164" s="37"/>
      <c r="R164" s="37"/>
      <c r="S164" s="37"/>
      <c r="T164" s="74"/>
      <c r="AT164" s="19" t="s">
        <v>198</v>
      </c>
      <c r="AU164" s="19" t="s">
        <v>80</v>
      </c>
    </row>
    <row r="165" spans="2:51" s="12" customFormat="1" ht="13.5">
      <c r="B165" s="207"/>
      <c r="C165" s="208"/>
      <c r="D165" s="230" t="s">
        <v>190</v>
      </c>
      <c r="E165" s="243" t="s">
        <v>21</v>
      </c>
      <c r="F165" s="244" t="s">
        <v>1953</v>
      </c>
      <c r="G165" s="208"/>
      <c r="H165" s="245">
        <v>260</v>
      </c>
      <c r="I165" s="212"/>
      <c r="J165" s="208"/>
      <c r="K165" s="208"/>
      <c r="L165" s="213"/>
      <c r="M165" s="214"/>
      <c r="N165" s="215"/>
      <c r="O165" s="215"/>
      <c r="P165" s="215"/>
      <c r="Q165" s="215"/>
      <c r="R165" s="215"/>
      <c r="S165" s="215"/>
      <c r="T165" s="216"/>
      <c r="AT165" s="217" t="s">
        <v>190</v>
      </c>
      <c r="AU165" s="217" t="s">
        <v>80</v>
      </c>
      <c r="AV165" s="12" t="s">
        <v>80</v>
      </c>
      <c r="AW165" s="12" t="s">
        <v>34</v>
      </c>
      <c r="AX165" s="12" t="s">
        <v>78</v>
      </c>
      <c r="AY165" s="217" t="s">
        <v>180</v>
      </c>
    </row>
    <row r="166" spans="2:65" s="1" customFormat="1" ht="22.5" customHeight="1">
      <c r="B166" s="36"/>
      <c r="C166" s="193" t="s">
        <v>264</v>
      </c>
      <c r="D166" s="193" t="s">
        <v>183</v>
      </c>
      <c r="E166" s="194" t="s">
        <v>1954</v>
      </c>
      <c r="F166" s="195" t="s">
        <v>1955</v>
      </c>
      <c r="G166" s="196" t="s">
        <v>532</v>
      </c>
      <c r="H166" s="197">
        <v>100</v>
      </c>
      <c r="I166" s="198"/>
      <c r="J166" s="199">
        <f>ROUND(I166*H166,2)</f>
        <v>0</v>
      </c>
      <c r="K166" s="195" t="s">
        <v>21</v>
      </c>
      <c r="L166" s="56"/>
      <c r="M166" s="200" t="s">
        <v>21</v>
      </c>
      <c r="N166" s="201" t="s">
        <v>42</v>
      </c>
      <c r="O166" s="37"/>
      <c r="P166" s="202">
        <f>O166*H166</f>
        <v>0</v>
      </c>
      <c r="Q166" s="202">
        <v>0</v>
      </c>
      <c r="R166" s="202">
        <f>Q166*H166</f>
        <v>0</v>
      </c>
      <c r="S166" s="202">
        <v>0</v>
      </c>
      <c r="T166" s="203">
        <f>S166*H166</f>
        <v>0</v>
      </c>
      <c r="AR166" s="19" t="s">
        <v>206</v>
      </c>
      <c r="AT166" s="19" t="s">
        <v>183</v>
      </c>
      <c r="AU166" s="19" t="s">
        <v>80</v>
      </c>
      <c r="AY166" s="19" t="s">
        <v>180</v>
      </c>
      <c r="BE166" s="204">
        <f>IF(N166="základní",J166,0)</f>
        <v>0</v>
      </c>
      <c r="BF166" s="204">
        <f>IF(N166="snížená",J166,0)</f>
        <v>0</v>
      </c>
      <c r="BG166" s="204">
        <f>IF(N166="zákl. přenesená",J166,0)</f>
        <v>0</v>
      </c>
      <c r="BH166" s="204">
        <f>IF(N166="sníž. přenesená",J166,0)</f>
        <v>0</v>
      </c>
      <c r="BI166" s="204">
        <f>IF(N166="nulová",J166,0)</f>
        <v>0</v>
      </c>
      <c r="BJ166" s="19" t="s">
        <v>78</v>
      </c>
      <c r="BK166" s="204">
        <f>ROUND(I166*H166,2)</f>
        <v>0</v>
      </c>
      <c r="BL166" s="19" t="s">
        <v>206</v>
      </c>
      <c r="BM166" s="19" t="s">
        <v>1956</v>
      </c>
    </row>
    <row r="167" spans="2:47" s="1" customFormat="1" ht="27">
      <c r="B167" s="36"/>
      <c r="C167" s="58"/>
      <c r="D167" s="205" t="s">
        <v>188</v>
      </c>
      <c r="E167" s="58"/>
      <c r="F167" s="206" t="s">
        <v>1957</v>
      </c>
      <c r="G167" s="58"/>
      <c r="H167" s="58"/>
      <c r="I167" s="163"/>
      <c r="J167" s="58"/>
      <c r="K167" s="58"/>
      <c r="L167" s="56"/>
      <c r="M167" s="73"/>
      <c r="N167" s="37"/>
      <c r="O167" s="37"/>
      <c r="P167" s="37"/>
      <c r="Q167" s="37"/>
      <c r="R167" s="37"/>
      <c r="S167" s="37"/>
      <c r="T167" s="74"/>
      <c r="AT167" s="19" t="s">
        <v>188</v>
      </c>
      <c r="AU167" s="19" t="s">
        <v>80</v>
      </c>
    </row>
    <row r="168" spans="2:47" s="1" customFormat="1" ht="121.5">
      <c r="B168" s="36"/>
      <c r="C168" s="58"/>
      <c r="D168" s="205" t="s">
        <v>198</v>
      </c>
      <c r="E168" s="58"/>
      <c r="F168" s="218" t="s">
        <v>1952</v>
      </c>
      <c r="G168" s="58"/>
      <c r="H168" s="58"/>
      <c r="I168" s="163"/>
      <c r="J168" s="58"/>
      <c r="K168" s="58"/>
      <c r="L168" s="56"/>
      <c r="M168" s="73"/>
      <c r="N168" s="37"/>
      <c r="O168" s="37"/>
      <c r="P168" s="37"/>
      <c r="Q168" s="37"/>
      <c r="R168" s="37"/>
      <c r="S168" s="37"/>
      <c r="T168" s="74"/>
      <c r="AT168" s="19" t="s">
        <v>198</v>
      </c>
      <c r="AU168" s="19" t="s">
        <v>80</v>
      </c>
    </row>
    <row r="169" spans="2:51" s="12" customFormat="1" ht="13.5">
      <c r="B169" s="207"/>
      <c r="C169" s="208"/>
      <c r="D169" s="230" t="s">
        <v>190</v>
      </c>
      <c r="E169" s="243" t="s">
        <v>21</v>
      </c>
      <c r="F169" s="244" t="s">
        <v>1958</v>
      </c>
      <c r="G169" s="208"/>
      <c r="H169" s="245">
        <v>100</v>
      </c>
      <c r="I169" s="212"/>
      <c r="J169" s="208"/>
      <c r="K169" s="208"/>
      <c r="L169" s="213"/>
      <c r="M169" s="214"/>
      <c r="N169" s="215"/>
      <c r="O169" s="215"/>
      <c r="P169" s="215"/>
      <c r="Q169" s="215"/>
      <c r="R169" s="215"/>
      <c r="S169" s="215"/>
      <c r="T169" s="216"/>
      <c r="AT169" s="217" t="s">
        <v>190</v>
      </c>
      <c r="AU169" s="217" t="s">
        <v>80</v>
      </c>
      <c r="AV169" s="12" t="s">
        <v>80</v>
      </c>
      <c r="AW169" s="12" t="s">
        <v>34</v>
      </c>
      <c r="AX169" s="12" t="s">
        <v>78</v>
      </c>
      <c r="AY169" s="217" t="s">
        <v>180</v>
      </c>
    </row>
    <row r="170" spans="2:65" s="1" customFormat="1" ht="22.5" customHeight="1">
      <c r="B170" s="36"/>
      <c r="C170" s="232" t="s">
        <v>8</v>
      </c>
      <c r="D170" s="232" t="s">
        <v>219</v>
      </c>
      <c r="E170" s="233" t="s">
        <v>1959</v>
      </c>
      <c r="F170" s="234" t="s">
        <v>1960</v>
      </c>
      <c r="G170" s="235" t="s">
        <v>825</v>
      </c>
      <c r="H170" s="236">
        <v>5.4</v>
      </c>
      <c r="I170" s="237"/>
      <c r="J170" s="238">
        <f>ROUND(I170*H170,2)</f>
        <v>0</v>
      </c>
      <c r="K170" s="234" t="s">
        <v>21</v>
      </c>
      <c r="L170" s="239"/>
      <c r="M170" s="240" t="s">
        <v>21</v>
      </c>
      <c r="N170" s="241" t="s">
        <v>42</v>
      </c>
      <c r="O170" s="37"/>
      <c r="P170" s="202">
        <f>O170*H170</f>
        <v>0</v>
      </c>
      <c r="Q170" s="202">
        <v>0.001</v>
      </c>
      <c r="R170" s="202">
        <f>Q170*H170</f>
        <v>0.0054</v>
      </c>
      <c r="S170" s="202">
        <v>0</v>
      </c>
      <c r="T170" s="203">
        <f>S170*H170</f>
        <v>0</v>
      </c>
      <c r="AR170" s="19" t="s">
        <v>181</v>
      </c>
      <c r="AT170" s="19" t="s">
        <v>219</v>
      </c>
      <c r="AU170" s="19" t="s">
        <v>80</v>
      </c>
      <c r="AY170" s="19" t="s">
        <v>180</v>
      </c>
      <c r="BE170" s="204">
        <f>IF(N170="základní",J170,0)</f>
        <v>0</v>
      </c>
      <c r="BF170" s="204">
        <f>IF(N170="snížená",J170,0)</f>
        <v>0</v>
      </c>
      <c r="BG170" s="204">
        <f>IF(N170="zákl. přenesená",J170,0)</f>
        <v>0</v>
      </c>
      <c r="BH170" s="204">
        <f>IF(N170="sníž. přenesená",J170,0)</f>
        <v>0</v>
      </c>
      <c r="BI170" s="204">
        <f>IF(N170="nulová",J170,0)</f>
        <v>0</v>
      </c>
      <c r="BJ170" s="19" t="s">
        <v>78</v>
      </c>
      <c r="BK170" s="204">
        <f>ROUND(I170*H170,2)</f>
        <v>0</v>
      </c>
      <c r="BL170" s="19" t="s">
        <v>206</v>
      </c>
      <c r="BM170" s="19" t="s">
        <v>1961</v>
      </c>
    </row>
    <row r="171" spans="2:47" s="1" customFormat="1" ht="13.5">
      <c r="B171" s="36"/>
      <c r="C171" s="58"/>
      <c r="D171" s="205" t="s">
        <v>188</v>
      </c>
      <c r="E171" s="58"/>
      <c r="F171" s="206" t="s">
        <v>1962</v>
      </c>
      <c r="G171" s="58"/>
      <c r="H171" s="58"/>
      <c r="I171" s="163"/>
      <c r="J171" s="58"/>
      <c r="K171" s="58"/>
      <c r="L171" s="56"/>
      <c r="M171" s="73"/>
      <c r="N171" s="37"/>
      <c r="O171" s="37"/>
      <c r="P171" s="37"/>
      <c r="Q171" s="37"/>
      <c r="R171" s="37"/>
      <c r="S171" s="37"/>
      <c r="T171" s="74"/>
      <c r="AT171" s="19" t="s">
        <v>188</v>
      </c>
      <c r="AU171" s="19" t="s">
        <v>80</v>
      </c>
    </row>
    <row r="172" spans="2:51" s="12" customFormat="1" ht="13.5">
      <c r="B172" s="207"/>
      <c r="C172" s="208"/>
      <c r="D172" s="230" t="s">
        <v>190</v>
      </c>
      <c r="E172" s="208"/>
      <c r="F172" s="244" t="s">
        <v>1963</v>
      </c>
      <c r="G172" s="208"/>
      <c r="H172" s="245">
        <v>5.4</v>
      </c>
      <c r="I172" s="212"/>
      <c r="J172" s="208"/>
      <c r="K172" s="208"/>
      <c r="L172" s="213"/>
      <c r="M172" s="214"/>
      <c r="N172" s="215"/>
      <c r="O172" s="215"/>
      <c r="P172" s="215"/>
      <c r="Q172" s="215"/>
      <c r="R172" s="215"/>
      <c r="S172" s="215"/>
      <c r="T172" s="216"/>
      <c r="AT172" s="217" t="s">
        <v>190</v>
      </c>
      <c r="AU172" s="217" t="s">
        <v>80</v>
      </c>
      <c r="AV172" s="12" t="s">
        <v>80</v>
      </c>
      <c r="AW172" s="12" t="s">
        <v>4</v>
      </c>
      <c r="AX172" s="12" t="s">
        <v>78</v>
      </c>
      <c r="AY172" s="217" t="s">
        <v>180</v>
      </c>
    </row>
    <row r="173" spans="2:65" s="1" customFormat="1" ht="22.5" customHeight="1">
      <c r="B173" s="36"/>
      <c r="C173" s="193" t="s">
        <v>275</v>
      </c>
      <c r="D173" s="193" t="s">
        <v>183</v>
      </c>
      <c r="E173" s="194" t="s">
        <v>1964</v>
      </c>
      <c r="F173" s="195" t="s">
        <v>1965</v>
      </c>
      <c r="G173" s="196" t="s">
        <v>532</v>
      </c>
      <c r="H173" s="197">
        <v>100</v>
      </c>
      <c r="I173" s="198"/>
      <c r="J173" s="199">
        <f>ROUND(I173*H173,2)</f>
        <v>0</v>
      </c>
      <c r="K173" s="195" t="s">
        <v>21</v>
      </c>
      <c r="L173" s="56"/>
      <c r="M173" s="200" t="s">
        <v>21</v>
      </c>
      <c r="N173" s="201" t="s">
        <v>42</v>
      </c>
      <c r="O173" s="37"/>
      <c r="P173" s="202">
        <f>O173*H173</f>
        <v>0</v>
      </c>
      <c r="Q173" s="202">
        <v>0</v>
      </c>
      <c r="R173" s="202">
        <f>Q173*H173</f>
        <v>0</v>
      </c>
      <c r="S173" s="202">
        <v>0</v>
      </c>
      <c r="T173" s="203">
        <f>S173*H173</f>
        <v>0</v>
      </c>
      <c r="AR173" s="19" t="s">
        <v>206</v>
      </c>
      <c r="AT173" s="19" t="s">
        <v>183</v>
      </c>
      <c r="AU173" s="19" t="s">
        <v>80</v>
      </c>
      <c r="AY173" s="19" t="s">
        <v>180</v>
      </c>
      <c r="BE173" s="204">
        <f>IF(N173="základní",J173,0)</f>
        <v>0</v>
      </c>
      <c r="BF173" s="204">
        <f>IF(N173="snížená",J173,0)</f>
        <v>0</v>
      </c>
      <c r="BG173" s="204">
        <f>IF(N173="zákl. přenesená",J173,0)</f>
        <v>0</v>
      </c>
      <c r="BH173" s="204">
        <f>IF(N173="sníž. přenesená",J173,0)</f>
        <v>0</v>
      </c>
      <c r="BI173" s="204">
        <f>IF(N173="nulová",J173,0)</f>
        <v>0</v>
      </c>
      <c r="BJ173" s="19" t="s">
        <v>78</v>
      </c>
      <c r="BK173" s="204">
        <f>ROUND(I173*H173,2)</f>
        <v>0</v>
      </c>
      <c r="BL173" s="19" t="s">
        <v>206</v>
      </c>
      <c r="BM173" s="19" t="s">
        <v>1966</v>
      </c>
    </row>
    <row r="174" spans="2:47" s="1" customFormat="1" ht="27">
      <c r="B174" s="36"/>
      <c r="C174" s="58"/>
      <c r="D174" s="205" t="s">
        <v>188</v>
      </c>
      <c r="E174" s="58"/>
      <c r="F174" s="206" t="s">
        <v>1967</v>
      </c>
      <c r="G174" s="58"/>
      <c r="H174" s="58"/>
      <c r="I174" s="163"/>
      <c r="J174" s="58"/>
      <c r="K174" s="58"/>
      <c r="L174" s="56"/>
      <c r="M174" s="73"/>
      <c r="N174" s="37"/>
      <c r="O174" s="37"/>
      <c r="P174" s="37"/>
      <c r="Q174" s="37"/>
      <c r="R174" s="37"/>
      <c r="S174" s="37"/>
      <c r="T174" s="74"/>
      <c r="AT174" s="19" t="s">
        <v>188</v>
      </c>
      <c r="AU174" s="19" t="s">
        <v>80</v>
      </c>
    </row>
    <row r="175" spans="2:47" s="1" customFormat="1" ht="121.5">
      <c r="B175" s="36"/>
      <c r="C175" s="58"/>
      <c r="D175" s="205" t="s">
        <v>198</v>
      </c>
      <c r="E175" s="58"/>
      <c r="F175" s="218" t="s">
        <v>1968</v>
      </c>
      <c r="G175" s="58"/>
      <c r="H175" s="58"/>
      <c r="I175" s="163"/>
      <c r="J175" s="58"/>
      <c r="K175" s="58"/>
      <c r="L175" s="56"/>
      <c r="M175" s="73"/>
      <c r="N175" s="37"/>
      <c r="O175" s="37"/>
      <c r="P175" s="37"/>
      <c r="Q175" s="37"/>
      <c r="R175" s="37"/>
      <c r="S175" s="37"/>
      <c r="T175" s="74"/>
      <c r="AT175" s="19" t="s">
        <v>198</v>
      </c>
      <c r="AU175" s="19" t="s">
        <v>80</v>
      </c>
    </row>
    <row r="176" spans="2:63" s="11" customFormat="1" ht="29.85" customHeight="1">
      <c r="B176" s="176"/>
      <c r="C176" s="177"/>
      <c r="D176" s="190" t="s">
        <v>70</v>
      </c>
      <c r="E176" s="191" t="s">
        <v>80</v>
      </c>
      <c r="F176" s="191" t="s">
        <v>611</v>
      </c>
      <c r="G176" s="177"/>
      <c r="H176" s="177"/>
      <c r="I176" s="180"/>
      <c r="J176" s="192">
        <f>BK176</f>
        <v>0</v>
      </c>
      <c r="K176" s="177"/>
      <c r="L176" s="182"/>
      <c r="M176" s="183"/>
      <c r="N176" s="184"/>
      <c r="O176" s="184"/>
      <c r="P176" s="185">
        <f>SUM(P177:P270)</f>
        <v>0</v>
      </c>
      <c r="Q176" s="184"/>
      <c r="R176" s="185">
        <f>SUM(R177:R270)</f>
        <v>148.95893493999998</v>
      </c>
      <c r="S176" s="184"/>
      <c r="T176" s="186">
        <f>SUM(T177:T270)</f>
        <v>0</v>
      </c>
      <c r="AR176" s="187" t="s">
        <v>78</v>
      </c>
      <c r="AT176" s="188" t="s">
        <v>70</v>
      </c>
      <c r="AU176" s="188" t="s">
        <v>78</v>
      </c>
      <c r="AY176" s="187" t="s">
        <v>180</v>
      </c>
      <c r="BK176" s="189">
        <f>SUM(BK177:BK270)</f>
        <v>0</v>
      </c>
    </row>
    <row r="177" spans="2:65" s="1" customFormat="1" ht="22.5" customHeight="1">
      <c r="B177" s="36"/>
      <c r="C177" s="193" t="s">
        <v>279</v>
      </c>
      <c r="D177" s="193" t="s">
        <v>183</v>
      </c>
      <c r="E177" s="194" t="s">
        <v>1969</v>
      </c>
      <c r="F177" s="195" t="s">
        <v>1970</v>
      </c>
      <c r="G177" s="196" t="s">
        <v>614</v>
      </c>
      <c r="H177" s="197">
        <v>117.2</v>
      </c>
      <c r="I177" s="198"/>
      <c r="J177" s="199">
        <f>ROUND(I177*H177,2)</f>
        <v>0</v>
      </c>
      <c r="K177" s="195" t="s">
        <v>21</v>
      </c>
      <c r="L177" s="56"/>
      <c r="M177" s="200" t="s">
        <v>21</v>
      </c>
      <c r="N177" s="201" t="s">
        <v>42</v>
      </c>
      <c r="O177" s="37"/>
      <c r="P177" s="202">
        <f>O177*H177</f>
        <v>0</v>
      </c>
      <c r="Q177" s="202">
        <v>0</v>
      </c>
      <c r="R177" s="202">
        <f>Q177*H177</f>
        <v>0</v>
      </c>
      <c r="S177" s="202">
        <v>0</v>
      </c>
      <c r="T177" s="203">
        <f>S177*H177</f>
        <v>0</v>
      </c>
      <c r="AR177" s="19" t="s">
        <v>206</v>
      </c>
      <c r="AT177" s="19" t="s">
        <v>183</v>
      </c>
      <c r="AU177" s="19" t="s">
        <v>80</v>
      </c>
      <c r="AY177" s="19" t="s">
        <v>180</v>
      </c>
      <c r="BE177" s="204">
        <f>IF(N177="základní",J177,0)</f>
        <v>0</v>
      </c>
      <c r="BF177" s="204">
        <f>IF(N177="snížená",J177,0)</f>
        <v>0</v>
      </c>
      <c r="BG177" s="204">
        <f>IF(N177="zákl. přenesená",J177,0)</f>
        <v>0</v>
      </c>
      <c r="BH177" s="204">
        <f>IF(N177="sníž. přenesená",J177,0)</f>
        <v>0</v>
      </c>
      <c r="BI177" s="204">
        <f>IF(N177="nulová",J177,0)</f>
        <v>0</v>
      </c>
      <c r="BJ177" s="19" t="s">
        <v>78</v>
      </c>
      <c r="BK177" s="204">
        <f>ROUND(I177*H177,2)</f>
        <v>0</v>
      </c>
      <c r="BL177" s="19" t="s">
        <v>206</v>
      </c>
      <c r="BM177" s="19" t="s">
        <v>1971</v>
      </c>
    </row>
    <row r="178" spans="2:47" s="1" customFormat="1" ht="13.5">
      <c r="B178" s="36"/>
      <c r="C178" s="58"/>
      <c r="D178" s="205" t="s">
        <v>188</v>
      </c>
      <c r="E178" s="58"/>
      <c r="F178" s="206" t="s">
        <v>1970</v>
      </c>
      <c r="G178" s="58"/>
      <c r="H178" s="58"/>
      <c r="I178" s="163"/>
      <c r="J178" s="58"/>
      <c r="K178" s="58"/>
      <c r="L178" s="56"/>
      <c r="M178" s="73"/>
      <c r="N178" s="37"/>
      <c r="O178" s="37"/>
      <c r="P178" s="37"/>
      <c r="Q178" s="37"/>
      <c r="R178" s="37"/>
      <c r="S178" s="37"/>
      <c r="T178" s="74"/>
      <c r="AT178" s="19" t="s">
        <v>188</v>
      </c>
      <c r="AU178" s="19" t="s">
        <v>80</v>
      </c>
    </row>
    <row r="179" spans="2:47" s="1" customFormat="1" ht="40.5">
      <c r="B179" s="36"/>
      <c r="C179" s="58"/>
      <c r="D179" s="205" t="s">
        <v>216</v>
      </c>
      <c r="E179" s="58"/>
      <c r="F179" s="218" t="s">
        <v>1972</v>
      </c>
      <c r="G179" s="58"/>
      <c r="H179" s="58"/>
      <c r="I179" s="163"/>
      <c r="J179" s="58"/>
      <c r="K179" s="58"/>
      <c r="L179" s="56"/>
      <c r="M179" s="73"/>
      <c r="N179" s="37"/>
      <c r="O179" s="37"/>
      <c r="P179" s="37"/>
      <c r="Q179" s="37"/>
      <c r="R179" s="37"/>
      <c r="S179" s="37"/>
      <c r="T179" s="74"/>
      <c r="AT179" s="19" t="s">
        <v>216</v>
      </c>
      <c r="AU179" s="19" t="s">
        <v>80</v>
      </c>
    </row>
    <row r="180" spans="2:51" s="12" customFormat="1" ht="13.5">
      <c r="B180" s="207"/>
      <c r="C180" s="208"/>
      <c r="D180" s="230" t="s">
        <v>190</v>
      </c>
      <c r="E180" s="243" t="s">
        <v>21</v>
      </c>
      <c r="F180" s="244" t="s">
        <v>1973</v>
      </c>
      <c r="G180" s="208"/>
      <c r="H180" s="245">
        <v>117.2</v>
      </c>
      <c r="I180" s="212"/>
      <c r="J180" s="208"/>
      <c r="K180" s="208"/>
      <c r="L180" s="213"/>
      <c r="M180" s="214"/>
      <c r="N180" s="215"/>
      <c r="O180" s="215"/>
      <c r="P180" s="215"/>
      <c r="Q180" s="215"/>
      <c r="R180" s="215"/>
      <c r="S180" s="215"/>
      <c r="T180" s="216"/>
      <c r="AT180" s="217" t="s">
        <v>190</v>
      </c>
      <c r="AU180" s="217" t="s">
        <v>80</v>
      </c>
      <c r="AV180" s="12" t="s">
        <v>80</v>
      </c>
      <c r="AW180" s="12" t="s">
        <v>34</v>
      </c>
      <c r="AX180" s="12" t="s">
        <v>78</v>
      </c>
      <c r="AY180" s="217" t="s">
        <v>180</v>
      </c>
    </row>
    <row r="181" spans="2:65" s="1" customFormat="1" ht="22.5" customHeight="1">
      <c r="B181" s="36"/>
      <c r="C181" s="193" t="s">
        <v>283</v>
      </c>
      <c r="D181" s="193" t="s">
        <v>183</v>
      </c>
      <c r="E181" s="194" t="s">
        <v>1974</v>
      </c>
      <c r="F181" s="195" t="s">
        <v>1975</v>
      </c>
      <c r="G181" s="196" t="s">
        <v>614</v>
      </c>
      <c r="H181" s="197">
        <v>5</v>
      </c>
      <c r="I181" s="198"/>
      <c r="J181" s="199">
        <f>ROUND(I181*H181,2)</f>
        <v>0</v>
      </c>
      <c r="K181" s="195" t="s">
        <v>21</v>
      </c>
      <c r="L181" s="56"/>
      <c r="M181" s="200" t="s">
        <v>21</v>
      </c>
      <c r="N181" s="201" t="s">
        <v>42</v>
      </c>
      <c r="O181" s="37"/>
      <c r="P181" s="202">
        <f>O181*H181</f>
        <v>0</v>
      </c>
      <c r="Q181" s="202">
        <v>0</v>
      </c>
      <c r="R181" s="202">
        <f>Q181*H181</f>
        <v>0</v>
      </c>
      <c r="S181" s="202">
        <v>0</v>
      </c>
      <c r="T181" s="203">
        <f>S181*H181</f>
        <v>0</v>
      </c>
      <c r="AR181" s="19" t="s">
        <v>206</v>
      </c>
      <c r="AT181" s="19" t="s">
        <v>183</v>
      </c>
      <c r="AU181" s="19" t="s">
        <v>80</v>
      </c>
      <c r="AY181" s="19" t="s">
        <v>180</v>
      </c>
      <c r="BE181" s="204">
        <f>IF(N181="základní",J181,0)</f>
        <v>0</v>
      </c>
      <c r="BF181" s="204">
        <f>IF(N181="snížená",J181,0)</f>
        <v>0</v>
      </c>
      <c r="BG181" s="204">
        <f>IF(N181="zákl. přenesená",J181,0)</f>
        <v>0</v>
      </c>
      <c r="BH181" s="204">
        <f>IF(N181="sníž. přenesená",J181,0)</f>
        <v>0</v>
      </c>
      <c r="BI181" s="204">
        <f>IF(N181="nulová",J181,0)</f>
        <v>0</v>
      </c>
      <c r="BJ181" s="19" t="s">
        <v>78</v>
      </c>
      <c r="BK181" s="204">
        <f>ROUND(I181*H181,2)</f>
        <v>0</v>
      </c>
      <c r="BL181" s="19" t="s">
        <v>206</v>
      </c>
      <c r="BM181" s="19" t="s">
        <v>1976</v>
      </c>
    </row>
    <row r="182" spans="2:47" s="1" customFormat="1" ht="13.5">
      <c r="B182" s="36"/>
      <c r="C182" s="58"/>
      <c r="D182" s="205" t="s">
        <v>188</v>
      </c>
      <c r="E182" s="58"/>
      <c r="F182" s="206" t="s">
        <v>1977</v>
      </c>
      <c r="G182" s="58"/>
      <c r="H182" s="58"/>
      <c r="I182" s="163"/>
      <c r="J182" s="58"/>
      <c r="K182" s="58"/>
      <c r="L182" s="56"/>
      <c r="M182" s="73"/>
      <c r="N182" s="37"/>
      <c r="O182" s="37"/>
      <c r="P182" s="37"/>
      <c r="Q182" s="37"/>
      <c r="R182" s="37"/>
      <c r="S182" s="37"/>
      <c r="T182" s="74"/>
      <c r="AT182" s="19" t="s">
        <v>188</v>
      </c>
      <c r="AU182" s="19" t="s">
        <v>80</v>
      </c>
    </row>
    <row r="183" spans="2:47" s="1" customFormat="1" ht="27">
      <c r="B183" s="36"/>
      <c r="C183" s="58"/>
      <c r="D183" s="230" t="s">
        <v>216</v>
      </c>
      <c r="E183" s="58"/>
      <c r="F183" s="231" t="s">
        <v>1978</v>
      </c>
      <c r="G183" s="58"/>
      <c r="H183" s="58"/>
      <c r="I183" s="163"/>
      <c r="J183" s="58"/>
      <c r="K183" s="58"/>
      <c r="L183" s="56"/>
      <c r="M183" s="73"/>
      <c r="N183" s="37"/>
      <c r="O183" s="37"/>
      <c r="P183" s="37"/>
      <c r="Q183" s="37"/>
      <c r="R183" s="37"/>
      <c r="S183" s="37"/>
      <c r="T183" s="74"/>
      <c r="AT183" s="19" t="s">
        <v>216</v>
      </c>
      <c r="AU183" s="19" t="s">
        <v>80</v>
      </c>
    </row>
    <row r="184" spans="2:65" s="1" customFormat="1" ht="31.5" customHeight="1">
      <c r="B184" s="36"/>
      <c r="C184" s="193" t="s">
        <v>288</v>
      </c>
      <c r="D184" s="193" t="s">
        <v>183</v>
      </c>
      <c r="E184" s="194" t="s">
        <v>1979</v>
      </c>
      <c r="F184" s="195" t="s">
        <v>1980</v>
      </c>
      <c r="G184" s="196" t="s">
        <v>614</v>
      </c>
      <c r="H184" s="197">
        <v>25</v>
      </c>
      <c r="I184" s="198"/>
      <c r="J184" s="199">
        <f>ROUND(I184*H184,2)</f>
        <v>0</v>
      </c>
      <c r="K184" s="195" t="s">
        <v>560</v>
      </c>
      <c r="L184" s="56"/>
      <c r="M184" s="200" t="s">
        <v>21</v>
      </c>
      <c r="N184" s="201" t="s">
        <v>42</v>
      </c>
      <c r="O184" s="37"/>
      <c r="P184" s="202">
        <f>O184*H184</f>
        <v>0</v>
      </c>
      <c r="Q184" s="202">
        <v>0.23058</v>
      </c>
      <c r="R184" s="202">
        <f>Q184*H184</f>
        <v>5.7645</v>
      </c>
      <c r="S184" s="202">
        <v>0</v>
      </c>
      <c r="T184" s="203">
        <f>S184*H184</f>
        <v>0</v>
      </c>
      <c r="AR184" s="19" t="s">
        <v>206</v>
      </c>
      <c r="AT184" s="19" t="s">
        <v>183</v>
      </c>
      <c r="AU184" s="19" t="s">
        <v>80</v>
      </c>
      <c r="AY184" s="19" t="s">
        <v>180</v>
      </c>
      <c r="BE184" s="204">
        <f>IF(N184="základní",J184,0)</f>
        <v>0</v>
      </c>
      <c r="BF184" s="204">
        <f>IF(N184="snížená",J184,0)</f>
        <v>0</v>
      </c>
      <c r="BG184" s="204">
        <f>IF(N184="zákl. přenesená",J184,0)</f>
        <v>0</v>
      </c>
      <c r="BH184" s="204">
        <f>IF(N184="sníž. přenesená",J184,0)</f>
        <v>0</v>
      </c>
      <c r="BI184" s="204">
        <f>IF(N184="nulová",J184,0)</f>
        <v>0</v>
      </c>
      <c r="BJ184" s="19" t="s">
        <v>78</v>
      </c>
      <c r="BK184" s="204">
        <f>ROUND(I184*H184,2)</f>
        <v>0</v>
      </c>
      <c r="BL184" s="19" t="s">
        <v>206</v>
      </c>
      <c r="BM184" s="19" t="s">
        <v>1981</v>
      </c>
    </row>
    <row r="185" spans="2:47" s="1" customFormat="1" ht="40.5">
      <c r="B185" s="36"/>
      <c r="C185" s="58"/>
      <c r="D185" s="230" t="s">
        <v>188</v>
      </c>
      <c r="E185" s="58"/>
      <c r="F185" s="242" t="s">
        <v>1982</v>
      </c>
      <c r="G185" s="58"/>
      <c r="H185" s="58"/>
      <c r="I185" s="163"/>
      <c r="J185" s="58"/>
      <c r="K185" s="58"/>
      <c r="L185" s="56"/>
      <c r="M185" s="73"/>
      <c r="N185" s="37"/>
      <c r="O185" s="37"/>
      <c r="P185" s="37"/>
      <c r="Q185" s="37"/>
      <c r="R185" s="37"/>
      <c r="S185" s="37"/>
      <c r="T185" s="74"/>
      <c r="AT185" s="19" t="s">
        <v>188</v>
      </c>
      <c r="AU185" s="19" t="s">
        <v>80</v>
      </c>
    </row>
    <row r="186" spans="2:65" s="1" customFormat="1" ht="22.5" customHeight="1">
      <c r="B186" s="36"/>
      <c r="C186" s="193" t="s">
        <v>293</v>
      </c>
      <c r="D186" s="193" t="s">
        <v>183</v>
      </c>
      <c r="E186" s="194" t="s">
        <v>1983</v>
      </c>
      <c r="F186" s="195" t="s">
        <v>1984</v>
      </c>
      <c r="G186" s="196" t="s">
        <v>614</v>
      </c>
      <c r="H186" s="197">
        <v>134.9</v>
      </c>
      <c r="I186" s="198"/>
      <c r="J186" s="199">
        <f>ROUND(I186*H186,2)</f>
        <v>0</v>
      </c>
      <c r="K186" s="195" t="s">
        <v>21</v>
      </c>
      <c r="L186" s="56"/>
      <c r="M186" s="200" t="s">
        <v>21</v>
      </c>
      <c r="N186" s="201" t="s">
        <v>42</v>
      </c>
      <c r="O186" s="37"/>
      <c r="P186" s="202">
        <f>O186*H186</f>
        <v>0</v>
      </c>
      <c r="Q186" s="202">
        <v>0.00028</v>
      </c>
      <c r="R186" s="202">
        <f>Q186*H186</f>
        <v>0.037772</v>
      </c>
      <c r="S186" s="202">
        <v>0</v>
      </c>
      <c r="T186" s="203">
        <f>S186*H186</f>
        <v>0</v>
      </c>
      <c r="AR186" s="19" t="s">
        <v>206</v>
      </c>
      <c r="AT186" s="19" t="s">
        <v>183</v>
      </c>
      <c r="AU186" s="19" t="s">
        <v>80</v>
      </c>
      <c r="AY186" s="19" t="s">
        <v>180</v>
      </c>
      <c r="BE186" s="204">
        <f>IF(N186="základní",J186,0)</f>
        <v>0</v>
      </c>
      <c r="BF186" s="204">
        <f>IF(N186="snížená",J186,0)</f>
        <v>0</v>
      </c>
      <c r="BG186" s="204">
        <f>IF(N186="zákl. přenesená",J186,0)</f>
        <v>0</v>
      </c>
      <c r="BH186" s="204">
        <f>IF(N186="sníž. přenesená",J186,0)</f>
        <v>0</v>
      </c>
      <c r="BI186" s="204">
        <f>IF(N186="nulová",J186,0)</f>
        <v>0</v>
      </c>
      <c r="BJ186" s="19" t="s">
        <v>78</v>
      </c>
      <c r="BK186" s="204">
        <f>ROUND(I186*H186,2)</f>
        <v>0</v>
      </c>
      <c r="BL186" s="19" t="s">
        <v>206</v>
      </c>
      <c r="BM186" s="19" t="s">
        <v>1985</v>
      </c>
    </row>
    <row r="187" spans="2:47" s="1" customFormat="1" ht="27">
      <c r="B187" s="36"/>
      <c r="C187" s="58"/>
      <c r="D187" s="205" t="s">
        <v>188</v>
      </c>
      <c r="E187" s="58"/>
      <c r="F187" s="206" t="s">
        <v>1986</v>
      </c>
      <c r="G187" s="58"/>
      <c r="H187" s="58"/>
      <c r="I187" s="163"/>
      <c r="J187" s="58"/>
      <c r="K187" s="58"/>
      <c r="L187" s="56"/>
      <c r="M187" s="73"/>
      <c r="N187" s="37"/>
      <c r="O187" s="37"/>
      <c r="P187" s="37"/>
      <c r="Q187" s="37"/>
      <c r="R187" s="37"/>
      <c r="S187" s="37"/>
      <c r="T187" s="74"/>
      <c r="AT187" s="19" t="s">
        <v>188</v>
      </c>
      <c r="AU187" s="19" t="s">
        <v>80</v>
      </c>
    </row>
    <row r="188" spans="2:51" s="12" customFormat="1" ht="13.5">
      <c r="B188" s="207"/>
      <c r="C188" s="208"/>
      <c r="D188" s="205" t="s">
        <v>190</v>
      </c>
      <c r="E188" s="209" t="s">
        <v>21</v>
      </c>
      <c r="F188" s="210" t="s">
        <v>1987</v>
      </c>
      <c r="G188" s="208"/>
      <c r="H188" s="211">
        <v>127.65</v>
      </c>
      <c r="I188" s="212"/>
      <c r="J188" s="208"/>
      <c r="K188" s="208"/>
      <c r="L188" s="213"/>
      <c r="M188" s="214"/>
      <c r="N188" s="215"/>
      <c r="O188" s="215"/>
      <c r="P188" s="215"/>
      <c r="Q188" s="215"/>
      <c r="R188" s="215"/>
      <c r="S188" s="215"/>
      <c r="T188" s="216"/>
      <c r="AT188" s="217" t="s">
        <v>190</v>
      </c>
      <c r="AU188" s="217" t="s">
        <v>80</v>
      </c>
      <c r="AV188" s="12" t="s">
        <v>80</v>
      </c>
      <c r="AW188" s="12" t="s">
        <v>34</v>
      </c>
      <c r="AX188" s="12" t="s">
        <v>71</v>
      </c>
      <c r="AY188" s="217" t="s">
        <v>180</v>
      </c>
    </row>
    <row r="189" spans="2:51" s="12" customFormat="1" ht="13.5">
      <c r="B189" s="207"/>
      <c r="C189" s="208"/>
      <c r="D189" s="205" t="s">
        <v>190</v>
      </c>
      <c r="E189" s="209" t="s">
        <v>21</v>
      </c>
      <c r="F189" s="210" t="s">
        <v>1988</v>
      </c>
      <c r="G189" s="208"/>
      <c r="H189" s="211">
        <v>7.25</v>
      </c>
      <c r="I189" s="212"/>
      <c r="J189" s="208"/>
      <c r="K189" s="208"/>
      <c r="L189" s="213"/>
      <c r="M189" s="214"/>
      <c r="N189" s="215"/>
      <c r="O189" s="215"/>
      <c r="P189" s="215"/>
      <c r="Q189" s="215"/>
      <c r="R189" s="215"/>
      <c r="S189" s="215"/>
      <c r="T189" s="216"/>
      <c r="AT189" s="217" t="s">
        <v>190</v>
      </c>
      <c r="AU189" s="217" t="s">
        <v>80</v>
      </c>
      <c r="AV189" s="12" t="s">
        <v>80</v>
      </c>
      <c r="AW189" s="12" t="s">
        <v>34</v>
      </c>
      <c r="AX189" s="12" t="s">
        <v>71</v>
      </c>
      <c r="AY189" s="217" t="s">
        <v>180</v>
      </c>
    </row>
    <row r="190" spans="2:51" s="13" customFormat="1" ht="13.5">
      <c r="B190" s="219"/>
      <c r="C190" s="220"/>
      <c r="D190" s="230" t="s">
        <v>190</v>
      </c>
      <c r="E190" s="247" t="s">
        <v>21</v>
      </c>
      <c r="F190" s="248" t="s">
        <v>209</v>
      </c>
      <c r="G190" s="220"/>
      <c r="H190" s="249">
        <v>134.9</v>
      </c>
      <c r="I190" s="224"/>
      <c r="J190" s="220"/>
      <c r="K190" s="220"/>
      <c r="L190" s="225"/>
      <c r="M190" s="226"/>
      <c r="N190" s="227"/>
      <c r="O190" s="227"/>
      <c r="P190" s="227"/>
      <c r="Q190" s="227"/>
      <c r="R190" s="227"/>
      <c r="S190" s="227"/>
      <c r="T190" s="228"/>
      <c r="AT190" s="229" t="s">
        <v>190</v>
      </c>
      <c r="AU190" s="229" t="s">
        <v>80</v>
      </c>
      <c r="AV190" s="13" t="s">
        <v>206</v>
      </c>
      <c r="AW190" s="13" t="s">
        <v>34</v>
      </c>
      <c r="AX190" s="13" t="s">
        <v>78</v>
      </c>
      <c r="AY190" s="229" t="s">
        <v>180</v>
      </c>
    </row>
    <row r="191" spans="2:65" s="1" customFormat="1" ht="22.5" customHeight="1">
      <c r="B191" s="36"/>
      <c r="C191" s="193" t="s">
        <v>7</v>
      </c>
      <c r="D191" s="193" t="s">
        <v>183</v>
      </c>
      <c r="E191" s="194" t="s">
        <v>1989</v>
      </c>
      <c r="F191" s="195" t="s">
        <v>1990</v>
      </c>
      <c r="G191" s="196" t="s">
        <v>614</v>
      </c>
      <c r="H191" s="197">
        <v>270.5</v>
      </c>
      <c r="I191" s="198"/>
      <c r="J191" s="199">
        <f>ROUND(I191*H191,2)</f>
        <v>0</v>
      </c>
      <c r="K191" s="195" t="s">
        <v>21</v>
      </c>
      <c r="L191" s="56"/>
      <c r="M191" s="200" t="s">
        <v>21</v>
      </c>
      <c r="N191" s="201" t="s">
        <v>42</v>
      </c>
      <c r="O191" s="37"/>
      <c r="P191" s="202">
        <f>O191*H191</f>
        <v>0</v>
      </c>
      <c r="Q191" s="202">
        <v>0.00058</v>
      </c>
      <c r="R191" s="202">
        <f>Q191*H191</f>
        <v>0.15689</v>
      </c>
      <c r="S191" s="202">
        <v>0</v>
      </c>
      <c r="T191" s="203">
        <f>S191*H191</f>
        <v>0</v>
      </c>
      <c r="AR191" s="19" t="s">
        <v>206</v>
      </c>
      <c r="AT191" s="19" t="s">
        <v>183</v>
      </c>
      <c r="AU191" s="19" t="s">
        <v>80</v>
      </c>
      <c r="AY191" s="19" t="s">
        <v>180</v>
      </c>
      <c r="BE191" s="204">
        <f>IF(N191="základní",J191,0)</f>
        <v>0</v>
      </c>
      <c r="BF191" s="204">
        <f>IF(N191="snížená",J191,0)</f>
        <v>0</v>
      </c>
      <c r="BG191" s="204">
        <f>IF(N191="zákl. přenesená",J191,0)</f>
        <v>0</v>
      </c>
      <c r="BH191" s="204">
        <f>IF(N191="sníž. přenesená",J191,0)</f>
        <v>0</v>
      </c>
      <c r="BI191" s="204">
        <f>IF(N191="nulová",J191,0)</f>
        <v>0</v>
      </c>
      <c r="BJ191" s="19" t="s">
        <v>78</v>
      </c>
      <c r="BK191" s="204">
        <f>ROUND(I191*H191,2)</f>
        <v>0</v>
      </c>
      <c r="BL191" s="19" t="s">
        <v>206</v>
      </c>
      <c r="BM191" s="19" t="s">
        <v>1991</v>
      </c>
    </row>
    <row r="192" spans="2:47" s="1" customFormat="1" ht="27">
      <c r="B192" s="36"/>
      <c r="C192" s="58"/>
      <c r="D192" s="205" t="s">
        <v>188</v>
      </c>
      <c r="E192" s="58"/>
      <c r="F192" s="206" t="s">
        <v>1992</v>
      </c>
      <c r="G192" s="58"/>
      <c r="H192" s="58"/>
      <c r="I192" s="163"/>
      <c r="J192" s="58"/>
      <c r="K192" s="58"/>
      <c r="L192" s="56"/>
      <c r="M192" s="73"/>
      <c r="N192" s="37"/>
      <c r="O192" s="37"/>
      <c r="P192" s="37"/>
      <c r="Q192" s="37"/>
      <c r="R192" s="37"/>
      <c r="S192" s="37"/>
      <c r="T192" s="74"/>
      <c r="AT192" s="19" t="s">
        <v>188</v>
      </c>
      <c r="AU192" s="19" t="s">
        <v>80</v>
      </c>
    </row>
    <row r="193" spans="2:51" s="12" customFormat="1" ht="13.5">
      <c r="B193" s="207"/>
      <c r="C193" s="208"/>
      <c r="D193" s="205" t="s">
        <v>190</v>
      </c>
      <c r="E193" s="209" t="s">
        <v>21</v>
      </c>
      <c r="F193" s="210" t="s">
        <v>1993</v>
      </c>
      <c r="G193" s="208"/>
      <c r="H193" s="211">
        <v>28</v>
      </c>
      <c r="I193" s="212"/>
      <c r="J193" s="208"/>
      <c r="K193" s="208"/>
      <c r="L193" s="213"/>
      <c r="M193" s="214"/>
      <c r="N193" s="215"/>
      <c r="O193" s="215"/>
      <c r="P193" s="215"/>
      <c r="Q193" s="215"/>
      <c r="R193" s="215"/>
      <c r="S193" s="215"/>
      <c r="T193" s="216"/>
      <c r="AT193" s="217" t="s">
        <v>190</v>
      </c>
      <c r="AU193" s="217" t="s">
        <v>80</v>
      </c>
      <c r="AV193" s="12" t="s">
        <v>80</v>
      </c>
      <c r="AW193" s="12" t="s">
        <v>34</v>
      </c>
      <c r="AX193" s="12" t="s">
        <v>71</v>
      </c>
      <c r="AY193" s="217" t="s">
        <v>180</v>
      </c>
    </row>
    <row r="194" spans="2:51" s="12" customFormat="1" ht="13.5">
      <c r="B194" s="207"/>
      <c r="C194" s="208"/>
      <c r="D194" s="205" t="s">
        <v>190</v>
      </c>
      <c r="E194" s="209" t="s">
        <v>21</v>
      </c>
      <c r="F194" s="210" t="s">
        <v>1994</v>
      </c>
      <c r="G194" s="208"/>
      <c r="H194" s="211">
        <v>117.2</v>
      </c>
      <c r="I194" s="212"/>
      <c r="J194" s="208"/>
      <c r="K194" s="208"/>
      <c r="L194" s="213"/>
      <c r="M194" s="214"/>
      <c r="N194" s="215"/>
      <c r="O194" s="215"/>
      <c r="P194" s="215"/>
      <c r="Q194" s="215"/>
      <c r="R194" s="215"/>
      <c r="S194" s="215"/>
      <c r="T194" s="216"/>
      <c r="AT194" s="217" t="s">
        <v>190</v>
      </c>
      <c r="AU194" s="217" t="s">
        <v>80</v>
      </c>
      <c r="AV194" s="12" t="s">
        <v>80</v>
      </c>
      <c r="AW194" s="12" t="s">
        <v>34</v>
      </c>
      <c r="AX194" s="12" t="s">
        <v>71</v>
      </c>
      <c r="AY194" s="217" t="s">
        <v>180</v>
      </c>
    </row>
    <row r="195" spans="2:51" s="12" customFormat="1" ht="13.5">
      <c r="B195" s="207"/>
      <c r="C195" s="208"/>
      <c r="D195" s="205" t="s">
        <v>190</v>
      </c>
      <c r="E195" s="209" t="s">
        <v>21</v>
      </c>
      <c r="F195" s="210" t="s">
        <v>1995</v>
      </c>
      <c r="G195" s="208"/>
      <c r="H195" s="211">
        <v>125.3</v>
      </c>
      <c r="I195" s="212"/>
      <c r="J195" s="208"/>
      <c r="K195" s="208"/>
      <c r="L195" s="213"/>
      <c r="M195" s="214"/>
      <c r="N195" s="215"/>
      <c r="O195" s="215"/>
      <c r="P195" s="215"/>
      <c r="Q195" s="215"/>
      <c r="R195" s="215"/>
      <c r="S195" s="215"/>
      <c r="T195" s="216"/>
      <c r="AT195" s="217" t="s">
        <v>190</v>
      </c>
      <c r="AU195" s="217" t="s">
        <v>80</v>
      </c>
      <c r="AV195" s="12" t="s">
        <v>80</v>
      </c>
      <c r="AW195" s="12" t="s">
        <v>34</v>
      </c>
      <c r="AX195" s="12" t="s">
        <v>71</v>
      </c>
      <c r="AY195" s="217" t="s">
        <v>180</v>
      </c>
    </row>
    <row r="196" spans="2:51" s="13" customFormat="1" ht="13.5">
      <c r="B196" s="219"/>
      <c r="C196" s="220"/>
      <c r="D196" s="230" t="s">
        <v>190</v>
      </c>
      <c r="E196" s="247" t="s">
        <v>21</v>
      </c>
      <c r="F196" s="248" t="s">
        <v>209</v>
      </c>
      <c r="G196" s="220"/>
      <c r="H196" s="249">
        <v>270.5</v>
      </c>
      <c r="I196" s="224"/>
      <c r="J196" s="220"/>
      <c r="K196" s="220"/>
      <c r="L196" s="225"/>
      <c r="M196" s="226"/>
      <c r="N196" s="227"/>
      <c r="O196" s="227"/>
      <c r="P196" s="227"/>
      <c r="Q196" s="227"/>
      <c r="R196" s="227"/>
      <c r="S196" s="227"/>
      <c r="T196" s="228"/>
      <c r="AT196" s="229" t="s">
        <v>190</v>
      </c>
      <c r="AU196" s="229" t="s">
        <v>80</v>
      </c>
      <c r="AV196" s="13" t="s">
        <v>206</v>
      </c>
      <c r="AW196" s="13" t="s">
        <v>34</v>
      </c>
      <c r="AX196" s="13" t="s">
        <v>78</v>
      </c>
      <c r="AY196" s="229" t="s">
        <v>180</v>
      </c>
    </row>
    <row r="197" spans="2:65" s="1" customFormat="1" ht="22.5" customHeight="1">
      <c r="B197" s="36"/>
      <c r="C197" s="232" t="s">
        <v>301</v>
      </c>
      <c r="D197" s="232" t="s">
        <v>219</v>
      </c>
      <c r="E197" s="233" t="s">
        <v>1996</v>
      </c>
      <c r="F197" s="234" t="s">
        <v>1997</v>
      </c>
      <c r="G197" s="235" t="s">
        <v>196</v>
      </c>
      <c r="H197" s="236">
        <v>0.84</v>
      </c>
      <c r="I197" s="237"/>
      <c r="J197" s="238">
        <f>ROUND(I197*H197,2)</f>
        <v>0</v>
      </c>
      <c r="K197" s="234" t="s">
        <v>21</v>
      </c>
      <c r="L197" s="239"/>
      <c r="M197" s="240" t="s">
        <v>21</v>
      </c>
      <c r="N197" s="241" t="s">
        <v>42</v>
      </c>
      <c r="O197" s="37"/>
      <c r="P197" s="202">
        <f>O197*H197</f>
        <v>0</v>
      </c>
      <c r="Q197" s="202">
        <v>1</v>
      </c>
      <c r="R197" s="202">
        <f>Q197*H197</f>
        <v>0.84</v>
      </c>
      <c r="S197" s="202">
        <v>0</v>
      </c>
      <c r="T197" s="203">
        <f>S197*H197</f>
        <v>0</v>
      </c>
      <c r="AR197" s="19" t="s">
        <v>181</v>
      </c>
      <c r="AT197" s="19" t="s">
        <v>219</v>
      </c>
      <c r="AU197" s="19" t="s">
        <v>80</v>
      </c>
      <c r="AY197" s="19" t="s">
        <v>180</v>
      </c>
      <c r="BE197" s="204">
        <f>IF(N197="základní",J197,0)</f>
        <v>0</v>
      </c>
      <c r="BF197" s="204">
        <f>IF(N197="snížená",J197,0)</f>
        <v>0</v>
      </c>
      <c r="BG197" s="204">
        <f>IF(N197="zákl. přenesená",J197,0)</f>
        <v>0</v>
      </c>
      <c r="BH197" s="204">
        <f>IF(N197="sníž. přenesená",J197,0)</f>
        <v>0</v>
      </c>
      <c r="BI197" s="204">
        <f>IF(N197="nulová",J197,0)</f>
        <v>0</v>
      </c>
      <c r="BJ197" s="19" t="s">
        <v>78</v>
      </c>
      <c r="BK197" s="204">
        <f>ROUND(I197*H197,2)</f>
        <v>0</v>
      </c>
      <c r="BL197" s="19" t="s">
        <v>206</v>
      </c>
      <c r="BM197" s="19" t="s">
        <v>1998</v>
      </c>
    </row>
    <row r="198" spans="2:47" s="1" customFormat="1" ht="13.5">
      <c r="B198" s="36"/>
      <c r="C198" s="58"/>
      <c r="D198" s="205" t="s">
        <v>188</v>
      </c>
      <c r="E198" s="58"/>
      <c r="F198" s="206" t="s">
        <v>1999</v>
      </c>
      <c r="G198" s="58"/>
      <c r="H198" s="58"/>
      <c r="I198" s="163"/>
      <c r="J198" s="58"/>
      <c r="K198" s="58"/>
      <c r="L198" s="56"/>
      <c r="M198" s="73"/>
      <c r="N198" s="37"/>
      <c r="O198" s="37"/>
      <c r="P198" s="37"/>
      <c r="Q198" s="37"/>
      <c r="R198" s="37"/>
      <c r="S198" s="37"/>
      <c r="T198" s="74"/>
      <c r="AT198" s="19" t="s">
        <v>188</v>
      </c>
      <c r="AU198" s="19" t="s">
        <v>80</v>
      </c>
    </row>
    <row r="199" spans="2:47" s="1" customFormat="1" ht="27">
      <c r="B199" s="36"/>
      <c r="C199" s="58"/>
      <c r="D199" s="230" t="s">
        <v>216</v>
      </c>
      <c r="E199" s="58"/>
      <c r="F199" s="231" t="s">
        <v>2000</v>
      </c>
      <c r="G199" s="58"/>
      <c r="H199" s="58"/>
      <c r="I199" s="163"/>
      <c r="J199" s="58"/>
      <c r="K199" s="58"/>
      <c r="L199" s="56"/>
      <c r="M199" s="73"/>
      <c r="N199" s="37"/>
      <c r="O199" s="37"/>
      <c r="P199" s="37"/>
      <c r="Q199" s="37"/>
      <c r="R199" s="37"/>
      <c r="S199" s="37"/>
      <c r="T199" s="74"/>
      <c r="AT199" s="19" t="s">
        <v>216</v>
      </c>
      <c r="AU199" s="19" t="s">
        <v>80</v>
      </c>
    </row>
    <row r="200" spans="2:65" s="1" customFormat="1" ht="22.5" customHeight="1">
      <c r="B200" s="36"/>
      <c r="C200" s="232" t="s">
        <v>306</v>
      </c>
      <c r="D200" s="232" t="s">
        <v>219</v>
      </c>
      <c r="E200" s="233" t="s">
        <v>2001</v>
      </c>
      <c r="F200" s="234" t="s">
        <v>2002</v>
      </c>
      <c r="G200" s="235" t="s">
        <v>196</v>
      </c>
      <c r="H200" s="236">
        <v>6.056</v>
      </c>
      <c r="I200" s="237"/>
      <c r="J200" s="238">
        <f>ROUND(I200*H200,2)</f>
        <v>0</v>
      </c>
      <c r="K200" s="234" t="s">
        <v>21</v>
      </c>
      <c r="L200" s="239"/>
      <c r="M200" s="240" t="s">
        <v>21</v>
      </c>
      <c r="N200" s="241" t="s">
        <v>42</v>
      </c>
      <c r="O200" s="37"/>
      <c r="P200" s="202">
        <f>O200*H200</f>
        <v>0</v>
      </c>
      <c r="Q200" s="202">
        <v>1</v>
      </c>
      <c r="R200" s="202">
        <f>Q200*H200</f>
        <v>6.056</v>
      </c>
      <c r="S200" s="202">
        <v>0</v>
      </c>
      <c r="T200" s="203">
        <f>S200*H200</f>
        <v>0</v>
      </c>
      <c r="AR200" s="19" t="s">
        <v>181</v>
      </c>
      <c r="AT200" s="19" t="s">
        <v>219</v>
      </c>
      <c r="AU200" s="19" t="s">
        <v>80</v>
      </c>
      <c r="AY200" s="19" t="s">
        <v>180</v>
      </c>
      <c r="BE200" s="204">
        <f>IF(N200="základní",J200,0)</f>
        <v>0</v>
      </c>
      <c r="BF200" s="204">
        <f>IF(N200="snížená",J200,0)</f>
        <v>0</v>
      </c>
      <c r="BG200" s="204">
        <f>IF(N200="zákl. přenesená",J200,0)</f>
        <v>0</v>
      </c>
      <c r="BH200" s="204">
        <f>IF(N200="sníž. přenesená",J200,0)</f>
        <v>0</v>
      </c>
      <c r="BI200" s="204">
        <f>IF(N200="nulová",J200,0)</f>
        <v>0</v>
      </c>
      <c r="BJ200" s="19" t="s">
        <v>78</v>
      </c>
      <c r="BK200" s="204">
        <f>ROUND(I200*H200,2)</f>
        <v>0</v>
      </c>
      <c r="BL200" s="19" t="s">
        <v>206</v>
      </c>
      <c r="BM200" s="19" t="s">
        <v>2003</v>
      </c>
    </row>
    <row r="201" spans="2:47" s="1" customFormat="1" ht="13.5">
      <c r="B201" s="36"/>
      <c r="C201" s="58"/>
      <c r="D201" s="205" t="s">
        <v>188</v>
      </c>
      <c r="E201" s="58"/>
      <c r="F201" s="206" t="s">
        <v>2004</v>
      </c>
      <c r="G201" s="58"/>
      <c r="H201" s="58"/>
      <c r="I201" s="163"/>
      <c r="J201" s="58"/>
      <c r="K201" s="58"/>
      <c r="L201" s="56"/>
      <c r="M201" s="73"/>
      <c r="N201" s="37"/>
      <c r="O201" s="37"/>
      <c r="P201" s="37"/>
      <c r="Q201" s="37"/>
      <c r="R201" s="37"/>
      <c r="S201" s="37"/>
      <c r="T201" s="74"/>
      <c r="AT201" s="19" t="s">
        <v>188</v>
      </c>
      <c r="AU201" s="19" t="s">
        <v>80</v>
      </c>
    </row>
    <row r="202" spans="2:47" s="1" customFormat="1" ht="27">
      <c r="B202" s="36"/>
      <c r="C202" s="58"/>
      <c r="D202" s="230" t="s">
        <v>216</v>
      </c>
      <c r="E202" s="58"/>
      <c r="F202" s="231" t="s">
        <v>2005</v>
      </c>
      <c r="G202" s="58"/>
      <c r="H202" s="58"/>
      <c r="I202" s="163"/>
      <c r="J202" s="58"/>
      <c r="K202" s="58"/>
      <c r="L202" s="56"/>
      <c r="M202" s="73"/>
      <c r="N202" s="37"/>
      <c r="O202" s="37"/>
      <c r="P202" s="37"/>
      <c r="Q202" s="37"/>
      <c r="R202" s="37"/>
      <c r="S202" s="37"/>
      <c r="T202" s="74"/>
      <c r="AT202" s="19" t="s">
        <v>216</v>
      </c>
      <c r="AU202" s="19" t="s">
        <v>80</v>
      </c>
    </row>
    <row r="203" spans="2:65" s="1" customFormat="1" ht="22.5" customHeight="1">
      <c r="B203" s="36"/>
      <c r="C203" s="193" t="s">
        <v>311</v>
      </c>
      <c r="D203" s="193" t="s">
        <v>183</v>
      </c>
      <c r="E203" s="194" t="s">
        <v>2006</v>
      </c>
      <c r="F203" s="195" t="s">
        <v>2007</v>
      </c>
      <c r="G203" s="196" t="s">
        <v>320</v>
      </c>
      <c r="H203" s="197">
        <v>0.54</v>
      </c>
      <c r="I203" s="198"/>
      <c r="J203" s="199">
        <f>ROUND(I203*H203,2)</f>
        <v>0</v>
      </c>
      <c r="K203" s="195" t="s">
        <v>21</v>
      </c>
      <c r="L203" s="56"/>
      <c r="M203" s="200" t="s">
        <v>21</v>
      </c>
      <c r="N203" s="201" t="s">
        <v>42</v>
      </c>
      <c r="O203" s="37"/>
      <c r="P203" s="202">
        <f>O203*H203</f>
        <v>0</v>
      </c>
      <c r="Q203" s="202">
        <v>2.25634</v>
      </c>
      <c r="R203" s="202">
        <f>Q203*H203</f>
        <v>1.2184236</v>
      </c>
      <c r="S203" s="202">
        <v>0</v>
      </c>
      <c r="T203" s="203">
        <f>S203*H203</f>
        <v>0</v>
      </c>
      <c r="AR203" s="19" t="s">
        <v>498</v>
      </c>
      <c r="AT203" s="19" t="s">
        <v>183</v>
      </c>
      <c r="AU203" s="19" t="s">
        <v>80</v>
      </c>
      <c r="AY203" s="19" t="s">
        <v>180</v>
      </c>
      <c r="BE203" s="204">
        <f>IF(N203="základní",J203,0)</f>
        <v>0</v>
      </c>
      <c r="BF203" s="204">
        <f>IF(N203="snížená",J203,0)</f>
        <v>0</v>
      </c>
      <c r="BG203" s="204">
        <f>IF(N203="zákl. přenesená",J203,0)</f>
        <v>0</v>
      </c>
      <c r="BH203" s="204">
        <f>IF(N203="sníž. přenesená",J203,0)</f>
        <v>0</v>
      </c>
      <c r="BI203" s="204">
        <f>IF(N203="nulová",J203,0)</f>
        <v>0</v>
      </c>
      <c r="BJ203" s="19" t="s">
        <v>78</v>
      </c>
      <c r="BK203" s="204">
        <f>ROUND(I203*H203,2)</f>
        <v>0</v>
      </c>
      <c r="BL203" s="19" t="s">
        <v>498</v>
      </c>
      <c r="BM203" s="19" t="s">
        <v>2008</v>
      </c>
    </row>
    <row r="204" spans="2:47" s="1" customFormat="1" ht="27">
      <c r="B204" s="36"/>
      <c r="C204" s="58"/>
      <c r="D204" s="205" t="s">
        <v>188</v>
      </c>
      <c r="E204" s="58"/>
      <c r="F204" s="206" t="s">
        <v>2009</v>
      </c>
      <c r="G204" s="58"/>
      <c r="H204" s="58"/>
      <c r="I204" s="163"/>
      <c r="J204" s="58"/>
      <c r="K204" s="58"/>
      <c r="L204" s="56"/>
      <c r="M204" s="73"/>
      <c r="N204" s="37"/>
      <c r="O204" s="37"/>
      <c r="P204" s="37"/>
      <c r="Q204" s="37"/>
      <c r="R204" s="37"/>
      <c r="S204" s="37"/>
      <c r="T204" s="74"/>
      <c r="AT204" s="19" t="s">
        <v>188</v>
      </c>
      <c r="AU204" s="19" t="s">
        <v>80</v>
      </c>
    </row>
    <row r="205" spans="2:47" s="1" customFormat="1" ht="94.5">
      <c r="B205" s="36"/>
      <c r="C205" s="58"/>
      <c r="D205" s="205" t="s">
        <v>198</v>
      </c>
      <c r="E205" s="58"/>
      <c r="F205" s="218" t="s">
        <v>2010</v>
      </c>
      <c r="G205" s="58"/>
      <c r="H205" s="58"/>
      <c r="I205" s="163"/>
      <c r="J205" s="58"/>
      <c r="K205" s="58"/>
      <c r="L205" s="56"/>
      <c r="M205" s="73"/>
      <c r="N205" s="37"/>
      <c r="O205" s="37"/>
      <c r="P205" s="37"/>
      <c r="Q205" s="37"/>
      <c r="R205" s="37"/>
      <c r="S205" s="37"/>
      <c r="T205" s="74"/>
      <c r="AT205" s="19" t="s">
        <v>198</v>
      </c>
      <c r="AU205" s="19" t="s">
        <v>80</v>
      </c>
    </row>
    <row r="206" spans="2:51" s="12" customFormat="1" ht="13.5">
      <c r="B206" s="207"/>
      <c r="C206" s="208"/>
      <c r="D206" s="230" t="s">
        <v>190</v>
      </c>
      <c r="E206" s="243" t="s">
        <v>21</v>
      </c>
      <c r="F206" s="244" t="s">
        <v>2011</v>
      </c>
      <c r="G206" s="208"/>
      <c r="H206" s="245">
        <v>0.54</v>
      </c>
      <c r="I206" s="212"/>
      <c r="J206" s="208"/>
      <c r="K206" s="208"/>
      <c r="L206" s="213"/>
      <c r="M206" s="214"/>
      <c r="N206" s="215"/>
      <c r="O206" s="215"/>
      <c r="P206" s="215"/>
      <c r="Q206" s="215"/>
      <c r="R206" s="215"/>
      <c r="S206" s="215"/>
      <c r="T206" s="216"/>
      <c r="AT206" s="217" t="s">
        <v>190</v>
      </c>
      <c r="AU206" s="217" t="s">
        <v>80</v>
      </c>
      <c r="AV206" s="12" t="s">
        <v>80</v>
      </c>
      <c r="AW206" s="12" t="s">
        <v>34</v>
      </c>
      <c r="AX206" s="12" t="s">
        <v>78</v>
      </c>
      <c r="AY206" s="217" t="s">
        <v>180</v>
      </c>
    </row>
    <row r="207" spans="2:65" s="1" customFormat="1" ht="22.5" customHeight="1">
      <c r="B207" s="36"/>
      <c r="C207" s="193" t="s">
        <v>317</v>
      </c>
      <c r="D207" s="193" t="s">
        <v>183</v>
      </c>
      <c r="E207" s="194" t="s">
        <v>2012</v>
      </c>
      <c r="F207" s="195" t="s">
        <v>2013</v>
      </c>
      <c r="G207" s="196" t="s">
        <v>532</v>
      </c>
      <c r="H207" s="197">
        <v>12.39</v>
      </c>
      <c r="I207" s="198"/>
      <c r="J207" s="199">
        <f>ROUND(I207*H207,2)</f>
        <v>0</v>
      </c>
      <c r="K207" s="195" t="s">
        <v>21</v>
      </c>
      <c r="L207" s="56"/>
      <c r="M207" s="200" t="s">
        <v>21</v>
      </c>
      <c r="N207" s="201" t="s">
        <v>42</v>
      </c>
      <c r="O207" s="37"/>
      <c r="P207" s="202">
        <f>O207*H207</f>
        <v>0</v>
      </c>
      <c r="Q207" s="202">
        <v>0.00103</v>
      </c>
      <c r="R207" s="202">
        <f>Q207*H207</f>
        <v>0.012761700000000003</v>
      </c>
      <c r="S207" s="202">
        <v>0</v>
      </c>
      <c r="T207" s="203">
        <f>S207*H207</f>
        <v>0</v>
      </c>
      <c r="AR207" s="19" t="s">
        <v>206</v>
      </c>
      <c r="AT207" s="19" t="s">
        <v>183</v>
      </c>
      <c r="AU207" s="19" t="s">
        <v>80</v>
      </c>
      <c r="AY207" s="19" t="s">
        <v>180</v>
      </c>
      <c r="BE207" s="204">
        <f>IF(N207="základní",J207,0)</f>
        <v>0</v>
      </c>
      <c r="BF207" s="204">
        <f>IF(N207="snížená",J207,0)</f>
        <v>0</v>
      </c>
      <c r="BG207" s="204">
        <f>IF(N207="zákl. přenesená",J207,0)</f>
        <v>0</v>
      </c>
      <c r="BH207" s="204">
        <f>IF(N207="sníž. přenesená",J207,0)</f>
        <v>0</v>
      </c>
      <c r="BI207" s="204">
        <f>IF(N207="nulová",J207,0)</f>
        <v>0</v>
      </c>
      <c r="BJ207" s="19" t="s">
        <v>78</v>
      </c>
      <c r="BK207" s="204">
        <f>ROUND(I207*H207,2)</f>
        <v>0</v>
      </c>
      <c r="BL207" s="19" t="s">
        <v>206</v>
      </c>
      <c r="BM207" s="19" t="s">
        <v>2014</v>
      </c>
    </row>
    <row r="208" spans="2:47" s="1" customFormat="1" ht="27">
      <c r="B208" s="36"/>
      <c r="C208" s="58"/>
      <c r="D208" s="205" t="s">
        <v>188</v>
      </c>
      <c r="E208" s="58"/>
      <c r="F208" s="206" t="s">
        <v>2015</v>
      </c>
      <c r="G208" s="58"/>
      <c r="H208" s="58"/>
      <c r="I208" s="163"/>
      <c r="J208" s="58"/>
      <c r="K208" s="58"/>
      <c r="L208" s="56"/>
      <c r="M208" s="73"/>
      <c r="N208" s="37"/>
      <c r="O208" s="37"/>
      <c r="P208" s="37"/>
      <c r="Q208" s="37"/>
      <c r="R208" s="37"/>
      <c r="S208" s="37"/>
      <c r="T208" s="74"/>
      <c r="AT208" s="19" t="s">
        <v>188</v>
      </c>
      <c r="AU208" s="19" t="s">
        <v>80</v>
      </c>
    </row>
    <row r="209" spans="2:51" s="12" customFormat="1" ht="13.5">
      <c r="B209" s="207"/>
      <c r="C209" s="208"/>
      <c r="D209" s="205" t="s">
        <v>190</v>
      </c>
      <c r="E209" s="209" t="s">
        <v>21</v>
      </c>
      <c r="F209" s="210" t="s">
        <v>2016</v>
      </c>
      <c r="G209" s="208"/>
      <c r="H209" s="211">
        <v>3.1</v>
      </c>
      <c r="I209" s="212"/>
      <c r="J209" s="208"/>
      <c r="K209" s="208"/>
      <c r="L209" s="213"/>
      <c r="M209" s="214"/>
      <c r="N209" s="215"/>
      <c r="O209" s="215"/>
      <c r="P209" s="215"/>
      <c r="Q209" s="215"/>
      <c r="R209" s="215"/>
      <c r="S209" s="215"/>
      <c r="T209" s="216"/>
      <c r="AT209" s="217" t="s">
        <v>190</v>
      </c>
      <c r="AU209" s="217" t="s">
        <v>80</v>
      </c>
      <c r="AV209" s="12" t="s">
        <v>80</v>
      </c>
      <c r="AW209" s="12" t="s">
        <v>34</v>
      </c>
      <c r="AX209" s="12" t="s">
        <v>71</v>
      </c>
      <c r="AY209" s="217" t="s">
        <v>180</v>
      </c>
    </row>
    <row r="210" spans="2:51" s="12" customFormat="1" ht="13.5">
      <c r="B210" s="207"/>
      <c r="C210" s="208"/>
      <c r="D210" s="205" t="s">
        <v>190</v>
      </c>
      <c r="E210" s="209" t="s">
        <v>21</v>
      </c>
      <c r="F210" s="210" t="s">
        <v>2017</v>
      </c>
      <c r="G210" s="208"/>
      <c r="H210" s="211">
        <v>9.29</v>
      </c>
      <c r="I210" s="212"/>
      <c r="J210" s="208"/>
      <c r="K210" s="208"/>
      <c r="L210" s="213"/>
      <c r="M210" s="214"/>
      <c r="N210" s="215"/>
      <c r="O210" s="215"/>
      <c r="P210" s="215"/>
      <c r="Q210" s="215"/>
      <c r="R210" s="215"/>
      <c r="S210" s="215"/>
      <c r="T210" s="216"/>
      <c r="AT210" s="217" t="s">
        <v>190</v>
      </c>
      <c r="AU210" s="217" t="s">
        <v>80</v>
      </c>
      <c r="AV210" s="12" t="s">
        <v>80</v>
      </c>
      <c r="AW210" s="12" t="s">
        <v>34</v>
      </c>
      <c r="AX210" s="12" t="s">
        <v>71</v>
      </c>
      <c r="AY210" s="217" t="s">
        <v>180</v>
      </c>
    </row>
    <row r="211" spans="2:51" s="13" customFormat="1" ht="13.5">
      <c r="B211" s="219"/>
      <c r="C211" s="220"/>
      <c r="D211" s="230" t="s">
        <v>190</v>
      </c>
      <c r="E211" s="247" t="s">
        <v>21</v>
      </c>
      <c r="F211" s="248" t="s">
        <v>209</v>
      </c>
      <c r="G211" s="220"/>
      <c r="H211" s="249">
        <v>12.39</v>
      </c>
      <c r="I211" s="224"/>
      <c r="J211" s="220"/>
      <c r="K211" s="220"/>
      <c r="L211" s="225"/>
      <c r="M211" s="226"/>
      <c r="N211" s="227"/>
      <c r="O211" s="227"/>
      <c r="P211" s="227"/>
      <c r="Q211" s="227"/>
      <c r="R211" s="227"/>
      <c r="S211" s="227"/>
      <c r="T211" s="228"/>
      <c r="AT211" s="229" t="s">
        <v>190</v>
      </c>
      <c r="AU211" s="229" t="s">
        <v>80</v>
      </c>
      <c r="AV211" s="13" t="s">
        <v>206</v>
      </c>
      <c r="AW211" s="13" t="s">
        <v>34</v>
      </c>
      <c r="AX211" s="13" t="s">
        <v>78</v>
      </c>
      <c r="AY211" s="229" t="s">
        <v>180</v>
      </c>
    </row>
    <row r="212" spans="2:65" s="1" customFormat="1" ht="22.5" customHeight="1">
      <c r="B212" s="36"/>
      <c r="C212" s="193" t="s">
        <v>324</v>
      </c>
      <c r="D212" s="193" t="s">
        <v>183</v>
      </c>
      <c r="E212" s="194" t="s">
        <v>2018</v>
      </c>
      <c r="F212" s="195" t="s">
        <v>2019</v>
      </c>
      <c r="G212" s="196" t="s">
        <v>532</v>
      </c>
      <c r="H212" s="197">
        <v>12.39</v>
      </c>
      <c r="I212" s="198"/>
      <c r="J212" s="199">
        <f>ROUND(I212*H212,2)</f>
        <v>0</v>
      </c>
      <c r="K212" s="195" t="s">
        <v>21</v>
      </c>
      <c r="L212" s="56"/>
      <c r="M212" s="200" t="s">
        <v>21</v>
      </c>
      <c r="N212" s="201" t="s">
        <v>42</v>
      </c>
      <c r="O212" s="37"/>
      <c r="P212" s="202">
        <f>O212*H212</f>
        <v>0</v>
      </c>
      <c r="Q212" s="202">
        <v>0</v>
      </c>
      <c r="R212" s="202">
        <f>Q212*H212</f>
        <v>0</v>
      </c>
      <c r="S212" s="202">
        <v>0</v>
      </c>
      <c r="T212" s="203">
        <f>S212*H212</f>
        <v>0</v>
      </c>
      <c r="AR212" s="19" t="s">
        <v>206</v>
      </c>
      <c r="AT212" s="19" t="s">
        <v>183</v>
      </c>
      <c r="AU212" s="19" t="s">
        <v>80</v>
      </c>
      <c r="AY212" s="19" t="s">
        <v>180</v>
      </c>
      <c r="BE212" s="204">
        <f>IF(N212="základní",J212,0)</f>
        <v>0</v>
      </c>
      <c r="BF212" s="204">
        <f>IF(N212="snížená",J212,0)</f>
        <v>0</v>
      </c>
      <c r="BG212" s="204">
        <f>IF(N212="zákl. přenesená",J212,0)</f>
        <v>0</v>
      </c>
      <c r="BH212" s="204">
        <f>IF(N212="sníž. přenesená",J212,0)</f>
        <v>0</v>
      </c>
      <c r="BI212" s="204">
        <f>IF(N212="nulová",J212,0)</f>
        <v>0</v>
      </c>
      <c r="BJ212" s="19" t="s">
        <v>78</v>
      </c>
      <c r="BK212" s="204">
        <f>ROUND(I212*H212,2)</f>
        <v>0</v>
      </c>
      <c r="BL212" s="19" t="s">
        <v>206</v>
      </c>
      <c r="BM212" s="19" t="s">
        <v>2020</v>
      </c>
    </row>
    <row r="213" spans="2:47" s="1" customFormat="1" ht="27">
      <c r="B213" s="36"/>
      <c r="C213" s="58"/>
      <c r="D213" s="205" t="s">
        <v>188</v>
      </c>
      <c r="E213" s="58"/>
      <c r="F213" s="206" t="s">
        <v>2021</v>
      </c>
      <c r="G213" s="58"/>
      <c r="H213" s="58"/>
      <c r="I213" s="163"/>
      <c r="J213" s="58"/>
      <c r="K213" s="58"/>
      <c r="L213" s="56"/>
      <c r="M213" s="73"/>
      <c r="N213" s="37"/>
      <c r="O213" s="37"/>
      <c r="P213" s="37"/>
      <c r="Q213" s="37"/>
      <c r="R213" s="37"/>
      <c r="S213" s="37"/>
      <c r="T213" s="74"/>
      <c r="AT213" s="19" t="s">
        <v>188</v>
      </c>
      <c r="AU213" s="19" t="s">
        <v>80</v>
      </c>
    </row>
    <row r="214" spans="2:51" s="12" customFormat="1" ht="13.5">
      <c r="B214" s="207"/>
      <c r="C214" s="208"/>
      <c r="D214" s="205" t="s">
        <v>190</v>
      </c>
      <c r="E214" s="209" t="s">
        <v>21</v>
      </c>
      <c r="F214" s="210" t="s">
        <v>2016</v>
      </c>
      <c r="G214" s="208"/>
      <c r="H214" s="211">
        <v>3.1</v>
      </c>
      <c r="I214" s="212"/>
      <c r="J214" s="208"/>
      <c r="K214" s="208"/>
      <c r="L214" s="213"/>
      <c r="M214" s="214"/>
      <c r="N214" s="215"/>
      <c r="O214" s="215"/>
      <c r="P214" s="215"/>
      <c r="Q214" s="215"/>
      <c r="R214" s="215"/>
      <c r="S214" s="215"/>
      <c r="T214" s="216"/>
      <c r="AT214" s="217" t="s">
        <v>190</v>
      </c>
      <c r="AU214" s="217" t="s">
        <v>80</v>
      </c>
      <c r="AV214" s="12" t="s">
        <v>80</v>
      </c>
      <c r="AW214" s="12" t="s">
        <v>34</v>
      </c>
      <c r="AX214" s="12" t="s">
        <v>71</v>
      </c>
      <c r="AY214" s="217" t="s">
        <v>180</v>
      </c>
    </row>
    <row r="215" spans="2:51" s="12" customFormat="1" ht="13.5">
      <c r="B215" s="207"/>
      <c r="C215" s="208"/>
      <c r="D215" s="205" t="s">
        <v>190</v>
      </c>
      <c r="E215" s="209" t="s">
        <v>21</v>
      </c>
      <c r="F215" s="210" t="s">
        <v>2017</v>
      </c>
      <c r="G215" s="208"/>
      <c r="H215" s="211">
        <v>9.29</v>
      </c>
      <c r="I215" s="212"/>
      <c r="J215" s="208"/>
      <c r="K215" s="208"/>
      <c r="L215" s="213"/>
      <c r="M215" s="214"/>
      <c r="N215" s="215"/>
      <c r="O215" s="215"/>
      <c r="P215" s="215"/>
      <c r="Q215" s="215"/>
      <c r="R215" s="215"/>
      <c r="S215" s="215"/>
      <c r="T215" s="216"/>
      <c r="AT215" s="217" t="s">
        <v>190</v>
      </c>
      <c r="AU215" s="217" t="s">
        <v>80</v>
      </c>
      <c r="AV215" s="12" t="s">
        <v>80</v>
      </c>
      <c r="AW215" s="12" t="s">
        <v>34</v>
      </c>
      <c r="AX215" s="12" t="s">
        <v>71</v>
      </c>
      <c r="AY215" s="217" t="s">
        <v>180</v>
      </c>
    </row>
    <row r="216" spans="2:51" s="13" customFormat="1" ht="13.5">
      <c r="B216" s="219"/>
      <c r="C216" s="220"/>
      <c r="D216" s="230" t="s">
        <v>190</v>
      </c>
      <c r="E216" s="247" t="s">
        <v>21</v>
      </c>
      <c r="F216" s="248" t="s">
        <v>209</v>
      </c>
      <c r="G216" s="220"/>
      <c r="H216" s="249">
        <v>12.39</v>
      </c>
      <c r="I216" s="224"/>
      <c r="J216" s="220"/>
      <c r="K216" s="220"/>
      <c r="L216" s="225"/>
      <c r="M216" s="226"/>
      <c r="N216" s="227"/>
      <c r="O216" s="227"/>
      <c r="P216" s="227"/>
      <c r="Q216" s="227"/>
      <c r="R216" s="227"/>
      <c r="S216" s="227"/>
      <c r="T216" s="228"/>
      <c r="AT216" s="229" t="s">
        <v>190</v>
      </c>
      <c r="AU216" s="229" t="s">
        <v>80</v>
      </c>
      <c r="AV216" s="13" t="s">
        <v>206</v>
      </c>
      <c r="AW216" s="13" t="s">
        <v>34</v>
      </c>
      <c r="AX216" s="13" t="s">
        <v>78</v>
      </c>
      <c r="AY216" s="229" t="s">
        <v>180</v>
      </c>
    </row>
    <row r="217" spans="2:65" s="1" customFormat="1" ht="22.5" customHeight="1">
      <c r="B217" s="36"/>
      <c r="C217" s="193" t="s">
        <v>328</v>
      </c>
      <c r="D217" s="193" t="s">
        <v>183</v>
      </c>
      <c r="E217" s="194" t="s">
        <v>643</v>
      </c>
      <c r="F217" s="195" t="s">
        <v>644</v>
      </c>
      <c r="G217" s="196" t="s">
        <v>196</v>
      </c>
      <c r="H217" s="197">
        <v>0.389</v>
      </c>
      <c r="I217" s="198"/>
      <c r="J217" s="199">
        <f>ROUND(I217*H217,2)</f>
        <v>0</v>
      </c>
      <c r="K217" s="195" t="s">
        <v>21</v>
      </c>
      <c r="L217" s="56"/>
      <c r="M217" s="200" t="s">
        <v>21</v>
      </c>
      <c r="N217" s="201" t="s">
        <v>42</v>
      </c>
      <c r="O217" s="37"/>
      <c r="P217" s="202">
        <f>O217*H217</f>
        <v>0</v>
      </c>
      <c r="Q217" s="202">
        <v>1.05306</v>
      </c>
      <c r="R217" s="202">
        <f>Q217*H217</f>
        <v>0.40964034000000005</v>
      </c>
      <c r="S217" s="202">
        <v>0</v>
      </c>
      <c r="T217" s="203">
        <f>S217*H217</f>
        <v>0</v>
      </c>
      <c r="AR217" s="19" t="s">
        <v>206</v>
      </c>
      <c r="AT217" s="19" t="s">
        <v>183</v>
      </c>
      <c r="AU217" s="19" t="s">
        <v>80</v>
      </c>
      <c r="AY217" s="19" t="s">
        <v>180</v>
      </c>
      <c r="BE217" s="204">
        <f>IF(N217="základní",J217,0)</f>
        <v>0</v>
      </c>
      <c r="BF217" s="204">
        <f>IF(N217="snížená",J217,0)</f>
        <v>0</v>
      </c>
      <c r="BG217" s="204">
        <f>IF(N217="zákl. přenesená",J217,0)</f>
        <v>0</v>
      </c>
      <c r="BH217" s="204">
        <f>IF(N217="sníž. přenesená",J217,0)</f>
        <v>0</v>
      </c>
      <c r="BI217" s="204">
        <f>IF(N217="nulová",J217,0)</f>
        <v>0</v>
      </c>
      <c r="BJ217" s="19" t="s">
        <v>78</v>
      </c>
      <c r="BK217" s="204">
        <f>ROUND(I217*H217,2)</f>
        <v>0</v>
      </c>
      <c r="BL217" s="19" t="s">
        <v>206</v>
      </c>
      <c r="BM217" s="19" t="s">
        <v>2022</v>
      </c>
    </row>
    <row r="218" spans="2:47" s="1" customFormat="1" ht="13.5">
      <c r="B218" s="36"/>
      <c r="C218" s="58"/>
      <c r="D218" s="205" t="s">
        <v>188</v>
      </c>
      <c r="E218" s="58"/>
      <c r="F218" s="206" t="s">
        <v>646</v>
      </c>
      <c r="G218" s="58"/>
      <c r="H218" s="58"/>
      <c r="I218" s="163"/>
      <c r="J218" s="58"/>
      <c r="K218" s="58"/>
      <c r="L218" s="56"/>
      <c r="M218" s="73"/>
      <c r="N218" s="37"/>
      <c r="O218" s="37"/>
      <c r="P218" s="37"/>
      <c r="Q218" s="37"/>
      <c r="R218" s="37"/>
      <c r="S218" s="37"/>
      <c r="T218" s="74"/>
      <c r="AT218" s="19" t="s">
        <v>188</v>
      </c>
      <c r="AU218" s="19" t="s">
        <v>80</v>
      </c>
    </row>
    <row r="219" spans="2:47" s="1" customFormat="1" ht="27">
      <c r="B219" s="36"/>
      <c r="C219" s="58"/>
      <c r="D219" s="205" t="s">
        <v>198</v>
      </c>
      <c r="E219" s="58"/>
      <c r="F219" s="218" t="s">
        <v>2023</v>
      </c>
      <c r="G219" s="58"/>
      <c r="H219" s="58"/>
      <c r="I219" s="163"/>
      <c r="J219" s="58"/>
      <c r="K219" s="58"/>
      <c r="L219" s="56"/>
      <c r="M219" s="73"/>
      <c r="N219" s="37"/>
      <c r="O219" s="37"/>
      <c r="P219" s="37"/>
      <c r="Q219" s="37"/>
      <c r="R219" s="37"/>
      <c r="S219" s="37"/>
      <c r="T219" s="74"/>
      <c r="AT219" s="19" t="s">
        <v>198</v>
      </c>
      <c r="AU219" s="19" t="s">
        <v>80</v>
      </c>
    </row>
    <row r="220" spans="2:51" s="12" customFormat="1" ht="13.5">
      <c r="B220" s="207"/>
      <c r="C220" s="208"/>
      <c r="D220" s="205" t="s">
        <v>190</v>
      </c>
      <c r="E220" s="209" t="s">
        <v>21</v>
      </c>
      <c r="F220" s="210" t="s">
        <v>2024</v>
      </c>
      <c r="G220" s="208"/>
      <c r="H220" s="211">
        <v>0.037</v>
      </c>
      <c r="I220" s="212"/>
      <c r="J220" s="208"/>
      <c r="K220" s="208"/>
      <c r="L220" s="213"/>
      <c r="M220" s="214"/>
      <c r="N220" s="215"/>
      <c r="O220" s="215"/>
      <c r="P220" s="215"/>
      <c r="Q220" s="215"/>
      <c r="R220" s="215"/>
      <c r="S220" s="215"/>
      <c r="T220" s="216"/>
      <c r="AT220" s="217" t="s">
        <v>190</v>
      </c>
      <c r="AU220" s="217" t="s">
        <v>80</v>
      </c>
      <c r="AV220" s="12" t="s">
        <v>80</v>
      </c>
      <c r="AW220" s="12" t="s">
        <v>34</v>
      </c>
      <c r="AX220" s="12" t="s">
        <v>71</v>
      </c>
      <c r="AY220" s="217" t="s">
        <v>180</v>
      </c>
    </row>
    <row r="221" spans="2:51" s="12" customFormat="1" ht="13.5">
      <c r="B221" s="207"/>
      <c r="C221" s="208"/>
      <c r="D221" s="205" t="s">
        <v>190</v>
      </c>
      <c r="E221" s="209" t="s">
        <v>21</v>
      </c>
      <c r="F221" s="210" t="s">
        <v>2025</v>
      </c>
      <c r="G221" s="208"/>
      <c r="H221" s="211">
        <v>0.352</v>
      </c>
      <c r="I221" s="212"/>
      <c r="J221" s="208"/>
      <c r="K221" s="208"/>
      <c r="L221" s="213"/>
      <c r="M221" s="214"/>
      <c r="N221" s="215"/>
      <c r="O221" s="215"/>
      <c r="P221" s="215"/>
      <c r="Q221" s="215"/>
      <c r="R221" s="215"/>
      <c r="S221" s="215"/>
      <c r="T221" s="216"/>
      <c r="AT221" s="217" t="s">
        <v>190</v>
      </c>
      <c r="AU221" s="217" t="s">
        <v>80</v>
      </c>
      <c r="AV221" s="12" t="s">
        <v>80</v>
      </c>
      <c r="AW221" s="12" t="s">
        <v>34</v>
      </c>
      <c r="AX221" s="12" t="s">
        <v>71</v>
      </c>
      <c r="AY221" s="217" t="s">
        <v>180</v>
      </c>
    </row>
    <row r="222" spans="2:51" s="13" customFormat="1" ht="13.5">
      <c r="B222" s="219"/>
      <c r="C222" s="220"/>
      <c r="D222" s="230" t="s">
        <v>190</v>
      </c>
      <c r="E222" s="247" t="s">
        <v>21</v>
      </c>
      <c r="F222" s="248" t="s">
        <v>209</v>
      </c>
      <c r="G222" s="220"/>
      <c r="H222" s="249">
        <v>0.389</v>
      </c>
      <c r="I222" s="224"/>
      <c r="J222" s="220"/>
      <c r="K222" s="220"/>
      <c r="L222" s="225"/>
      <c r="M222" s="226"/>
      <c r="N222" s="227"/>
      <c r="O222" s="227"/>
      <c r="P222" s="227"/>
      <c r="Q222" s="227"/>
      <c r="R222" s="227"/>
      <c r="S222" s="227"/>
      <c r="T222" s="228"/>
      <c r="AT222" s="229" t="s">
        <v>190</v>
      </c>
      <c r="AU222" s="229" t="s">
        <v>80</v>
      </c>
      <c r="AV222" s="13" t="s">
        <v>206</v>
      </c>
      <c r="AW222" s="13" t="s">
        <v>34</v>
      </c>
      <c r="AX222" s="13" t="s">
        <v>78</v>
      </c>
      <c r="AY222" s="229" t="s">
        <v>180</v>
      </c>
    </row>
    <row r="223" spans="2:65" s="1" customFormat="1" ht="22.5" customHeight="1">
      <c r="B223" s="36"/>
      <c r="C223" s="193" t="s">
        <v>335</v>
      </c>
      <c r="D223" s="193" t="s">
        <v>183</v>
      </c>
      <c r="E223" s="194" t="s">
        <v>2026</v>
      </c>
      <c r="F223" s="195" t="s">
        <v>2027</v>
      </c>
      <c r="G223" s="196" t="s">
        <v>320</v>
      </c>
      <c r="H223" s="197">
        <v>3</v>
      </c>
      <c r="I223" s="198"/>
      <c r="J223" s="199">
        <f>ROUND(I223*H223,2)</f>
        <v>0</v>
      </c>
      <c r="K223" s="195" t="s">
        <v>560</v>
      </c>
      <c r="L223" s="56"/>
      <c r="M223" s="200" t="s">
        <v>21</v>
      </c>
      <c r="N223" s="201" t="s">
        <v>42</v>
      </c>
      <c r="O223" s="37"/>
      <c r="P223" s="202">
        <f>O223*H223</f>
        <v>0</v>
      </c>
      <c r="Q223" s="202">
        <v>2.25634</v>
      </c>
      <c r="R223" s="202">
        <f>Q223*H223</f>
        <v>6.769019999999999</v>
      </c>
      <c r="S223" s="202">
        <v>0</v>
      </c>
      <c r="T223" s="203">
        <f>S223*H223</f>
        <v>0</v>
      </c>
      <c r="AR223" s="19" t="s">
        <v>206</v>
      </c>
      <c r="AT223" s="19" t="s">
        <v>183</v>
      </c>
      <c r="AU223" s="19" t="s">
        <v>80</v>
      </c>
      <c r="AY223" s="19" t="s">
        <v>180</v>
      </c>
      <c r="BE223" s="204">
        <f>IF(N223="základní",J223,0)</f>
        <v>0</v>
      </c>
      <c r="BF223" s="204">
        <f>IF(N223="snížená",J223,0)</f>
        <v>0</v>
      </c>
      <c r="BG223" s="204">
        <f>IF(N223="zákl. přenesená",J223,0)</f>
        <v>0</v>
      </c>
      <c r="BH223" s="204">
        <f>IF(N223="sníž. přenesená",J223,0)</f>
        <v>0</v>
      </c>
      <c r="BI223" s="204">
        <f>IF(N223="nulová",J223,0)</f>
        <v>0</v>
      </c>
      <c r="BJ223" s="19" t="s">
        <v>78</v>
      </c>
      <c r="BK223" s="204">
        <f>ROUND(I223*H223,2)</f>
        <v>0</v>
      </c>
      <c r="BL223" s="19" t="s">
        <v>206</v>
      </c>
      <c r="BM223" s="19" t="s">
        <v>2028</v>
      </c>
    </row>
    <row r="224" spans="2:47" s="1" customFormat="1" ht="13.5">
      <c r="B224" s="36"/>
      <c r="C224" s="58"/>
      <c r="D224" s="205" t="s">
        <v>188</v>
      </c>
      <c r="E224" s="58"/>
      <c r="F224" s="206" t="s">
        <v>2029</v>
      </c>
      <c r="G224" s="58"/>
      <c r="H224" s="58"/>
      <c r="I224" s="163"/>
      <c r="J224" s="58"/>
      <c r="K224" s="58"/>
      <c r="L224" s="56"/>
      <c r="M224" s="73"/>
      <c r="N224" s="37"/>
      <c r="O224" s="37"/>
      <c r="P224" s="37"/>
      <c r="Q224" s="37"/>
      <c r="R224" s="37"/>
      <c r="S224" s="37"/>
      <c r="T224" s="74"/>
      <c r="AT224" s="19" t="s">
        <v>188</v>
      </c>
      <c r="AU224" s="19" t="s">
        <v>80</v>
      </c>
    </row>
    <row r="225" spans="2:47" s="1" customFormat="1" ht="81">
      <c r="B225" s="36"/>
      <c r="C225" s="58"/>
      <c r="D225" s="205" t="s">
        <v>198</v>
      </c>
      <c r="E225" s="58"/>
      <c r="F225" s="218" t="s">
        <v>2030</v>
      </c>
      <c r="G225" s="58"/>
      <c r="H225" s="58"/>
      <c r="I225" s="163"/>
      <c r="J225" s="58"/>
      <c r="K225" s="58"/>
      <c r="L225" s="56"/>
      <c r="M225" s="73"/>
      <c r="N225" s="37"/>
      <c r="O225" s="37"/>
      <c r="P225" s="37"/>
      <c r="Q225" s="37"/>
      <c r="R225" s="37"/>
      <c r="S225" s="37"/>
      <c r="T225" s="74"/>
      <c r="AT225" s="19" t="s">
        <v>198</v>
      </c>
      <c r="AU225" s="19" t="s">
        <v>80</v>
      </c>
    </row>
    <row r="226" spans="2:51" s="12" customFormat="1" ht="13.5">
      <c r="B226" s="207"/>
      <c r="C226" s="208"/>
      <c r="D226" s="230" t="s">
        <v>190</v>
      </c>
      <c r="E226" s="243" t="s">
        <v>21</v>
      </c>
      <c r="F226" s="244" t="s">
        <v>2031</v>
      </c>
      <c r="G226" s="208"/>
      <c r="H226" s="245">
        <v>3</v>
      </c>
      <c r="I226" s="212"/>
      <c r="J226" s="208"/>
      <c r="K226" s="208"/>
      <c r="L226" s="213"/>
      <c r="M226" s="214"/>
      <c r="N226" s="215"/>
      <c r="O226" s="215"/>
      <c r="P226" s="215"/>
      <c r="Q226" s="215"/>
      <c r="R226" s="215"/>
      <c r="S226" s="215"/>
      <c r="T226" s="216"/>
      <c r="AT226" s="217" t="s">
        <v>190</v>
      </c>
      <c r="AU226" s="217" t="s">
        <v>80</v>
      </c>
      <c r="AV226" s="12" t="s">
        <v>80</v>
      </c>
      <c r="AW226" s="12" t="s">
        <v>34</v>
      </c>
      <c r="AX226" s="12" t="s">
        <v>78</v>
      </c>
      <c r="AY226" s="217" t="s">
        <v>180</v>
      </c>
    </row>
    <row r="227" spans="2:65" s="1" customFormat="1" ht="22.5" customHeight="1">
      <c r="B227" s="36"/>
      <c r="C227" s="193" t="s">
        <v>340</v>
      </c>
      <c r="D227" s="193" t="s">
        <v>183</v>
      </c>
      <c r="E227" s="194" t="s">
        <v>2032</v>
      </c>
      <c r="F227" s="195" t="s">
        <v>2033</v>
      </c>
      <c r="G227" s="196" t="s">
        <v>320</v>
      </c>
      <c r="H227" s="197">
        <v>47.2</v>
      </c>
      <c r="I227" s="198"/>
      <c r="J227" s="199">
        <f>ROUND(I227*H227,2)</f>
        <v>0</v>
      </c>
      <c r="K227" s="195" t="s">
        <v>21</v>
      </c>
      <c r="L227" s="56"/>
      <c r="M227" s="200" t="s">
        <v>21</v>
      </c>
      <c r="N227" s="201" t="s">
        <v>42</v>
      </c>
      <c r="O227" s="37"/>
      <c r="P227" s="202">
        <f>O227*H227</f>
        <v>0</v>
      </c>
      <c r="Q227" s="202">
        <v>2.45329</v>
      </c>
      <c r="R227" s="202">
        <f>Q227*H227</f>
        <v>115.795288</v>
      </c>
      <c r="S227" s="202">
        <v>0</v>
      </c>
      <c r="T227" s="203">
        <f>S227*H227</f>
        <v>0</v>
      </c>
      <c r="AR227" s="19" t="s">
        <v>206</v>
      </c>
      <c r="AT227" s="19" t="s">
        <v>183</v>
      </c>
      <c r="AU227" s="19" t="s">
        <v>80</v>
      </c>
      <c r="AY227" s="19" t="s">
        <v>180</v>
      </c>
      <c r="BE227" s="204">
        <f>IF(N227="základní",J227,0)</f>
        <v>0</v>
      </c>
      <c r="BF227" s="204">
        <f>IF(N227="snížená",J227,0)</f>
        <v>0</v>
      </c>
      <c r="BG227" s="204">
        <f>IF(N227="zákl. přenesená",J227,0)</f>
        <v>0</v>
      </c>
      <c r="BH227" s="204">
        <f>IF(N227="sníž. přenesená",J227,0)</f>
        <v>0</v>
      </c>
      <c r="BI227" s="204">
        <f>IF(N227="nulová",J227,0)</f>
        <v>0</v>
      </c>
      <c r="BJ227" s="19" t="s">
        <v>78</v>
      </c>
      <c r="BK227" s="204">
        <f>ROUND(I227*H227,2)</f>
        <v>0</v>
      </c>
      <c r="BL227" s="19" t="s">
        <v>206</v>
      </c>
      <c r="BM227" s="19" t="s">
        <v>2034</v>
      </c>
    </row>
    <row r="228" spans="2:47" s="1" customFormat="1" ht="27">
      <c r="B228" s="36"/>
      <c r="C228" s="58"/>
      <c r="D228" s="205" t="s">
        <v>188</v>
      </c>
      <c r="E228" s="58"/>
      <c r="F228" s="206" t="s">
        <v>2035</v>
      </c>
      <c r="G228" s="58"/>
      <c r="H228" s="58"/>
      <c r="I228" s="163"/>
      <c r="J228" s="58"/>
      <c r="K228" s="58"/>
      <c r="L228" s="56"/>
      <c r="M228" s="73"/>
      <c r="N228" s="37"/>
      <c r="O228" s="37"/>
      <c r="P228" s="37"/>
      <c r="Q228" s="37"/>
      <c r="R228" s="37"/>
      <c r="S228" s="37"/>
      <c r="T228" s="74"/>
      <c r="AT228" s="19" t="s">
        <v>188</v>
      </c>
      <c r="AU228" s="19" t="s">
        <v>80</v>
      </c>
    </row>
    <row r="229" spans="2:47" s="1" customFormat="1" ht="94.5">
      <c r="B229" s="36"/>
      <c r="C229" s="58"/>
      <c r="D229" s="205" t="s">
        <v>198</v>
      </c>
      <c r="E229" s="58"/>
      <c r="F229" s="218" t="s">
        <v>2010</v>
      </c>
      <c r="G229" s="58"/>
      <c r="H229" s="58"/>
      <c r="I229" s="163"/>
      <c r="J229" s="58"/>
      <c r="K229" s="58"/>
      <c r="L229" s="56"/>
      <c r="M229" s="73"/>
      <c r="N229" s="37"/>
      <c r="O229" s="37"/>
      <c r="P229" s="37"/>
      <c r="Q229" s="37"/>
      <c r="R229" s="37"/>
      <c r="S229" s="37"/>
      <c r="T229" s="74"/>
      <c r="AT229" s="19" t="s">
        <v>198</v>
      </c>
      <c r="AU229" s="19" t="s">
        <v>80</v>
      </c>
    </row>
    <row r="230" spans="2:47" s="1" customFormat="1" ht="27">
      <c r="B230" s="36"/>
      <c r="C230" s="58"/>
      <c r="D230" s="230" t="s">
        <v>216</v>
      </c>
      <c r="E230" s="58"/>
      <c r="F230" s="231" t="s">
        <v>2036</v>
      </c>
      <c r="G230" s="58"/>
      <c r="H230" s="58"/>
      <c r="I230" s="163"/>
      <c r="J230" s="58"/>
      <c r="K230" s="58"/>
      <c r="L230" s="56"/>
      <c r="M230" s="73"/>
      <c r="N230" s="37"/>
      <c r="O230" s="37"/>
      <c r="P230" s="37"/>
      <c r="Q230" s="37"/>
      <c r="R230" s="37"/>
      <c r="S230" s="37"/>
      <c r="T230" s="74"/>
      <c r="AT230" s="19" t="s">
        <v>216</v>
      </c>
      <c r="AU230" s="19" t="s">
        <v>80</v>
      </c>
    </row>
    <row r="231" spans="2:65" s="1" customFormat="1" ht="22.5" customHeight="1">
      <c r="B231" s="36"/>
      <c r="C231" s="193" t="s">
        <v>345</v>
      </c>
      <c r="D231" s="193" t="s">
        <v>183</v>
      </c>
      <c r="E231" s="194" t="s">
        <v>2037</v>
      </c>
      <c r="F231" s="195" t="s">
        <v>2038</v>
      </c>
      <c r="G231" s="196" t="s">
        <v>532</v>
      </c>
      <c r="H231" s="197">
        <v>39.9</v>
      </c>
      <c r="I231" s="198"/>
      <c r="J231" s="199">
        <f>ROUND(I231*H231,2)</f>
        <v>0</v>
      </c>
      <c r="K231" s="195" t="s">
        <v>21</v>
      </c>
      <c r="L231" s="56"/>
      <c r="M231" s="200" t="s">
        <v>21</v>
      </c>
      <c r="N231" s="201" t="s">
        <v>42</v>
      </c>
      <c r="O231" s="37"/>
      <c r="P231" s="202">
        <f>O231*H231</f>
        <v>0</v>
      </c>
      <c r="Q231" s="202">
        <v>0.00103</v>
      </c>
      <c r="R231" s="202">
        <f>Q231*H231</f>
        <v>0.041097</v>
      </c>
      <c r="S231" s="202">
        <v>0</v>
      </c>
      <c r="T231" s="203">
        <f>S231*H231</f>
        <v>0</v>
      </c>
      <c r="AR231" s="19" t="s">
        <v>206</v>
      </c>
      <c r="AT231" s="19" t="s">
        <v>183</v>
      </c>
      <c r="AU231" s="19" t="s">
        <v>80</v>
      </c>
      <c r="AY231" s="19" t="s">
        <v>180</v>
      </c>
      <c r="BE231" s="204">
        <f>IF(N231="základní",J231,0)</f>
        <v>0</v>
      </c>
      <c r="BF231" s="204">
        <f>IF(N231="snížená",J231,0)</f>
        <v>0</v>
      </c>
      <c r="BG231" s="204">
        <f>IF(N231="zákl. přenesená",J231,0)</f>
        <v>0</v>
      </c>
      <c r="BH231" s="204">
        <f>IF(N231="sníž. přenesená",J231,0)</f>
        <v>0</v>
      </c>
      <c r="BI231" s="204">
        <f>IF(N231="nulová",J231,0)</f>
        <v>0</v>
      </c>
      <c r="BJ231" s="19" t="s">
        <v>78</v>
      </c>
      <c r="BK231" s="204">
        <f>ROUND(I231*H231,2)</f>
        <v>0</v>
      </c>
      <c r="BL231" s="19" t="s">
        <v>206</v>
      </c>
      <c r="BM231" s="19" t="s">
        <v>2039</v>
      </c>
    </row>
    <row r="232" spans="2:47" s="1" customFormat="1" ht="27">
      <c r="B232" s="36"/>
      <c r="C232" s="58"/>
      <c r="D232" s="205" t="s">
        <v>188</v>
      </c>
      <c r="E232" s="58"/>
      <c r="F232" s="206" t="s">
        <v>2040</v>
      </c>
      <c r="G232" s="58"/>
      <c r="H232" s="58"/>
      <c r="I232" s="163"/>
      <c r="J232" s="58"/>
      <c r="K232" s="58"/>
      <c r="L232" s="56"/>
      <c r="M232" s="73"/>
      <c r="N232" s="37"/>
      <c r="O232" s="37"/>
      <c r="P232" s="37"/>
      <c r="Q232" s="37"/>
      <c r="R232" s="37"/>
      <c r="S232" s="37"/>
      <c r="T232" s="74"/>
      <c r="AT232" s="19" t="s">
        <v>188</v>
      </c>
      <c r="AU232" s="19" t="s">
        <v>80</v>
      </c>
    </row>
    <row r="233" spans="2:51" s="12" customFormat="1" ht="13.5">
      <c r="B233" s="207"/>
      <c r="C233" s="208"/>
      <c r="D233" s="230" t="s">
        <v>190</v>
      </c>
      <c r="E233" s="243" t="s">
        <v>21</v>
      </c>
      <c r="F233" s="244" t="s">
        <v>2041</v>
      </c>
      <c r="G233" s="208"/>
      <c r="H233" s="245">
        <v>39.9</v>
      </c>
      <c r="I233" s="212"/>
      <c r="J233" s="208"/>
      <c r="K233" s="208"/>
      <c r="L233" s="213"/>
      <c r="M233" s="214"/>
      <c r="N233" s="215"/>
      <c r="O233" s="215"/>
      <c r="P233" s="215"/>
      <c r="Q233" s="215"/>
      <c r="R233" s="215"/>
      <c r="S233" s="215"/>
      <c r="T233" s="216"/>
      <c r="AT233" s="217" t="s">
        <v>190</v>
      </c>
      <c r="AU233" s="217" t="s">
        <v>80</v>
      </c>
      <c r="AV233" s="12" t="s">
        <v>80</v>
      </c>
      <c r="AW233" s="12" t="s">
        <v>34</v>
      </c>
      <c r="AX233" s="12" t="s">
        <v>78</v>
      </c>
      <c r="AY233" s="217" t="s">
        <v>180</v>
      </c>
    </row>
    <row r="234" spans="2:65" s="1" customFormat="1" ht="22.5" customHeight="1">
      <c r="B234" s="36"/>
      <c r="C234" s="193" t="s">
        <v>350</v>
      </c>
      <c r="D234" s="193" t="s">
        <v>183</v>
      </c>
      <c r="E234" s="194" t="s">
        <v>2042</v>
      </c>
      <c r="F234" s="195" t="s">
        <v>2043</v>
      </c>
      <c r="G234" s="196" t="s">
        <v>532</v>
      </c>
      <c r="H234" s="197">
        <v>39.9</v>
      </c>
      <c r="I234" s="198"/>
      <c r="J234" s="199">
        <f>ROUND(I234*H234,2)</f>
        <v>0</v>
      </c>
      <c r="K234" s="195" t="s">
        <v>21</v>
      </c>
      <c r="L234" s="56"/>
      <c r="M234" s="200" t="s">
        <v>21</v>
      </c>
      <c r="N234" s="201" t="s">
        <v>42</v>
      </c>
      <c r="O234" s="37"/>
      <c r="P234" s="202">
        <f>O234*H234</f>
        <v>0</v>
      </c>
      <c r="Q234" s="202">
        <v>0</v>
      </c>
      <c r="R234" s="202">
        <f>Q234*H234</f>
        <v>0</v>
      </c>
      <c r="S234" s="202">
        <v>0</v>
      </c>
      <c r="T234" s="203">
        <f>S234*H234</f>
        <v>0</v>
      </c>
      <c r="AR234" s="19" t="s">
        <v>206</v>
      </c>
      <c r="AT234" s="19" t="s">
        <v>183</v>
      </c>
      <c r="AU234" s="19" t="s">
        <v>80</v>
      </c>
      <c r="AY234" s="19" t="s">
        <v>180</v>
      </c>
      <c r="BE234" s="204">
        <f>IF(N234="základní",J234,0)</f>
        <v>0</v>
      </c>
      <c r="BF234" s="204">
        <f>IF(N234="snížená",J234,0)</f>
        <v>0</v>
      </c>
      <c r="BG234" s="204">
        <f>IF(N234="zákl. přenesená",J234,0)</f>
        <v>0</v>
      </c>
      <c r="BH234" s="204">
        <f>IF(N234="sníž. přenesená",J234,0)</f>
        <v>0</v>
      </c>
      <c r="BI234" s="204">
        <f>IF(N234="nulová",J234,0)</f>
        <v>0</v>
      </c>
      <c r="BJ234" s="19" t="s">
        <v>78</v>
      </c>
      <c r="BK234" s="204">
        <f>ROUND(I234*H234,2)</f>
        <v>0</v>
      </c>
      <c r="BL234" s="19" t="s">
        <v>206</v>
      </c>
      <c r="BM234" s="19" t="s">
        <v>2044</v>
      </c>
    </row>
    <row r="235" spans="2:47" s="1" customFormat="1" ht="27">
      <c r="B235" s="36"/>
      <c r="C235" s="58"/>
      <c r="D235" s="230" t="s">
        <v>188</v>
      </c>
      <c r="E235" s="58"/>
      <c r="F235" s="242" t="s">
        <v>2045</v>
      </c>
      <c r="G235" s="58"/>
      <c r="H235" s="58"/>
      <c r="I235" s="163"/>
      <c r="J235" s="58"/>
      <c r="K235" s="58"/>
      <c r="L235" s="56"/>
      <c r="M235" s="73"/>
      <c r="N235" s="37"/>
      <c r="O235" s="37"/>
      <c r="P235" s="37"/>
      <c r="Q235" s="37"/>
      <c r="R235" s="37"/>
      <c r="S235" s="37"/>
      <c r="T235" s="74"/>
      <c r="AT235" s="19" t="s">
        <v>188</v>
      </c>
      <c r="AU235" s="19" t="s">
        <v>80</v>
      </c>
    </row>
    <row r="236" spans="2:65" s="1" customFormat="1" ht="22.5" customHeight="1">
      <c r="B236" s="36"/>
      <c r="C236" s="193" t="s">
        <v>356</v>
      </c>
      <c r="D236" s="193" t="s">
        <v>183</v>
      </c>
      <c r="E236" s="194" t="s">
        <v>2046</v>
      </c>
      <c r="F236" s="195" t="s">
        <v>2047</v>
      </c>
      <c r="G236" s="196" t="s">
        <v>196</v>
      </c>
      <c r="H236" s="197">
        <v>10.19</v>
      </c>
      <c r="I236" s="198"/>
      <c r="J236" s="199">
        <f>ROUND(I236*H236,2)</f>
        <v>0</v>
      </c>
      <c r="K236" s="195" t="s">
        <v>21</v>
      </c>
      <c r="L236" s="56"/>
      <c r="M236" s="200" t="s">
        <v>21</v>
      </c>
      <c r="N236" s="201" t="s">
        <v>42</v>
      </c>
      <c r="O236" s="37"/>
      <c r="P236" s="202">
        <f>O236*H236</f>
        <v>0</v>
      </c>
      <c r="Q236" s="202">
        <v>1.06017</v>
      </c>
      <c r="R236" s="202">
        <f>Q236*H236</f>
        <v>10.8031323</v>
      </c>
      <c r="S236" s="202">
        <v>0</v>
      </c>
      <c r="T236" s="203">
        <f>S236*H236</f>
        <v>0</v>
      </c>
      <c r="AR236" s="19" t="s">
        <v>206</v>
      </c>
      <c r="AT236" s="19" t="s">
        <v>183</v>
      </c>
      <c r="AU236" s="19" t="s">
        <v>80</v>
      </c>
      <c r="AY236" s="19" t="s">
        <v>180</v>
      </c>
      <c r="BE236" s="204">
        <f>IF(N236="základní",J236,0)</f>
        <v>0</v>
      </c>
      <c r="BF236" s="204">
        <f>IF(N236="snížená",J236,0)</f>
        <v>0</v>
      </c>
      <c r="BG236" s="204">
        <f>IF(N236="zákl. přenesená",J236,0)</f>
        <v>0</v>
      </c>
      <c r="BH236" s="204">
        <f>IF(N236="sníž. přenesená",J236,0)</f>
        <v>0</v>
      </c>
      <c r="BI236" s="204">
        <f>IF(N236="nulová",J236,0)</f>
        <v>0</v>
      </c>
      <c r="BJ236" s="19" t="s">
        <v>78</v>
      </c>
      <c r="BK236" s="204">
        <f>ROUND(I236*H236,2)</f>
        <v>0</v>
      </c>
      <c r="BL236" s="19" t="s">
        <v>206</v>
      </c>
      <c r="BM236" s="19" t="s">
        <v>2048</v>
      </c>
    </row>
    <row r="237" spans="2:47" s="1" customFormat="1" ht="13.5">
      <c r="B237" s="36"/>
      <c r="C237" s="58"/>
      <c r="D237" s="205" t="s">
        <v>188</v>
      </c>
      <c r="E237" s="58"/>
      <c r="F237" s="206" t="s">
        <v>2049</v>
      </c>
      <c r="G237" s="58"/>
      <c r="H237" s="58"/>
      <c r="I237" s="163"/>
      <c r="J237" s="58"/>
      <c r="K237" s="58"/>
      <c r="L237" s="56"/>
      <c r="M237" s="73"/>
      <c r="N237" s="37"/>
      <c r="O237" s="37"/>
      <c r="P237" s="37"/>
      <c r="Q237" s="37"/>
      <c r="R237" s="37"/>
      <c r="S237" s="37"/>
      <c r="T237" s="74"/>
      <c r="AT237" s="19" t="s">
        <v>188</v>
      </c>
      <c r="AU237" s="19" t="s">
        <v>80</v>
      </c>
    </row>
    <row r="238" spans="2:47" s="1" customFormat="1" ht="27">
      <c r="B238" s="36"/>
      <c r="C238" s="58"/>
      <c r="D238" s="205" t="s">
        <v>198</v>
      </c>
      <c r="E238" s="58"/>
      <c r="F238" s="218" t="s">
        <v>2023</v>
      </c>
      <c r="G238" s="58"/>
      <c r="H238" s="58"/>
      <c r="I238" s="163"/>
      <c r="J238" s="58"/>
      <c r="K238" s="58"/>
      <c r="L238" s="56"/>
      <c r="M238" s="73"/>
      <c r="N238" s="37"/>
      <c r="O238" s="37"/>
      <c r="P238" s="37"/>
      <c r="Q238" s="37"/>
      <c r="R238" s="37"/>
      <c r="S238" s="37"/>
      <c r="T238" s="74"/>
      <c r="AT238" s="19" t="s">
        <v>198</v>
      </c>
      <c r="AU238" s="19" t="s">
        <v>80</v>
      </c>
    </row>
    <row r="239" spans="2:47" s="1" customFormat="1" ht="27">
      <c r="B239" s="36"/>
      <c r="C239" s="58"/>
      <c r="D239" s="230" t="s">
        <v>216</v>
      </c>
      <c r="E239" s="58"/>
      <c r="F239" s="231" t="s">
        <v>2050</v>
      </c>
      <c r="G239" s="58"/>
      <c r="H239" s="58"/>
      <c r="I239" s="163"/>
      <c r="J239" s="58"/>
      <c r="K239" s="58"/>
      <c r="L239" s="56"/>
      <c r="M239" s="73"/>
      <c r="N239" s="37"/>
      <c r="O239" s="37"/>
      <c r="P239" s="37"/>
      <c r="Q239" s="37"/>
      <c r="R239" s="37"/>
      <c r="S239" s="37"/>
      <c r="T239" s="74"/>
      <c r="AT239" s="19" t="s">
        <v>216</v>
      </c>
      <c r="AU239" s="19" t="s">
        <v>80</v>
      </c>
    </row>
    <row r="240" spans="2:65" s="1" customFormat="1" ht="22.5" customHeight="1">
      <c r="B240" s="36"/>
      <c r="C240" s="193" t="s">
        <v>361</v>
      </c>
      <c r="D240" s="193" t="s">
        <v>183</v>
      </c>
      <c r="E240" s="194" t="s">
        <v>2051</v>
      </c>
      <c r="F240" s="195" t="s">
        <v>2052</v>
      </c>
      <c r="G240" s="196" t="s">
        <v>614</v>
      </c>
      <c r="H240" s="197">
        <v>258</v>
      </c>
      <c r="I240" s="198"/>
      <c r="J240" s="199">
        <f>ROUND(I240*H240,2)</f>
        <v>0</v>
      </c>
      <c r="K240" s="195" t="s">
        <v>21</v>
      </c>
      <c r="L240" s="56"/>
      <c r="M240" s="200" t="s">
        <v>21</v>
      </c>
      <c r="N240" s="201" t="s">
        <v>42</v>
      </c>
      <c r="O240" s="37"/>
      <c r="P240" s="202">
        <f>O240*H240</f>
        <v>0</v>
      </c>
      <c r="Q240" s="202">
        <v>0</v>
      </c>
      <c r="R240" s="202">
        <f>Q240*H240</f>
        <v>0</v>
      </c>
      <c r="S240" s="202">
        <v>0</v>
      </c>
      <c r="T240" s="203">
        <f>S240*H240</f>
        <v>0</v>
      </c>
      <c r="AR240" s="19" t="s">
        <v>206</v>
      </c>
      <c r="AT240" s="19" t="s">
        <v>183</v>
      </c>
      <c r="AU240" s="19" t="s">
        <v>80</v>
      </c>
      <c r="AY240" s="19" t="s">
        <v>180</v>
      </c>
      <c r="BE240" s="204">
        <f>IF(N240="základní",J240,0)</f>
        <v>0</v>
      </c>
      <c r="BF240" s="204">
        <f>IF(N240="snížená",J240,0)</f>
        <v>0</v>
      </c>
      <c r="BG240" s="204">
        <f>IF(N240="zákl. přenesená",J240,0)</f>
        <v>0</v>
      </c>
      <c r="BH240" s="204">
        <f>IF(N240="sníž. přenesená",J240,0)</f>
        <v>0</v>
      </c>
      <c r="BI240" s="204">
        <f>IF(N240="nulová",J240,0)</f>
        <v>0</v>
      </c>
      <c r="BJ240" s="19" t="s">
        <v>78</v>
      </c>
      <c r="BK240" s="204">
        <f>ROUND(I240*H240,2)</f>
        <v>0</v>
      </c>
      <c r="BL240" s="19" t="s">
        <v>206</v>
      </c>
      <c r="BM240" s="19" t="s">
        <v>2053</v>
      </c>
    </row>
    <row r="241" spans="2:47" s="1" customFormat="1" ht="13.5">
      <c r="B241" s="36"/>
      <c r="C241" s="58"/>
      <c r="D241" s="205" t="s">
        <v>188</v>
      </c>
      <c r="E241" s="58"/>
      <c r="F241" s="206" t="s">
        <v>2052</v>
      </c>
      <c r="G241" s="58"/>
      <c r="H241" s="58"/>
      <c r="I241" s="163"/>
      <c r="J241" s="58"/>
      <c r="K241" s="58"/>
      <c r="L241" s="56"/>
      <c r="M241" s="73"/>
      <c r="N241" s="37"/>
      <c r="O241" s="37"/>
      <c r="P241" s="37"/>
      <c r="Q241" s="37"/>
      <c r="R241" s="37"/>
      <c r="S241" s="37"/>
      <c r="T241" s="74"/>
      <c r="AT241" s="19" t="s">
        <v>188</v>
      </c>
      <c r="AU241" s="19" t="s">
        <v>80</v>
      </c>
    </row>
    <row r="242" spans="2:47" s="1" customFormat="1" ht="27">
      <c r="B242" s="36"/>
      <c r="C242" s="58"/>
      <c r="D242" s="205" t="s">
        <v>216</v>
      </c>
      <c r="E242" s="58"/>
      <c r="F242" s="218" t="s">
        <v>2054</v>
      </c>
      <c r="G242" s="58"/>
      <c r="H242" s="58"/>
      <c r="I242" s="163"/>
      <c r="J242" s="58"/>
      <c r="K242" s="58"/>
      <c r="L242" s="56"/>
      <c r="M242" s="73"/>
      <c r="N242" s="37"/>
      <c r="O242" s="37"/>
      <c r="P242" s="37"/>
      <c r="Q242" s="37"/>
      <c r="R242" s="37"/>
      <c r="S242" s="37"/>
      <c r="T242" s="74"/>
      <c r="AT242" s="19" t="s">
        <v>216</v>
      </c>
      <c r="AU242" s="19" t="s">
        <v>80</v>
      </c>
    </row>
    <row r="243" spans="2:51" s="12" customFormat="1" ht="13.5">
      <c r="B243" s="207"/>
      <c r="C243" s="208"/>
      <c r="D243" s="230" t="s">
        <v>190</v>
      </c>
      <c r="E243" s="243" t="s">
        <v>21</v>
      </c>
      <c r="F243" s="244" t="s">
        <v>2055</v>
      </c>
      <c r="G243" s="208"/>
      <c r="H243" s="245">
        <v>258</v>
      </c>
      <c r="I243" s="212"/>
      <c r="J243" s="208"/>
      <c r="K243" s="208"/>
      <c r="L243" s="213"/>
      <c r="M243" s="214"/>
      <c r="N243" s="215"/>
      <c r="O243" s="215"/>
      <c r="P243" s="215"/>
      <c r="Q243" s="215"/>
      <c r="R243" s="215"/>
      <c r="S243" s="215"/>
      <c r="T243" s="216"/>
      <c r="AT243" s="217" t="s">
        <v>190</v>
      </c>
      <c r="AU243" s="217" t="s">
        <v>80</v>
      </c>
      <c r="AV243" s="12" t="s">
        <v>80</v>
      </c>
      <c r="AW243" s="12" t="s">
        <v>34</v>
      </c>
      <c r="AX243" s="12" t="s">
        <v>78</v>
      </c>
      <c r="AY243" s="217" t="s">
        <v>180</v>
      </c>
    </row>
    <row r="244" spans="2:65" s="1" customFormat="1" ht="22.5" customHeight="1">
      <c r="B244" s="36"/>
      <c r="C244" s="193" t="s">
        <v>365</v>
      </c>
      <c r="D244" s="193" t="s">
        <v>183</v>
      </c>
      <c r="E244" s="194" t="s">
        <v>2056</v>
      </c>
      <c r="F244" s="195" t="s">
        <v>2057</v>
      </c>
      <c r="G244" s="196" t="s">
        <v>614</v>
      </c>
      <c r="H244" s="197">
        <v>26.8</v>
      </c>
      <c r="I244" s="198"/>
      <c r="J244" s="199">
        <f>ROUND(I244*H244,2)</f>
        <v>0</v>
      </c>
      <c r="K244" s="195" t="s">
        <v>21</v>
      </c>
      <c r="L244" s="56"/>
      <c r="M244" s="200" t="s">
        <v>21</v>
      </c>
      <c r="N244" s="201" t="s">
        <v>42</v>
      </c>
      <c r="O244" s="37"/>
      <c r="P244" s="202">
        <f>O244*H244</f>
        <v>0</v>
      </c>
      <c r="Q244" s="202">
        <v>0</v>
      </c>
      <c r="R244" s="202">
        <f>Q244*H244</f>
        <v>0</v>
      </c>
      <c r="S244" s="202">
        <v>0</v>
      </c>
      <c r="T244" s="203">
        <f>S244*H244</f>
        <v>0</v>
      </c>
      <c r="AR244" s="19" t="s">
        <v>206</v>
      </c>
      <c r="AT244" s="19" t="s">
        <v>183</v>
      </c>
      <c r="AU244" s="19" t="s">
        <v>80</v>
      </c>
      <c r="AY244" s="19" t="s">
        <v>180</v>
      </c>
      <c r="BE244" s="204">
        <f>IF(N244="základní",J244,0)</f>
        <v>0</v>
      </c>
      <c r="BF244" s="204">
        <f>IF(N244="snížená",J244,0)</f>
        <v>0</v>
      </c>
      <c r="BG244" s="204">
        <f>IF(N244="zákl. přenesená",J244,0)</f>
        <v>0</v>
      </c>
      <c r="BH244" s="204">
        <f>IF(N244="sníž. přenesená",J244,0)</f>
        <v>0</v>
      </c>
      <c r="BI244" s="204">
        <f>IF(N244="nulová",J244,0)</f>
        <v>0</v>
      </c>
      <c r="BJ244" s="19" t="s">
        <v>78</v>
      </c>
      <c r="BK244" s="204">
        <f>ROUND(I244*H244,2)</f>
        <v>0</v>
      </c>
      <c r="BL244" s="19" t="s">
        <v>206</v>
      </c>
      <c r="BM244" s="19" t="s">
        <v>2058</v>
      </c>
    </row>
    <row r="245" spans="2:47" s="1" customFormat="1" ht="13.5">
      <c r="B245" s="36"/>
      <c r="C245" s="58"/>
      <c r="D245" s="205" t="s">
        <v>188</v>
      </c>
      <c r="E245" s="58"/>
      <c r="F245" s="206" t="s">
        <v>2057</v>
      </c>
      <c r="G245" s="58"/>
      <c r="H245" s="58"/>
      <c r="I245" s="163"/>
      <c r="J245" s="58"/>
      <c r="K245" s="58"/>
      <c r="L245" s="56"/>
      <c r="M245" s="73"/>
      <c r="N245" s="37"/>
      <c r="O245" s="37"/>
      <c r="P245" s="37"/>
      <c r="Q245" s="37"/>
      <c r="R245" s="37"/>
      <c r="S245" s="37"/>
      <c r="T245" s="74"/>
      <c r="AT245" s="19" t="s">
        <v>188</v>
      </c>
      <c r="AU245" s="19" t="s">
        <v>80</v>
      </c>
    </row>
    <row r="246" spans="2:47" s="1" customFormat="1" ht="27">
      <c r="B246" s="36"/>
      <c r="C246" s="58"/>
      <c r="D246" s="205" t="s">
        <v>216</v>
      </c>
      <c r="E246" s="58"/>
      <c r="F246" s="218" t="s">
        <v>2059</v>
      </c>
      <c r="G246" s="58"/>
      <c r="H246" s="58"/>
      <c r="I246" s="163"/>
      <c r="J246" s="58"/>
      <c r="K246" s="58"/>
      <c r="L246" s="56"/>
      <c r="M246" s="73"/>
      <c r="N246" s="37"/>
      <c r="O246" s="37"/>
      <c r="P246" s="37"/>
      <c r="Q246" s="37"/>
      <c r="R246" s="37"/>
      <c r="S246" s="37"/>
      <c r="T246" s="74"/>
      <c r="AT246" s="19" t="s">
        <v>216</v>
      </c>
      <c r="AU246" s="19" t="s">
        <v>80</v>
      </c>
    </row>
    <row r="247" spans="2:51" s="12" customFormat="1" ht="13.5">
      <c r="B247" s="207"/>
      <c r="C247" s="208"/>
      <c r="D247" s="230" t="s">
        <v>190</v>
      </c>
      <c r="E247" s="243" t="s">
        <v>21</v>
      </c>
      <c r="F247" s="244" t="s">
        <v>2060</v>
      </c>
      <c r="G247" s="208"/>
      <c r="H247" s="245">
        <v>26.8</v>
      </c>
      <c r="I247" s="212"/>
      <c r="J247" s="208"/>
      <c r="K247" s="208"/>
      <c r="L247" s="213"/>
      <c r="M247" s="214"/>
      <c r="N247" s="215"/>
      <c r="O247" s="215"/>
      <c r="P247" s="215"/>
      <c r="Q247" s="215"/>
      <c r="R247" s="215"/>
      <c r="S247" s="215"/>
      <c r="T247" s="216"/>
      <c r="AT247" s="217" t="s">
        <v>190</v>
      </c>
      <c r="AU247" s="217" t="s">
        <v>80</v>
      </c>
      <c r="AV247" s="12" t="s">
        <v>80</v>
      </c>
      <c r="AW247" s="12" t="s">
        <v>34</v>
      </c>
      <c r="AX247" s="12" t="s">
        <v>78</v>
      </c>
      <c r="AY247" s="217" t="s">
        <v>180</v>
      </c>
    </row>
    <row r="248" spans="2:65" s="1" customFormat="1" ht="22.5" customHeight="1">
      <c r="B248" s="36"/>
      <c r="C248" s="193" t="s">
        <v>369</v>
      </c>
      <c r="D248" s="193" t="s">
        <v>183</v>
      </c>
      <c r="E248" s="194" t="s">
        <v>2061</v>
      </c>
      <c r="F248" s="195" t="s">
        <v>2062</v>
      </c>
      <c r="G248" s="196" t="s">
        <v>614</v>
      </c>
      <c r="H248" s="197">
        <v>28</v>
      </c>
      <c r="I248" s="198"/>
      <c r="J248" s="199">
        <f>ROUND(I248*H248,2)</f>
        <v>0</v>
      </c>
      <c r="K248" s="195" t="s">
        <v>21</v>
      </c>
      <c r="L248" s="56"/>
      <c r="M248" s="200" t="s">
        <v>21</v>
      </c>
      <c r="N248" s="201" t="s">
        <v>42</v>
      </c>
      <c r="O248" s="37"/>
      <c r="P248" s="202">
        <f>O248*H248</f>
        <v>0</v>
      </c>
      <c r="Q248" s="202">
        <v>0</v>
      </c>
      <c r="R248" s="202">
        <f>Q248*H248</f>
        <v>0</v>
      </c>
      <c r="S248" s="202">
        <v>0</v>
      </c>
      <c r="T248" s="203">
        <f>S248*H248</f>
        <v>0</v>
      </c>
      <c r="AR248" s="19" t="s">
        <v>206</v>
      </c>
      <c r="AT248" s="19" t="s">
        <v>183</v>
      </c>
      <c r="AU248" s="19" t="s">
        <v>80</v>
      </c>
      <c r="AY248" s="19" t="s">
        <v>180</v>
      </c>
      <c r="BE248" s="204">
        <f>IF(N248="základní",J248,0)</f>
        <v>0</v>
      </c>
      <c r="BF248" s="204">
        <f>IF(N248="snížená",J248,0)</f>
        <v>0</v>
      </c>
      <c r="BG248" s="204">
        <f>IF(N248="zákl. přenesená",J248,0)</f>
        <v>0</v>
      </c>
      <c r="BH248" s="204">
        <f>IF(N248="sníž. přenesená",J248,0)</f>
        <v>0</v>
      </c>
      <c r="BI248" s="204">
        <f>IF(N248="nulová",J248,0)</f>
        <v>0</v>
      </c>
      <c r="BJ248" s="19" t="s">
        <v>78</v>
      </c>
      <c r="BK248" s="204">
        <f>ROUND(I248*H248,2)</f>
        <v>0</v>
      </c>
      <c r="BL248" s="19" t="s">
        <v>206</v>
      </c>
      <c r="BM248" s="19" t="s">
        <v>2063</v>
      </c>
    </row>
    <row r="249" spans="2:47" s="1" customFormat="1" ht="13.5">
      <c r="B249" s="36"/>
      <c r="C249" s="58"/>
      <c r="D249" s="205" t="s">
        <v>188</v>
      </c>
      <c r="E249" s="58"/>
      <c r="F249" s="206" t="s">
        <v>2062</v>
      </c>
      <c r="G249" s="58"/>
      <c r="H249" s="58"/>
      <c r="I249" s="163"/>
      <c r="J249" s="58"/>
      <c r="K249" s="58"/>
      <c r="L249" s="56"/>
      <c r="M249" s="73"/>
      <c r="N249" s="37"/>
      <c r="O249" s="37"/>
      <c r="P249" s="37"/>
      <c r="Q249" s="37"/>
      <c r="R249" s="37"/>
      <c r="S249" s="37"/>
      <c r="T249" s="74"/>
      <c r="AT249" s="19" t="s">
        <v>188</v>
      </c>
      <c r="AU249" s="19" t="s">
        <v>80</v>
      </c>
    </row>
    <row r="250" spans="2:47" s="1" customFormat="1" ht="27">
      <c r="B250" s="36"/>
      <c r="C250" s="58"/>
      <c r="D250" s="205" t="s">
        <v>216</v>
      </c>
      <c r="E250" s="58"/>
      <c r="F250" s="218" t="s">
        <v>2064</v>
      </c>
      <c r="G250" s="58"/>
      <c r="H250" s="58"/>
      <c r="I250" s="163"/>
      <c r="J250" s="58"/>
      <c r="K250" s="58"/>
      <c r="L250" s="56"/>
      <c r="M250" s="73"/>
      <c r="N250" s="37"/>
      <c r="O250" s="37"/>
      <c r="P250" s="37"/>
      <c r="Q250" s="37"/>
      <c r="R250" s="37"/>
      <c r="S250" s="37"/>
      <c r="T250" s="74"/>
      <c r="AT250" s="19" t="s">
        <v>216</v>
      </c>
      <c r="AU250" s="19" t="s">
        <v>80</v>
      </c>
    </row>
    <row r="251" spans="2:51" s="12" customFormat="1" ht="13.5">
      <c r="B251" s="207"/>
      <c r="C251" s="208"/>
      <c r="D251" s="205" t="s">
        <v>190</v>
      </c>
      <c r="E251" s="209" t="s">
        <v>21</v>
      </c>
      <c r="F251" s="210" t="s">
        <v>2065</v>
      </c>
      <c r="G251" s="208"/>
      <c r="H251" s="211">
        <v>12</v>
      </c>
      <c r="I251" s="212"/>
      <c r="J251" s="208"/>
      <c r="K251" s="208"/>
      <c r="L251" s="213"/>
      <c r="M251" s="214"/>
      <c r="N251" s="215"/>
      <c r="O251" s="215"/>
      <c r="P251" s="215"/>
      <c r="Q251" s="215"/>
      <c r="R251" s="215"/>
      <c r="S251" s="215"/>
      <c r="T251" s="216"/>
      <c r="AT251" s="217" t="s">
        <v>190</v>
      </c>
      <c r="AU251" s="217" t="s">
        <v>80</v>
      </c>
      <c r="AV251" s="12" t="s">
        <v>80</v>
      </c>
      <c r="AW251" s="12" t="s">
        <v>34</v>
      </c>
      <c r="AX251" s="12" t="s">
        <v>71</v>
      </c>
      <c r="AY251" s="217" t="s">
        <v>180</v>
      </c>
    </row>
    <row r="252" spans="2:51" s="12" customFormat="1" ht="13.5">
      <c r="B252" s="207"/>
      <c r="C252" s="208"/>
      <c r="D252" s="205" t="s">
        <v>190</v>
      </c>
      <c r="E252" s="209" t="s">
        <v>21</v>
      </c>
      <c r="F252" s="210" t="s">
        <v>2066</v>
      </c>
      <c r="G252" s="208"/>
      <c r="H252" s="211">
        <v>16</v>
      </c>
      <c r="I252" s="212"/>
      <c r="J252" s="208"/>
      <c r="K252" s="208"/>
      <c r="L252" s="213"/>
      <c r="M252" s="214"/>
      <c r="N252" s="215"/>
      <c r="O252" s="215"/>
      <c r="P252" s="215"/>
      <c r="Q252" s="215"/>
      <c r="R252" s="215"/>
      <c r="S252" s="215"/>
      <c r="T252" s="216"/>
      <c r="AT252" s="217" t="s">
        <v>190</v>
      </c>
      <c r="AU252" s="217" t="s">
        <v>80</v>
      </c>
      <c r="AV252" s="12" t="s">
        <v>80</v>
      </c>
      <c r="AW252" s="12" t="s">
        <v>34</v>
      </c>
      <c r="AX252" s="12" t="s">
        <v>71</v>
      </c>
      <c r="AY252" s="217" t="s">
        <v>180</v>
      </c>
    </row>
    <row r="253" spans="2:51" s="13" customFormat="1" ht="13.5">
      <c r="B253" s="219"/>
      <c r="C253" s="220"/>
      <c r="D253" s="230" t="s">
        <v>190</v>
      </c>
      <c r="E253" s="247" t="s">
        <v>21</v>
      </c>
      <c r="F253" s="248" t="s">
        <v>209</v>
      </c>
      <c r="G253" s="220"/>
      <c r="H253" s="249">
        <v>28</v>
      </c>
      <c r="I253" s="224"/>
      <c r="J253" s="220"/>
      <c r="K253" s="220"/>
      <c r="L253" s="225"/>
      <c r="M253" s="226"/>
      <c r="N253" s="227"/>
      <c r="O253" s="227"/>
      <c r="P253" s="227"/>
      <c r="Q253" s="227"/>
      <c r="R253" s="227"/>
      <c r="S253" s="227"/>
      <c r="T253" s="228"/>
      <c r="AT253" s="229" t="s">
        <v>190</v>
      </c>
      <c r="AU253" s="229" t="s">
        <v>80</v>
      </c>
      <c r="AV253" s="13" t="s">
        <v>206</v>
      </c>
      <c r="AW253" s="13" t="s">
        <v>34</v>
      </c>
      <c r="AX253" s="13" t="s">
        <v>78</v>
      </c>
      <c r="AY253" s="229" t="s">
        <v>180</v>
      </c>
    </row>
    <row r="254" spans="2:65" s="1" customFormat="1" ht="22.5" customHeight="1">
      <c r="B254" s="36"/>
      <c r="C254" s="193" t="s">
        <v>373</v>
      </c>
      <c r="D254" s="193" t="s">
        <v>183</v>
      </c>
      <c r="E254" s="194" t="s">
        <v>2067</v>
      </c>
      <c r="F254" s="195" t="s">
        <v>2068</v>
      </c>
      <c r="G254" s="196" t="s">
        <v>186</v>
      </c>
      <c r="H254" s="197">
        <v>71</v>
      </c>
      <c r="I254" s="198"/>
      <c r="J254" s="199">
        <f>ROUND(I254*H254,2)</f>
        <v>0</v>
      </c>
      <c r="K254" s="195" t="s">
        <v>21</v>
      </c>
      <c r="L254" s="56"/>
      <c r="M254" s="200" t="s">
        <v>21</v>
      </c>
      <c r="N254" s="201" t="s">
        <v>42</v>
      </c>
      <c r="O254" s="37"/>
      <c r="P254" s="202">
        <f>O254*H254</f>
        <v>0</v>
      </c>
      <c r="Q254" s="202">
        <v>0.00071</v>
      </c>
      <c r="R254" s="202">
        <f>Q254*H254</f>
        <v>0.05041</v>
      </c>
      <c r="S254" s="202">
        <v>0</v>
      </c>
      <c r="T254" s="203">
        <f>S254*H254</f>
        <v>0</v>
      </c>
      <c r="AR254" s="19" t="s">
        <v>206</v>
      </c>
      <c r="AT254" s="19" t="s">
        <v>183</v>
      </c>
      <c r="AU254" s="19" t="s">
        <v>80</v>
      </c>
      <c r="AY254" s="19" t="s">
        <v>180</v>
      </c>
      <c r="BE254" s="204">
        <f>IF(N254="základní",J254,0)</f>
        <v>0</v>
      </c>
      <c r="BF254" s="204">
        <f>IF(N254="snížená",J254,0)</f>
        <v>0</v>
      </c>
      <c r="BG254" s="204">
        <f>IF(N254="zákl. přenesená",J254,0)</f>
        <v>0</v>
      </c>
      <c r="BH254" s="204">
        <f>IF(N254="sníž. přenesená",J254,0)</f>
        <v>0</v>
      </c>
      <c r="BI254" s="204">
        <f>IF(N254="nulová",J254,0)</f>
        <v>0</v>
      </c>
      <c r="BJ254" s="19" t="s">
        <v>78</v>
      </c>
      <c r="BK254" s="204">
        <f>ROUND(I254*H254,2)</f>
        <v>0</v>
      </c>
      <c r="BL254" s="19" t="s">
        <v>206</v>
      </c>
      <c r="BM254" s="19" t="s">
        <v>2069</v>
      </c>
    </row>
    <row r="255" spans="2:47" s="1" customFormat="1" ht="13.5">
      <c r="B255" s="36"/>
      <c r="C255" s="58"/>
      <c r="D255" s="205" t="s">
        <v>188</v>
      </c>
      <c r="E255" s="58"/>
      <c r="F255" s="206" t="s">
        <v>2070</v>
      </c>
      <c r="G255" s="58"/>
      <c r="H255" s="58"/>
      <c r="I255" s="163"/>
      <c r="J255" s="58"/>
      <c r="K255" s="58"/>
      <c r="L255" s="56"/>
      <c r="M255" s="73"/>
      <c r="N255" s="37"/>
      <c r="O255" s="37"/>
      <c r="P255" s="37"/>
      <c r="Q255" s="37"/>
      <c r="R255" s="37"/>
      <c r="S255" s="37"/>
      <c r="T255" s="74"/>
      <c r="AT255" s="19" t="s">
        <v>188</v>
      </c>
      <c r="AU255" s="19" t="s">
        <v>80</v>
      </c>
    </row>
    <row r="256" spans="2:47" s="1" customFormat="1" ht="54">
      <c r="B256" s="36"/>
      <c r="C256" s="58"/>
      <c r="D256" s="205" t="s">
        <v>198</v>
      </c>
      <c r="E256" s="58"/>
      <c r="F256" s="218" t="s">
        <v>2071</v>
      </c>
      <c r="G256" s="58"/>
      <c r="H256" s="58"/>
      <c r="I256" s="163"/>
      <c r="J256" s="58"/>
      <c r="K256" s="58"/>
      <c r="L256" s="56"/>
      <c r="M256" s="73"/>
      <c r="N256" s="37"/>
      <c r="O256" s="37"/>
      <c r="P256" s="37"/>
      <c r="Q256" s="37"/>
      <c r="R256" s="37"/>
      <c r="S256" s="37"/>
      <c r="T256" s="74"/>
      <c r="AT256" s="19" t="s">
        <v>198</v>
      </c>
      <c r="AU256" s="19" t="s">
        <v>80</v>
      </c>
    </row>
    <row r="257" spans="2:51" s="12" customFormat="1" ht="13.5">
      <c r="B257" s="207"/>
      <c r="C257" s="208"/>
      <c r="D257" s="230" t="s">
        <v>190</v>
      </c>
      <c r="E257" s="243" t="s">
        <v>21</v>
      </c>
      <c r="F257" s="244" t="s">
        <v>2072</v>
      </c>
      <c r="G257" s="208"/>
      <c r="H257" s="245">
        <v>71</v>
      </c>
      <c r="I257" s="212"/>
      <c r="J257" s="208"/>
      <c r="K257" s="208"/>
      <c r="L257" s="213"/>
      <c r="M257" s="214"/>
      <c r="N257" s="215"/>
      <c r="O257" s="215"/>
      <c r="P257" s="215"/>
      <c r="Q257" s="215"/>
      <c r="R257" s="215"/>
      <c r="S257" s="215"/>
      <c r="T257" s="216"/>
      <c r="AT257" s="217" t="s">
        <v>190</v>
      </c>
      <c r="AU257" s="217" t="s">
        <v>80</v>
      </c>
      <c r="AV257" s="12" t="s">
        <v>80</v>
      </c>
      <c r="AW257" s="12" t="s">
        <v>34</v>
      </c>
      <c r="AX257" s="12" t="s">
        <v>78</v>
      </c>
      <c r="AY257" s="217" t="s">
        <v>180</v>
      </c>
    </row>
    <row r="258" spans="2:65" s="1" customFormat="1" ht="22.5" customHeight="1">
      <c r="B258" s="36"/>
      <c r="C258" s="232" t="s">
        <v>377</v>
      </c>
      <c r="D258" s="232" t="s">
        <v>219</v>
      </c>
      <c r="E258" s="233" t="s">
        <v>2073</v>
      </c>
      <c r="F258" s="234" t="s">
        <v>2074</v>
      </c>
      <c r="G258" s="235" t="s">
        <v>196</v>
      </c>
      <c r="H258" s="236">
        <v>1.004</v>
      </c>
      <c r="I258" s="237"/>
      <c r="J258" s="238">
        <f>ROUND(I258*H258,2)</f>
        <v>0</v>
      </c>
      <c r="K258" s="234" t="s">
        <v>21</v>
      </c>
      <c r="L258" s="239"/>
      <c r="M258" s="240" t="s">
        <v>21</v>
      </c>
      <c r="N258" s="241" t="s">
        <v>42</v>
      </c>
      <c r="O258" s="37"/>
      <c r="P258" s="202">
        <f>O258*H258</f>
        <v>0</v>
      </c>
      <c r="Q258" s="202">
        <v>1</v>
      </c>
      <c r="R258" s="202">
        <f>Q258*H258</f>
        <v>1.004</v>
      </c>
      <c r="S258" s="202">
        <v>0</v>
      </c>
      <c r="T258" s="203">
        <f>S258*H258</f>
        <v>0</v>
      </c>
      <c r="AR258" s="19" t="s">
        <v>181</v>
      </c>
      <c r="AT258" s="19" t="s">
        <v>219</v>
      </c>
      <c r="AU258" s="19" t="s">
        <v>80</v>
      </c>
      <c r="AY258" s="19" t="s">
        <v>180</v>
      </c>
      <c r="BE258" s="204">
        <f>IF(N258="základní",J258,0)</f>
        <v>0</v>
      </c>
      <c r="BF258" s="204">
        <f>IF(N258="snížená",J258,0)</f>
        <v>0</v>
      </c>
      <c r="BG258" s="204">
        <f>IF(N258="zákl. přenesená",J258,0)</f>
        <v>0</v>
      </c>
      <c r="BH258" s="204">
        <f>IF(N258="sníž. přenesená",J258,0)</f>
        <v>0</v>
      </c>
      <c r="BI258" s="204">
        <f>IF(N258="nulová",J258,0)</f>
        <v>0</v>
      </c>
      <c r="BJ258" s="19" t="s">
        <v>78</v>
      </c>
      <c r="BK258" s="204">
        <f>ROUND(I258*H258,2)</f>
        <v>0</v>
      </c>
      <c r="BL258" s="19" t="s">
        <v>206</v>
      </c>
      <c r="BM258" s="19" t="s">
        <v>2075</v>
      </c>
    </row>
    <row r="259" spans="2:47" s="1" customFormat="1" ht="27">
      <c r="B259" s="36"/>
      <c r="C259" s="58"/>
      <c r="D259" s="205" t="s">
        <v>188</v>
      </c>
      <c r="E259" s="58"/>
      <c r="F259" s="206" t="s">
        <v>2076</v>
      </c>
      <c r="G259" s="58"/>
      <c r="H259" s="58"/>
      <c r="I259" s="163"/>
      <c r="J259" s="58"/>
      <c r="K259" s="58"/>
      <c r="L259" s="56"/>
      <c r="M259" s="73"/>
      <c r="N259" s="37"/>
      <c r="O259" s="37"/>
      <c r="P259" s="37"/>
      <c r="Q259" s="37"/>
      <c r="R259" s="37"/>
      <c r="S259" s="37"/>
      <c r="T259" s="74"/>
      <c r="AT259" s="19" t="s">
        <v>188</v>
      </c>
      <c r="AU259" s="19" t="s">
        <v>80</v>
      </c>
    </row>
    <row r="260" spans="2:47" s="1" customFormat="1" ht="27">
      <c r="B260" s="36"/>
      <c r="C260" s="58"/>
      <c r="D260" s="205" t="s">
        <v>216</v>
      </c>
      <c r="E260" s="58"/>
      <c r="F260" s="218" t="s">
        <v>2077</v>
      </c>
      <c r="G260" s="58"/>
      <c r="H260" s="58"/>
      <c r="I260" s="163"/>
      <c r="J260" s="58"/>
      <c r="K260" s="58"/>
      <c r="L260" s="56"/>
      <c r="M260" s="73"/>
      <c r="N260" s="37"/>
      <c r="O260" s="37"/>
      <c r="P260" s="37"/>
      <c r="Q260" s="37"/>
      <c r="R260" s="37"/>
      <c r="S260" s="37"/>
      <c r="T260" s="74"/>
      <c r="AT260" s="19" t="s">
        <v>216</v>
      </c>
      <c r="AU260" s="19" t="s">
        <v>80</v>
      </c>
    </row>
    <row r="261" spans="2:51" s="12" customFormat="1" ht="13.5">
      <c r="B261" s="207"/>
      <c r="C261" s="208"/>
      <c r="D261" s="205" t="s">
        <v>190</v>
      </c>
      <c r="E261" s="209" t="s">
        <v>21</v>
      </c>
      <c r="F261" s="210" t="s">
        <v>2078</v>
      </c>
      <c r="G261" s="208"/>
      <c r="H261" s="211">
        <v>0.057</v>
      </c>
      <c r="I261" s="212"/>
      <c r="J261" s="208"/>
      <c r="K261" s="208"/>
      <c r="L261" s="213"/>
      <c r="M261" s="214"/>
      <c r="N261" s="215"/>
      <c r="O261" s="215"/>
      <c r="P261" s="215"/>
      <c r="Q261" s="215"/>
      <c r="R261" s="215"/>
      <c r="S261" s="215"/>
      <c r="T261" s="216"/>
      <c r="AT261" s="217" t="s">
        <v>190</v>
      </c>
      <c r="AU261" s="217" t="s">
        <v>80</v>
      </c>
      <c r="AV261" s="12" t="s">
        <v>80</v>
      </c>
      <c r="AW261" s="12" t="s">
        <v>34</v>
      </c>
      <c r="AX261" s="12" t="s">
        <v>71</v>
      </c>
      <c r="AY261" s="217" t="s">
        <v>180</v>
      </c>
    </row>
    <row r="262" spans="2:51" s="12" customFormat="1" ht="13.5">
      <c r="B262" s="207"/>
      <c r="C262" s="208"/>
      <c r="D262" s="205" t="s">
        <v>190</v>
      </c>
      <c r="E262" s="209" t="s">
        <v>21</v>
      </c>
      <c r="F262" s="210" t="s">
        <v>2079</v>
      </c>
      <c r="G262" s="208"/>
      <c r="H262" s="211">
        <v>0.947</v>
      </c>
      <c r="I262" s="212"/>
      <c r="J262" s="208"/>
      <c r="K262" s="208"/>
      <c r="L262" s="213"/>
      <c r="M262" s="214"/>
      <c r="N262" s="215"/>
      <c r="O262" s="215"/>
      <c r="P262" s="215"/>
      <c r="Q262" s="215"/>
      <c r="R262" s="215"/>
      <c r="S262" s="215"/>
      <c r="T262" s="216"/>
      <c r="AT262" s="217" t="s">
        <v>190</v>
      </c>
      <c r="AU262" s="217" t="s">
        <v>80</v>
      </c>
      <c r="AV262" s="12" t="s">
        <v>80</v>
      </c>
      <c r="AW262" s="12" t="s">
        <v>34</v>
      </c>
      <c r="AX262" s="12" t="s">
        <v>71</v>
      </c>
      <c r="AY262" s="217" t="s">
        <v>180</v>
      </c>
    </row>
    <row r="263" spans="2:51" s="13" customFormat="1" ht="13.5">
      <c r="B263" s="219"/>
      <c r="C263" s="220"/>
      <c r="D263" s="230" t="s">
        <v>190</v>
      </c>
      <c r="E263" s="247" t="s">
        <v>21</v>
      </c>
      <c r="F263" s="248" t="s">
        <v>209</v>
      </c>
      <c r="G263" s="220"/>
      <c r="H263" s="249">
        <v>1.004</v>
      </c>
      <c r="I263" s="224"/>
      <c r="J263" s="220"/>
      <c r="K263" s="220"/>
      <c r="L263" s="225"/>
      <c r="M263" s="226"/>
      <c r="N263" s="227"/>
      <c r="O263" s="227"/>
      <c r="P263" s="227"/>
      <c r="Q263" s="227"/>
      <c r="R263" s="227"/>
      <c r="S263" s="227"/>
      <c r="T263" s="228"/>
      <c r="AT263" s="229" t="s">
        <v>190</v>
      </c>
      <c r="AU263" s="229" t="s">
        <v>80</v>
      </c>
      <c r="AV263" s="13" t="s">
        <v>206</v>
      </c>
      <c r="AW263" s="13" t="s">
        <v>34</v>
      </c>
      <c r="AX263" s="13" t="s">
        <v>78</v>
      </c>
      <c r="AY263" s="229" t="s">
        <v>180</v>
      </c>
    </row>
    <row r="264" spans="2:65" s="1" customFormat="1" ht="22.5" customHeight="1">
      <c r="B264" s="36"/>
      <c r="C264" s="193" t="s">
        <v>381</v>
      </c>
      <c r="D264" s="193" t="s">
        <v>183</v>
      </c>
      <c r="E264" s="194" t="s">
        <v>2080</v>
      </c>
      <c r="F264" s="195" t="s">
        <v>2081</v>
      </c>
      <c r="G264" s="196" t="s">
        <v>186</v>
      </c>
      <c r="H264" s="197">
        <v>1</v>
      </c>
      <c r="I264" s="198"/>
      <c r="J264" s="199">
        <f>ROUND(I264*H264,2)</f>
        <v>0</v>
      </c>
      <c r="K264" s="195" t="s">
        <v>21</v>
      </c>
      <c r="L264" s="56"/>
      <c r="M264" s="200" t="s">
        <v>21</v>
      </c>
      <c r="N264" s="201" t="s">
        <v>42</v>
      </c>
      <c r="O264" s="37"/>
      <c r="P264" s="202">
        <f>O264*H264</f>
        <v>0</v>
      </c>
      <c r="Q264" s="202">
        <v>0</v>
      </c>
      <c r="R264" s="202">
        <f>Q264*H264</f>
        <v>0</v>
      </c>
      <c r="S264" s="202">
        <v>0</v>
      </c>
      <c r="T264" s="203">
        <f>S264*H264</f>
        <v>0</v>
      </c>
      <c r="AR264" s="19" t="s">
        <v>206</v>
      </c>
      <c r="AT264" s="19" t="s">
        <v>183</v>
      </c>
      <c r="AU264" s="19" t="s">
        <v>80</v>
      </c>
      <c r="AY264" s="19" t="s">
        <v>180</v>
      </c>
      <c r="BE264" s="204">
        <f>IF(N264="základní",J264,0)</f>
        <v>0</v>
      </c>
      <c r="BF264" s="204">
        <f>IF(N264="snížená",J264,0)</f>
        <v>0</v>
      </c>
      <c r="BG264" s="204">
        <f>IF(N264="zákl. přenesená",J264,0)</f>
        <v>0</v>
      </c>
      <c r="BH264" s="204">
        <f>IF(N264="sníž. přenesená",J264,0)</f>
        <v>0</v>
      </c>
      <c r="BI264" s="204">
        <f>IF(N264="nulová",J264,0)</f>
        <v>0</v>
      </c>
      <c r="BJ264" s="19" t="s">
        <v>78</v>
      </c>
      <c r="BK264" s="204">
        <f>ROUND(I264*H264,2)</f>
        <v>0</v>
      </c>
      <c r="BL264" s="19" t="s">
        <v>206</v>
      </c>
      <c r="BM264" s="19" t="s">
        <v>2082</v>
      </c>
    </row>
    <row r="265" spans="2:47" s="1" customFormat="1" ht="13.5">
      <c r="B265" s="36"/>
      <c r="C265" s="58"/>
      <c r="D265" s="205" t="s">
        <v>188</v>
      </c>
      <c r="E265" s="58"/>
      <c r="F265" s="206" t="s">
        <v>2081</v>
      </c>
      <c r="G265" s="58"/>
      <c r="H265" s="58"/>
      <c r="I265" s="163"/>
      <c r="J265" s="58"/>
      <c r="K265" s="58"/>
      <c r="L265" s="56"/>
      <c r="M265" s="73"/>
      <c r="N265" s="37"/>
      <c r="O265" s="37"/>
      <c r="P265" s="37"/>
      <c r="Q265" s="37"/>
      <c r="R265" s="37"/>
      <c r="S265" s="37"/>
      <c r="T265" s="74"/>
      <c r="AT265" s="19" t="s">
        <v>188</v>
      </c>
      <c r="AU265" s="19" t="s">
        <v>80</v>
      </c>
    </row>
    <row r="266" spans="2:47" s="1" customFormat="1" ht="27">
      <c r="B266" s="36"/>
      <c r="C266" s="58"/>
      <c r="D266" s="230" t="s">
        <v>216</v>
      </c>
      <c r="E266" s="58"/>
      <c r="F266" s="231" t="s">
        <v>2083</v>
      </c>
      <c r="G266" s="58"/>
      <c r="H266" s="58"/>
      <c r="I266" s="163"/>
      <c r="J266" s="58"/>
      <c r="K266" s="58"/>
      <c r="L266" s="56"/>
      <c r="M266" s="73"/>
      <c r="N266" s="37"/>
      <c r="O266" s="37"/>
      <c r="P266" s="37"/>
      <c r="Q266" s="37"/>
      <c r="R266" s="37"/>
      <c r="S266" s="37"/>
      <c r="T266" s="74"/>
      <c r="AT266" s="19" t="s">
        <v>216</v>
      </c>
      <c r="AU266" s="19" t="s">
        <v>80</v>
      </c>
    </row>
    <row r="267" spans="2:65" s="1" customFormat="1" ht="22.5" customHeight="1">
      <c r="B267" s="36"/>
      <c r="C267" s="193" t="s">
        <v>386</v>
      </c>
      <c r="D267" s="193" t="s">
        <v>183</v>
      </c>
      <c r="E267" s="194" t="s">
        <v>2084</v>
      </c>
      <c r="F267" s="195" t="s">
        <v>2085</v>
      </c>
      <c r="G267" s="196" t="s">
        <v>532</v>
      </c>
      <c r="H267" s="197">
        <v>5.4</v>
      </c>
      <c r="I267" s="198"/>
      <c r="J267" s="199">
        <f>ROUND(I267*H267,2)</f>
        <v>0</v>
      </c>
      <c r="K267" s="195" t="s">
        <v>21</v>
      </c>
      <c r="L267" s="56"/>
      <c r="M267" s="200" t="s">
        <v>21</v>
      </c>
      <c r="N267" s="201" t="s">
        <v>42</v>
      </c>
      <c r="O267" s="37"/>
      <c r="P267" s="202">
        <f>O267*H267</f>
        <v>0</v>
      </c>
      <c r="Q267" s="202">
        <v>0</v>
      </c>
      <c r="R267" s="202">
        <f>Q267*H267</f>
        <v>0</v>
      </c>
      <c r="S267" s="202">
        <v>0</v>
      </c>
      <c r="T267" s="203">
        <f>S267*H267</f>
        <v>0</v>
      </c>
      <c r="AR267" s="19" t="s">
        <v>206</v>
      </c>
      <c r="AT267" s="19" t="s">
        <v>183</v>
      </c>
      <c r="AU267" s="19" t="s">
        <v>80</v>
      </c>
      <c r="AY267" s="19" t="s">
        <v>180</v>
      </c>
      <c r="BE267" s="204">
        <f>IF(N267="základní",J267,0)</f>
        <v>0</v>
      </c>
      <c r="BF267" s="204">
        <f>IF(N267="snížená",J267,0)</f>
        <v>0</v>
      </c>
      <c r="BG267" s="204">
        <f>IF(N267="zákl. přenesená",J267,0)</f>
        <v>0</v>
      </c>
      <c r="BH267" s="204">
        <f>IF(N267="sníž. přenesená",J267,0)</f>
        <v>0</v>
      </c>
      <c r="BI267" s="204">
        <f>IF(N267="nulová",J267,0)</f>
        <v>0</v>
      </c>
      <c r="BJ267" s="19" t="s">
        <v>78</v>
      </c>
      <c r="BK267" s="204">
        <f>ROUND(I267*H267,2)</f>
        <v>0</v>
      </c>
      <c r="BL267" s="19" t="s">
        <v>206</v>
      </c>
      <c r="BM267" s="19" t="s">
        <v>2086</v>
      </c>
    </row>
    <row r="268" spans="2:47" s="1" customFormat="1" ht="13.5">
      <c r="B268" s="36"/>
      <c r="C268" s="58"/>
      <c r="D268" s="205" t="s">
        <v>188</v>
      </c>
      <c r="E268" s="58"/>
      <c r="F268" s="206" t="s">
        <v>2085</v>
      </c>
      <c r="G268" s="58"/>
      <c r="H268" s="58"/>
      <c r="I268" s="163"/>
      <c r="J268" s="58"/>
      <c r="K268" s="58"/>
      <c r="L268" s="56"/>
      <c r="M268" s="73"/>
      <c r="N268" s="37"/>
      <c r="O268" s="37"/>
      <c r="P268" s="37"/>
      <c r="Q268" s="37"/>
      <c r="R268" s="37"/>
      <c r="S268" s="37"/>
      <c r="T268" s="74"/>
      <c r="AT268" s="19" t="s">
        <v>188</v>
      </c>
      <c r="AU268" s="19" t="s">
        <v>80</v>
      </c>
    </row>
    <row r="269" spans="2:47" s="1" customFormat="1" ht="27">
      <c r="B269" s="36"/>
      <c r="C269" s="58"/>
      <c r="D269" s="205" t="s">
        <v>216</v>
      </c>
      <c r="E269" s="58"/>
      <c r="F269" s="218" t="s">
        <v>2087</v>
      </c>
      <c r="G269" s="58"/>
      <c r="H269" s="58"/>
      <c r="I269" s="163"/>
      <c r="J269" s="58"/>
      <c r="K269" s="58"/>
      <c r="L269" s="56"/>
      <c r="M269" s="73"/>
      <c r="N269" s="37"/>
      <c r="O269" s="37"/>
      <c r="P269" s="37"/>
      <c r="Q269" s="37"/>
      <c r="R269" s="37"/>
      <c r="S269" s="37"/>
      <c r="T269" s="74"/>
      <c r="AT269" s="19" t="s">
        <v>216</v>
      </c>
      <c r="AU269" s="19" t="s">
        <v>80</v>
      </c>
    </row>
    <row r="270" spans="2:51" s="12" customFormat="1" ht="13.5">
      <c r="B270" s="207"/>
      <c r="C270" s="208"/>
      <c r="D270" s="205" t="s">
        <v>190</v>
      </c>
      <c r="E270" s="209" t="s">
        <v>21</v>
      </c>
      <c r="F270" s="210" t="s">
        <v>2088</v>
      </c>
      <c r="G270" s="208"/>
      <c r="H270" s="211">
        <v>5.4</v>
      </c>
      <c r="I270" s="212"/>
      <c r="J270" s="208"/>
      <c r="K270" s="208"/>
      <c r="L270" s="213"/>
      <c r="M270" s="214"/>
      <c r="N270" s="215"/>
      <c r="O270" s="215"/>
      <c r="P270" s="215"/>
      <c r="Q270" s="215"/>
      <c r="R270" s="215"/>
      <c r="S270" s="215"/>
      <c r="T270" s="216"/>
      <c r="AT270" s="217" t="s">
        <v>190</v>
      </c>
      <c r="AU270" s="217" t="s">
        <v>80</v>
      </c>
      <c r="AV270" s="12" t="s">
        <v>80</v>
      </c>
      <c r="AW270" s="12" t="s">
        <v>34</v>
      </c>
      <c r="AX270" s="12" t="s">
        <v>78</v>
      </c>
      <c r="AY270" s="217" t="s">
        <v>180</v>
      </c>
    </row>
    <row r="271" spans="2:63" s="11" customFormat="1" ht="29.85" customHeight="1">
      <c r="B271" s="176"/>
      <c r="C271" s="177"/>
      <c r="D271" s="190" t="s">
        <v>70</v>
      </c>
      <c r="E271" s="191" t="s">
        <v>206</v>
      </c>
      <c r="F271" s="191" t="s">
        <v>816</v>
      </c>
      <c r="G271" s="177"/>
      <c r="H271" s="177"/>
      <c r="I271" s="180"/>
      <c r="J271" s="192">
        <f>BK271</f>
        <v>0</v>
      </c>
      <c r="K271" s="177"/>
      <c r="L271" s="182"/>
      <c r="M271" s="183"/>
      <c r="N271" s="184"/>
      <c r="O271" s="184"/>
      <c r="P271" s="185">
        <f>SUM(P272:P289)</f>
        <v>0</v>
      </c>
      <c r="Q271" s="184"/>
      <c r="R271" s="185">
        <f>SUM(R272:R289)</f>
        <v>35.256</v>
      </c>
      <c r="S271" s="184"/>
      <c r="T271" s="186">
        <f>SUM(T272:T289)</f>
        <v>0</v>
      </c>
      <c r="AR271" s="187" t="s">
        <v>78</v>
      </c>
      <c r="AT271" s="188" t="s">
        <v>70</v>
      </c>
      <c r="AU271" s="188" t="s">
        <v>78</v>
      </c>
      <c r="AY271" s="187" t="s">
        <v>180</v>
      </c>
      <c r="BK271" s="189">
        <f>SUM(BK272:BK289)</f>
        <v>0</v>
      </c>
    </row>
    <row r="272" spans="2:65" s="1" customFormat="1" ht="22.5" customHeight="1">
      <c r="B272" s="36"/>
      <c r="C272" s="193" t="s">
        <v>390</v>
      </c>
      <c r="D272" s="193" t="s">
        <v>183</v>
      </c>
      <c r="E272" s="194" t="s">
        <v>2089</v>
      </c>
      <c r="F272" s="195" t="s">
        <v>2090</v>
      </c>
      <c r="G272" s="196" t="s">
        <v>320</v>
      </c>
      <c r="H272" s="197">
        <v>4.445</v>
      </c>
      <c r="I272" s="198"/>
      <c r="J272" s="199">
        <f>ROUND(I272*H272,2)</f>
        <v>0</v>
      </c>
      <c r="K272" s="195" t="s">
        <v>21</v>
      </c>
      <c r="L272" s="56"/>
      <c r="M272" s="200" t="s">
        <v>21</v>
      </c>
      <c r="N272" s="201" t="s">
        <v>42</v>
      </c>
      <c r="O272" s="37"/>
      <c r="P272" s="202">
        <f>O272*H272</f>
        <v>0</v>
      </c>
      <c r="Q272" s="202">
        <v>0</v>
      </c>
      <c r="R272" s="202">
        <f>Q272*H272</f>
        <v>0</v>
      </c>
      <c r="S272" s="202">
        <v>0</v>
      </c>
      <c r="T272" s="203">
        <f>S272*H272</f>
        <v>0</v>
      </c>
      <c r="AR272" s="19" t="s">
        <v>206</v>
      </c>
      <c r="AT272" s="19" t="s">
        <v>183</v>
      </c>
      <c r="AU272" s="19" t="s">
        <v>80</v>
      </c>
      <c r="AY272" s="19" t="s">
        <v>180</v>
      </c>
      <c r="BE272" s="204">
        <f>IF(N272="základní",J272,0)</f>
        <v>0</v>
      </c>
      <c r="BF272" s="204">
        <f>IF(N272="snížená",J272,0)</f>
        <v>0</v>
      </c>
      <c r="BG272" s="204">
        <f>IF(N272="zákl. přenesená",J272,0)</f>
        <v>0</v>
      </c>
      <c r="BH272" s="204">
        <f>IF(N272="sníž. přenesená",J272,0)</f>
        <v>0</v>
      </c>
      <c r="BI272" s="204">
        <f>IF(N272="nulová",J272,0)</f>
        <v>0</v>
      </c>
      <c r="BJ272" s="19" t="s">
        <v>78</v>
      </c>
      <c r="BK272" s="204">
        <f>ROUND(I272*H272,2)</f>
        <v>0</v>
      </c>
      <c r="BL272" s="19" t="s">
        <v>206</v>
      </c>
      <c r="BM272" s="19" t="s">
        <v>2091</v>
      </c>
    </row>
    <row r="273" spans="2:47" s="1" customFormat="1" ht="27">
      <c r="B273" s="36"/>
      <c r="C273" s="58"/>
      <c r="D273" s="205" t="s">
        <v>188</v>
      </c>
      <c r="E273" s="58"/>
      <c r="F273" s="206" t="s">
        <v>2092</v>
      </c>
      <c r="G273" s="58"/>
      <c r="H273" s="58"/>
      <c r="I273" s="163"/>
      <c r="J273" s="58"/>
      <c r="K273" s="58"/>
      <c r="L273" s="56"/>
      <c r="M273" s="73"/>
      <c r="N273" s="37"/>
      <c r="O273" s="37"/>
      <c r="P273" s="37"/>
      <c r="Q273" s="37"/>
      <c r="R273" s="37"/>
      <c r="S273" s="37"/>
      <c r="T273" s="74"/>
      <c r="AT273" s="19" t="s">
        <v>188</v>
      </c>
      <c r="AU273" s="19" t="s">
        <v>80</v>
      </c>
    </row>
    <row r="274" spans="2:47" s="1" customFormat="1" ht="40.5">
      <c r="B274" s="36"/>
      <c r="C274" s="58"/>
      <c r="D274" s="205" t="s">
        <v>198</v>
      </c>
      <c r="E274" s="58"/>
      <c r="F274" s="218" t="s">
        <v>2093</v>
      </c>
      <c r="G274" s="58"/>
      <c r="H274" s="58"/>
      <c r="I274" s="163"/>
      <c r="J274" s="58"/>
      <c r="K274" s="58"/>
      <c r="L274" s="56"/>
      <c r="M274" s="73"/>
      <c r="N274" s="37"/>
      <c r="O274" s="37"/>
      <c r="P274" s="37"/>
      <c r="Q274" s="37"/>
      <c r="R274" s="37"/>
      <c r="S274" s="37"/>
      <c r="T274" s="74"/>
      <c r="AT274" s="19" t="s">
        <v>198</v>
      </c>
      <c r="AU274" s="19" t="s">
        <v>80</v>
      </c>
    </row>
    <row r="275" spans="2:51" s="12" customFormat="1" ht="13.5">
      <c r="B275" s="207"/>
      <c r="C275" s="208"/>
      <c r="D275" s="230" t="s">
        <v>190</v>
      </c>
      <c r="E275" s="243" t="s">
        <v>21</v>
      </c>
      <c r="F275" s="244" t="s">
        <v>2094</v>
      </c>
      <c r="G275" s="208"/>
      <c r="H275" s="245">
        <v>4.445</v>
      </c>
      <c r="I275" s="212"/>
      <c r="J275" s="208"/>
      <c r="K275" s="208"/>
      <c r="L275" s="213"/>
      <c r="M275" s="214"/>
      <c r="N275" s="215"/>
      <c r="O275" s="215"/>
      <c r="P275" s="215"/>
      <c r="Q275" s="215"/>
      <c r="R275" s="215"/>
      <c r="S275" s="215"/>
      <c r="T275" s="216"/>
      <c r="AT275" s="217" t="s">
        <v>190</v>
      </c>
      <c r="AU275" s="217" t="s">
        <v>80</v>
      </c>
      <c r="AV275" s="12" t="s">
        <v>80</v>
      </c>
      <c r="AW275" s="12" t="s">
        <v>34</v>
      </c>
      <c r="AX275" s="12" t="s">
        <v>78</v>
      </c>
      <c r="AY275" s="217" t="s">
        <v>180</v>
      </c>
    </row>
    <row r="276" spans="2:65" s="1" customFormat="1" ht="31.5" customHeight="1">
      <c r="B276" s="36"/>
      <c r="C276" s="193" t="s">
        <v>396</v>
      </c>
      <c r="D276" s="193" t="s">
        <v>183</v>
      </c>
      <c r="E276" s="194" t="s">
        <v>2095</v>
      </c>
      <c r="F276" s="195" t="s">
        <v>2096</v>
      </c>
      <c r="G276" s="196" t="s">
        <v>320</v>
      </c>
      <c r="H276" s="197">
        <v>17</v>
      </c>
      <c r="I276" s="198"/>
      <c r="J276" s="199">
        <f>ROUND(I276*H276,2)</f>
        <v>0</v>
      </c>
      <c r="K276" s="195" t="s">
        <v>21</v>
      </c>
      <c r="L276" s="56"/>
      <c r="M276" s="200" t="s">
        <v>21</v>
      </c>
      <c r="N276" s="201" t="s">
        <v>42</v>
      </c>
      <c r="O276" s="37"/>
      <c r="P276" s="202">
        <f>O276*H276</f>
        <v>0</v>
      </c>
      <c r="Q276" s="202">
        <v>1.848</v>
      </c>
      <c r="R276" s="202">
        <f>Q276*H276</f>
        <v>31.416</v>
      </c>
      <c r="S276" s="202">
        <v>0</v>
      </c>
      <c r="T276" s="203">
        <f>S276*H276</f>
        <v>0</v>
      </c>
      <c r="AR276" s="19" t="s">
        <v>206</v>
      </c>
      <c r="AT276" s="19" t="s">
        <v>183</v>
      </c>
      <c r="AU276" s="19" t="s">
        <v>80</v>
      </c>
      <c r="AY276" s="19" t="s">
        <v>180</v>
      </c>
      <c r="BE276" s="204">
        <f>IF(N276="základní",J276,0)</f>
        <v>0</v>
      </c>
      <c r="BF276" s="204">
        <f>IF(N276="snížená",J276,0)</f>
        <v>0</v>
      </c>
      <c r="BG276" s="204">
        <f>IF(N276="zákl. přenesená",J276,0)</f>
        <v>0</v>
      </c>
      <c r="BH276" s="204">
        <f>IF(N276="sníž. přenesená",J276,0)</f>
        <v>0</v>
      </c>
      <c r="BI276" s="204">
        <f>IF(N276="nulová",J276,0)</f>
        <v>0</v>
      </c>
      <c r="BJ276" s="19" t="s">
        <v>78</v>
      </c>
      <c r="BK276" s="204">
        <f>ROUND(I276*H276,2)</f>
        <v>0</v>
      </c>
      <c r="BL276" s="19" t="s">
        <v>206</v>
      </c>
      <c r="BM276" s="19" t="s">
        <v>2097</v>
      </c>
    </row>
    <row r="277" spans="2:47" s="1" customFormat="1" ht="40.5">
      <c r="B277" s="36"/>
      <c r="C277" s="58"/>
      <c r="D277" s="205" t="s">
        <v>188</v>
      </c>
      <c r="E277" s="58"/>
      <c r="F277" s="206" t="s">
        <v>2098</v>
      </c>
      <c r="G277" s="58"/>
      <c r="H277" s="58"/>
      <c r="I277" s="163"/>
      <c r="J277" s="58"/>
      <c r="K277" s="58"/>
      <c r="L277" s="56"/>
      <c r="M277" s="73"/>
      <c r="N277" s="37"/>
      <c r="O277" s="37"/>
      <c r="P277" s="37"/>
      <c r="Q277" s="37"/>
      <c r="R277" s="37"/>
      <c r="S277" s="37"/>
      <c r="T277" s="74"/>
      <c r="AT277" s="19" t="s">
        <v>188</v>
      </c>
      <c r="AU277" s="19" t="s">
        <v>80</v>
      </c>
    </row>
    <row r="278" spans="2:47" s="1" customFormat="1" ht="40.5">
      <c r="B278" s="36"/>
      <c r="C278" s="58"/>
      <c r="D278" s="205" t="s">
        <v>198</v>
      </c>
      <c r="E278" s="58"/>
      <c r="F278" s="218" t="s">
        <v>2099</v>
      </c>
      <c r="G278" s="58"/>
      <c r="H278" s="58"/>
      <c r="I278" s="163"/>
      <c r="J278" s="58"/>
      <c r="K278" s="58"/>
      <c r="L278" s="56"/>
      <c r="M278" s="73"/>
      <c r="N278" s="37"/>
      <c r="O278" s="37"/>
      <c r="P278" s="37"/>
      <c r="Q278" s="37"/>
      <c r="R278" s="37"/>
      <c r="S278" s="37"/>
      <c r="T278" s="74"/>
      <c r="AT278" s="19" t="s">
        <v>198</v>
      </c>
      <c r="AU278" s="19" t="s">
        <v>80</v>
      </c>
    </row>
    <row r="279" spans="2:47" s="1" customFormat="1" ht="27">
      <c r="B279" s="36"/>
      <c r="C279" s="58"/>
      <c r="D279" s="205" t="s">
        <v>216</v>
      </c>
      <c r="E279" s="58"/>
      <c r="F279" s="218" t="s">
        <v>2100</v>
      </c>
      <c r="G279" s="58"/>
      <c r="H279" s="58"/>
      <c r="I279" s="163"/>
      <c r="J279" s="58"/>
      <c r="K279" s="58"/>
      <c r="L279" s="56"/>
      <c r="M279" s="73"/>
      <c r="N279" s="37"/>
      <c r="O279" s="37"/>
      <c r="P279" s="37"/>
      <c r="Q279" s="37"/>
      <c r="R279" s="37"/>
      <c r="S279" s="37"/>
      <c r="T279" s="74"/>
      <c r="AT279" s="19" t="s">
        <v>216</v>
      </c>
      <c r="AU279" s="19" t="s">
        <v>80</v>
      </c>
    </row>
    <row r="280" spans="2:51" s="12" customFormat="1" ht="13.5">
      <c r="B280" s="207"/>
      <c r="C280" s="208"/>
      <c r="D280" s="230" t="s">
        <v>190</v>
      </c>
      <c r="E280" s="243" t="s">
        <v>21</v>
      </c>
      <c r="F280" s="244" t="s">
        <v>2101</v>
      </c>
      <c r="G280" s="208"/>
      <c r="H280" s="245">
        <v>17</v>
      </c>
      <c r="I280" s="212"/>
      <c r="J280" s="208"/>
      <c r="K280" s="208"/>
      <c r="L280" s="213"/>
      <c r="M280" s="214"/>
      <c r="N280" s="215"/>
      <c r="O280" s="215"/>
      <c r="P280" s="215"/>
      <c r="Q280" s="215"/>
      <c r="R280" s="215"/>
      <c r="S280" s="215"/>
      <c r="T280" s="216"/>
      <c r="AT280" s="217" t="s">
        <v>190</v>
      </c>
      <c r="AU280" s="217" t="s">
        <v>80</v>
      </c>
      <c r="AV280" s="12" t="s">
        <v>80</v>
      </c>
      <c r="AW280" s="12" t="s">
        <v>34</v>
      </c>
      <c r="AX280" s="12" t="s">
        <v>78</v>
      </c>
      <c r="AY280" s="217" t="s">
        <v>180</v>
      </c>
    </row>
    <row r="281" spans="2:65" s="1" customFormat="1" ht="22.5" customHeight="1">
      <c r="B281" s="36"/>
      <c r="C281" s="193" t="s">
        <v>400</v>
      </c>
      <c r="D281" s="193" t="s">
        <v>183</v>
      </c>
      <c r="E281" s="194" t="s">
        <v>2102</v>
      </c>
      <c r="F281" s="195" t="s">
        <v>2103</v>
      </c>
      <c r="G281" s="196" t="s">
        <v>320</v>
      </c>
      <c r="H281" s="197">
        <v>63</v>
      </c>
      <c r="I281" s="198"/>
      <c r="J281" s="199">
        <f>ROUND(I281*H281,2)</f>
        <v>0</v>
      </c>
      <c r="K281" s="195" t="s">
        <v>21</v>
      </c>
      <c r="L281" s="56"/>
      <c r="M281" s="200" t="s">
        <v>21</v>
      </c>
      <c r="N281" s="201" t="s">
        <v>42</v>
      </c>
      <c r="O281" s="37"/>
      <c r="P281" s="202">
        <f>O281*H281</f>
        <v>0</v>
      </c>
      <c r="Q281" s="202">
        <v>0</v>
      </c>
      <c r="R281" s="202">
        <f>Q281*H281</f>
        <v>0</v>
      </c>
      <c r="S281" s="202">
        <v>0</v>
      </c>
      <c r="T281" s="203">
        <f>S281*H281</f>
        <v>0</v>
      </c>
      <c r="AR281" s="19" t="s">
        <v>206</v>
      </c>
      <c r="AT281" s="19" t="s">
        <v>183</v>
      </c>
      <c r="AU281" s="19" t="s">
        <v>80</v>
      </c>
      <c r="AY281" s="19" t="s">
        <v>180</v>
      </c>
      <c r="BE281" s="204">
        <f>IF(N281="základní",J281,0)</f>
        <v>0</v>
      </c>
      <c r="BF281" s="204">
        <f>IF(N281="snížená",J281,0)</f>
        <v>0</v>
      </c>
      <c r="BG281" s="204">
        <f>IF(N281="zákl. přenesená",J281,0)</f>
        <v>0</v>
      </c>
      <c r="BH281" s="204">
        <f>IF(N281="sníž. přenesená",J281,0)</f>
        <v>0</v>
      </c>
      <c r="BI281" s="204">
        <f>IF(N281="nulová",J281,0)</f>
        <v>0</v>
      </c>
      <c r="BJ281" s="19" t="s">
        <v>78</v>
      </c>
      <c r="BK281" s="204">
        <f>ROUND(I281*H281,2)</f>
        <v>0</v>
      </c>
      <c r="BL281" s="19" t="s">
        <v>206</v>
      </c>
      <c r="BM281" s="19" t="s">
        <v>2104</v>
      </c>
    </row>
    <row r="282" spans="2:47" s="1" customFormat="1" ht="13.5">
      <c r="B282" s="36"/>
      <c r="C282" s="58"/>
      <c r="D282" s="205" t="s">
        <v>188</v>
      </c>
      <c r="E282" s="58"/>
      <c r="F282" s="206" t="s">
        <v>2103</v>
      </c>
      <c r="G282" s="58"/>
      <c r="H282" s="58"/>
      <c r="I282" s="163"/>
      <c r="J282" s="58"/>
      <c r="K282" s="58"/>
      <c r="L282" s="56"/>
      <c r="M282" s="73"/>
      <c r="N282" s="37"/>
      <c r="O282" s="37"/>
      <c r="P282" s="37"/>
      <c r="Q282" s="37"/>
      <c r="R282" s="37"/>
      <c r="S282" s="37"/>
      <c r="T282" s="74"/>
      <c r="AT282" s="19" t="s">
        <v>188</v>
      </c>
      <c r="AU282" s="19" t="s">
        <v>80</v>
      </c>
    </row>
    <row r="283" spans="2:47" s="1" customFormat="1" ht="27">
      <c r="B283" s="36"/>
      <c r="C283" s="58"/>
      <c r="D283" s="230" t="s">
        <v>216</v>
      </c>
      <c r="E283" s="58"/>
      <c r="F283" s="231" t="s">
        <v>2105</v>
      </c>
      <c r="G283" s="58"/>
      <c r="H283" s="58"/>
      <c r="I283" s="163"/>
      <c r="J283" s="58"/>
      <c r="K283" s="58"/>
      <c r="L283" s="56"/>
      <c r="M283" s="73"/>
      <c r="N283" s="37"/>
      <c r="O283" s="37"/>
      <c r="P283" s="37"/>
      <c r="Q283" s="37"/>
      <c r="R283" s="37"/>
      <c r="S283" s="37"/>
      <c r="T283" s="74"/>
      <c r="AT283" s="19" t="s">
        <v>216</v>
      </c>
      <c r="AU283" s="19" t="s">
        <v>80</v>
      </c>
    </row>
    <row r="284" spans="2:65" s="1" customFormat="1" ht="22.5" customHeight="1">
      <c r="B284" s="36"/>
      <c r="C284" s="193" t="s">
        <v>405</v>
      </c>
      <c r="D284" s="193" t="s">
        <v>183</v>
      </c>
      <c r="E284" s="194" t="s">
        <v>2106</v>
      </c>
      <c r="F284" s="195" t="s">
        <v>2107</v>
      </c>
      <c r="G284" s="196" t="s">
        <v>532</v>
      </c>
      <c r="H284" s="197">
        <v>5</v>
      </c>
      <c r="I284" s="198"/>
      <c r="J284" s="199">
        <f>ROUND(I284*H284,2)</f>
        <v>0</v>
      </c>
      <c r="K284" s="195" t="s">
        <v>21</v>
      </c>
      <c r="L284" s="56"/>
      <c r="M284" s="200" t="s">
        <v>21</v>
      </c>
      <c r="N284" s="201" t="s">
        <v>42</v>
      </c>
      <c r="O284" s="37"/>
      <c r="P284" s="202">
        <f>O284*H284</f>
        <v>0</v>
      </c>
      <c r="Q284" s="202">
        <v>0.768</v>
      </c>
      <c r="R284" s="202">
        <f>Q284*H284</f>
        <v>3.84</v>
      </c>
      <c r="S284" s="202">
        <v>0</v>
      </c>
      <c r="T284" s="203">
        <f>S284*H284</f>
        <v>0</v>
      </c>
      <c r="AR284" s="19" t="s">
        <v>206</v>
      </c>
      <c r="AT284" s="19" t="s">
        <v>183</v>
      </c>
      <c r="AU284" s="19" t="s">
        <v>80</v>
      </c>
      <c r="AY284" s="19" t="s">
        <v>180</v>
      </c>
      <c r="BE284" s="204">
        <f>IF(N284="základní",J284,0)</f>
        <v>0</v>
      </c>
      <c r="BF284" s="204">
        <f>IF(N284="snížená",J284,0)</f>
        <v>0</v>
      </c>
      <c r="BG284" s="204">
        <f>IF(N284="zákl. přenesená",J284,0)</f>
        <v>0</v>
      </c>
      <c r="BH284" s="204">
        <f>IF(N284="sníž. přenesená",J284,0)</f>
        <v>0</v>
      </c>
      <c r="BI284" s="204">
        <f>IF(N284="nulová",J284,0)</f>
        <v>0</v>
      </c>
      <c r="BJ284" s="19" t="s">
        <v>78</v>
      </c>
      <c r="BK284" s="204">
        <f>ROUND(I284*H284,2)</f>
        <v>0</v>
      </c>
      <c r="BL284" s="19" t="s">
        <v>206</v>
      </c>
      <c r="BM284" s="19" t="s">
        <v>2108</v>
      </c>
    </row>
    <row r="285" spans="2:47" s="1" customFormat="1" ht="27">
      <c r="B285" s="36"/>
      <c r="C285" s="58"/>
      <c r="D285" s="205" t="s">
        <v>188</v>
      </c>
      <c r="E285" s="58"/>
      <c r="F285" s="206" t="s">
        <v>2109</v>
      </c>
      <c r="G285" s="58"/>
      <c r="H285" s="58"/>
      <c r="I285" s="163"/>
      <c r="J285" s="58"/>
      <c r="K285" s="58"/>
      <c r="L285" s="56"/>
      <c r="M285" s="73"/>
      <c r="N285" s="37"/>
      <c r="O285" s="37"/>
      <c r="P285" s="37"/>
      <c r="Q285" s="37"/>
      <c r="R285" s="37"/>
      <c r="S285" s="37"/>
      <c r="T285" s="74"/>
      <c r="AT285" s="19" t="s">
        <v>188</v>
      </c>
      <c r="AU285" s="19" t="s">
        <v>80</v>
      </c>
    </row>
    <row r="286" spans="2:47" s="1" customFormat="1" ht="27">
      <c r="B286" s="36"/>
      <c r="C286" s="58"/>
      <c r="D286" s="230" t="s">
        <v>216</v>
      </c>
      <c r="E286" s="58"/>
      <c r="F286" s="231" t="s">
        <v>2110</v>
      </c>
      <c r="G286" s="58"/>
      <c r="H286" s="58"/>
      <c r="I286" s="163"/>
      <c r="J286" s="58"/>
      <c r="K286" s="58"/>
      <c r="L286" s="56"/>
      <c r="M286" s="73"/>
      <c r="N286" s="37"/>
      <c r="O286" s="37"/>
      <c r="P286" s="37"/>
      <c r="Q286" s="37"/>
      <c r="R286" s="37"/>
      <c r="S286" s="37"/>
      <c r="T286" s="74"/>
      <c r="AT286" s="19" t="s">
        <v>216</v>
      </c>
      <c r="AU286" s="19" t="s">
        <v>80</v>
      </c>
    </row>
    <row r="287" spans="2:65" s="1" customFormat="1" ht="31.5" customHeight="1">
      <c r="B287" s="36"/>
      <c r="C287" s="193" t="s">
        <v>409</v>
      </c>
      <c r="D287" s="193" t="s">
        <v>183</v>
      </c>
      <c r="E287" s="194" t="s">
        <v>2111</v>
      </c>
      <c r="F287" s="195" t="s">
        <v>2112</v>
      </c>
      <c r="G287" s="196" t="s">
        <v>532</v>
      </c>
      <c r="H287" s="197">
        <v>102</v>
      </c>
      <c r="I287" s="198"/>
      <c r="J287" s="199">
        <f>ROUND(I287*H287,2)</f>
        <v>0</v>
      </c>
      <c r="K287" s="195" t="s">
        <v>21</v>
      </c>
      <c r="L287" s="56"/>
      <c r="M287" s="200" t="s">
        <v>21</v>
      </c>
      <c r="N287" s="201" t="s">
        <v>42</v>
      </c>
      <c r="O287" s="37"/>
      <c r="P287" s="202">
        <f>O287*H287</f>
        <v>0</v>
      </c>
      <c r="Q287" s="202">
        <v>0</v>
      </c>
      <c r="R287" s="202">
        <f>Q287*H287</f>
        <v>0</v>
      </c>
      <c r="S287" s="202">
        <v>0</v>
      </c>
      <c r="T287" s="203">
        <f>S287*H287</f>
        <v>0</v>
      </c>
      <c r="AR287" s="19" t="s">
        <v>206</v>
      </c>
      <c r="AT287" s="19" t="s">
        <v>183</v>
      </c>
      <c r="AU287" s="19" t="s">
        <v>80</v>
      </c>
      <c r="AY287" s="19" t="s">
        <v>180</v>
      </c>
      <c r="BE287" s="204">
        <f>IF(N287="základní",J287,0)</f>
        <v>0</v>
      </c>
      <c r="BF287" s="204">
        <f>IF(N287="snížená",J287,0)</f>
        <v>0</v>
      </c>
      <c r="BG287" s="204">
        <f>IF(N287="zákl. přenesená",J287,0)</f>
        <v>0</v>
      </c>
      <c r="BH287" s="204">
        <f>IF(N287="sníž. přenesená",J287,0)</f>
        <v>0</v>
      </c>
      <c r="BI287" s="204">
        <f>IF(N287="nulová",J287,0)</f>
        <v>0</v>
      </c>
      <c r="BJ287" s="19" t="s">
        <v>78</v>
      </c>
      <c r="BK287" s="204">
        <f>ROUND(I287*H287,2)</f>
        <v>0</v>
      </c>
      <c r="BL287" s="19" t="s">
        <v>206</v>
      </c>
      <c r="BM287" s="19" t="s">
        <v>2113</v>
      </c>
    </row>
    <row r="288" spans="2:47" s="1" customFormat="1" ht="27">
      <c r="B288" s="36"/>
      <c r="C288" s="58"/>
      <c r="D288" s="205" t="s">
        <v>188</v>
      </c>
      <c r="E288" s="58"/>
      <c r="F288" s="206" t="s">
        <v>2112</v>
      </c>
      <c r="G288" s="58"/>
      <c r="H288" s="58"/>
      <c r="I288" s="163"/>
      <c r="J288" s="58"/>
      <c r="K288" s="58"/>
      <c r="L288" s="56"/>
      <c r="M288" s="73"/>
      <c r="N288" s="37"/>
      <c r="O288" s="37"/>
      <c r="P288" s="37"/>
      <c r="Q288" s="37"/>
      <c r="R288" s="37"/>
      <c r="S288" s="37"/>
      <c r="T288" s="74"/>
      <c r="AT288" s="19" t="s">
        <v>188</v>
      </c>
      <c r="AU288" s="19" t="s">
        <v>80</v>
      </c>
    </row>
    <row r="289" spans="2:51" s="12" customFormat="1" ht="13.5">
      <c r="B289" s="207"/>
      <c r="C289" s="208"/>
      <c r="D289" s="205" t="s">
        <v>190</v>
      </c>
      <c r="E289" s="209" t="s">
        <v>21</v>
      </c>
      <c r="F289" s="210" t="s">
        <v>2114</v>
      </c>
      <c r="G289" s="208"/>
      <c r="H289" s="211">
        <v>102</v>
      </c>
      <c r="I289" s="212"/>
      <c r="J289" s="208"/>
      <c r="K289" s="208"/>
      <c r="L289" s="213"/>
      <c r="M289" s="214"/>
      <c r="N289" s="215"/>
      <c r="O289" s="215"/>
      <c r="P289" s="215"/>
      <c r="Q289" s="215"/>
      <c r="R289" s="215"/>
      <c r="S289" s="215"/>
      <c r="T289" s="216"/>
      <c r="AT289" s="217" t="s">
        <v>190</v>
      </c>
      <c r="AU289" s="217" t="s">
        <v>80</v>
      </c>
      <c r="AV289" s="12" t="s">
        <v>80</v>
      </c>
      <c r="AW289" s="12" t="s">
        <v>34</v>
      </c>
      <c r="AX289" s="12" t="s">
        <v>78</v>
      </c>
      <c r="AY289" s="217" t="s">
        <v>180</v>
      </c>
    </row>
    <row r="290" spans="2:63" s="11" customFormat="1" ht="29.85" customHeight="1">
      <c r="B290" s="176"/>
      <c r="C290" s="177"/>
      <c r="D290" s="190" t="s">
        <v>70</v>
      </c>
      <c r="E290" s="191" t="s">
        <v>201</v>
      </c>
      <c r="F290" s="191" t="s">
        <v>202</v>
      </c>
      <c r="G290" s="177"/>
      <c r="H290" s="177"/>
      <c r="I290" s="180"/>
      <c r="J290" s="192">
        <f>BK290</f>
        <v>0</v>
      </c>
      <c r="K290" s="177"/>
      <c r="L290" s="182"/>
      <c r="M290" s="183"/>
      <c r="N290" s="184"/>
      <c r="O290" s="184"/>
      <c r="P290" s="185">
        <f>SUM(P291:P297)</f>
        <v>0</v>
      </c>
      <c r="Q290" s="184"/>
      <c r="R290" s="185">
        <f>SUM(R291:R297)</f>
        <v>0</v>
      </c>
      <c r="S290" s="184"/>
      <c r="T290" s="186">
        <f>SUM(T291:T297)</f>
        <v>0</v>
      </c>
      <c r="AR290" s="187" t="s">
        <v>78</v>
      </c>
      <c r="AT290" s="188" t="s">
        <v>70</v>
      </c>
      <c r="AU290" s="188" t="s">
        <v>78</v>
      </c>
      <c r="AY290" s="187" t="s">
        <v>180</v>
      </c>
      <c r="BK290" s="189">
        <f>SUM(BK291:BK297)</f>
        <v>0</v>
      </c>
    </row>
    <row r="291" spans="2:65" s="1" customFormat="1" ht="22.5" customHeight="1">
      <c r="B291" s="36"/>
      <c r="C291" s="193" t="s">
        <v>413</v>
      </c>
      <c r="D291" s="193" t="s">
        <v>183</v>
      </c>
      <c r="E291" s="194" t="s">
        <v>2115</v>
      </c>
      <c r="F291" s="195" t="s">
        <v>2116</v>
      </c>
      <c r="G291" s="196" t="s">
        <v>196</v>
      </c>
      <c r="H291" s="197">
        <v>589.936</v>
      </c>
      <c r="I291" s="198"/>
      <c r="J291" s="199">
        <f>ROUND(I291*H291,2)</f>
        <v>0</v>
      </c>
      <c r="K291" s="195" t="s">
        <v>21</v>
      </c>
      <c r="L291" s="56"/>
      <c r="M291" s="200" t="s">
        <v>21</v>
      </c>
      <c r="N291" s="201" t="s">
        <v>42</v>
      </c>
      <c r="O291" s="37"/>
      <c r="P291" s="202">
        <f>O291*H291</f>
        <v>0</v>
      </c>
      <c r="Q291" s="202">
        <v>0</v>
      </c>
      <c r="R291" s="202">
        <f>Q291*H291</f>
        <v>0</v>
      </c>
      <c r="S291" s="202">
        <v>0</v>
      </c>
      <c r="T291" s="203">
        <f>S291*H291</f>
        <v>0</v>
      </c>
      <c r="AR291" s="19" t="s">
        <v>206</v>
      </c>
      <c r="AT291" s="19" t="s">
        <v>183</v>
      </c>
      <c r="AU291" s="19" t="s">
        <v>80</v>
      </c>
      <c r="AY291" s="19" t="s">
        <v>180</v>
      </c>
      <c r="BE291" s="204">
        <f>IF(N291="základní",J291,0)</f>
        <v>0</v>
      </c>
      <c r="BF291" s="204">
        <f>IF(N291="snížená",J291,0)</f>
        <v>0</v>
      </c>
      <c r="BG291" s="204">
        <f>IF(N291="zákl. přenesená",J291,0)</f>
        <v>0</v>
      </c>
      <c r="BH291" s="204">
        <f>IF(N291="sníž. přenesená",J291,0)</f>
        <v>0</v>
      </c>
      <c r="BI291" s="204">
        <f>IF(N291="nulová",J291,0)</f>
        <v>0</v>
      </c>
      <c r="BJ291" s="19" t="s">
        <v>78</v>
      </c>
      <c r="BK291" s="204">
        <f>ROUND(I291*H291,2)</f>
        <v>0</v>
      </c>
      <c r="BL291" s="19" t="s">
        <v>206</v>
      </c>
      <c r="BM291" s="19" t="s">
        <v>2117</v>
      </c>
    </row>
    <row r="292" spans="2:47" s="1" customFormat="1" ht="13.5">
      <c r="B292" s="36"/>
      <c r="C292" s="58"/>
      <c r="D292" s="205" t="s">
        <v>188</v>
      </c>
      <c r="E292" s="58"/>
      <c r="F292" s="206" t="s">
        <v>2116</v>
      </c>
      <c r="G292" s="58"/>
      <c r="H292" s="58"/>
      <c r="I292" s="163"/>
      <c r="J292" s="58"/>
      <c r="K292" s="58"/>
      <c r="L292" s="56"/>
      <c r="M292" s="73"/>
      <c r="N292" s="37"/>
      <c r="O292" s="37"/>
      <c r="P292" s="37"/>
      <c r="Q292" s="37"/>
      <c r="R292" s="37"/>
      <c r="S292" s="37"/>
      <c r="T292" s="74"/>
      <c r="AT292" s="19" t="s">
        <v>188</v>
      </c>
      <c r="AU292" s="19" t="s">
        <v>80</v>
      </c>
    </row>
    <row r="293" spans="2:47" s="1" customFormat="1" ht="54">
      <c r="B293" s="36"/>
      <c r="C293" s="58"/>
      <c r="D293" s="205" t="s">
        <v>216</v>
      </c>
      <c r="E293" s="58"/>
      <c r="F293" s="218" t="s">
        <v>2118</v>
      </c>
      <c r="G293" s="58"/>
      <c r="H293" s="58"/>
      <c r="I293" s="163"/>
      <c r="J293" s="58"/>
      <c r="K293" s="58"/>
      <c r="L293" s="56"/>
      <c r="M293" s="73"/>
      <c r="N293" s="37"/>
      <c r="O293" s="37"/>
      <c r="P293" s="37"/>
      <c r="Q293" s="37"/>
      <c r="R293" s="37"/>
      <c r="S293" s="37"/>
      <c r="T293" s="74"/>
      <c r="AT293" s="19" t="s">
        <v>216</v>
      </c>
      <c r="AU293" s="19" t="s">
        <v>80</v>
      </c>
    </row>
    <row r="294" spans="2:51" s="13" customFormat="1" ht="13.5">
      <c r="B294" s="219"/>
      <c r="C294" s="220"/>
      <c r="D294" s="230" t="s">
        <v>190</v>
      </c>
      <c r="E294" s="247" t="s">
        <v>21</v>
      </c>
      <c r="F294" s="248" t="s">
        <v>209</v>
      </c>
      <c r="G294" s="220"/>
      <c r="H294" s="249">
        <v>589.936</v>
      </c>
      <c r="I294" s="224"/>
      <c r="J294" s="220"/>
      <c r="K294" s="220"/>
      <c r="L294" s="225"/>
      <c r="M294" s="226"/>
      <c r="N294" s="227"/>
      <c r="O294" s="227"/>
      <c r="P294" s="227"/>
      <c r="Q294" s="227"/>
      <c r="R294" s="227"/>
      <c r="S294" s="227"/>
      <c r="T294" s="228"/>
      <c r="AT294" s="229" t="s">
        <v>190</v>
      </c>
      <c r="AU294" s="229" t="s">
        <v>80</v>
      </c>
      <c r="AV294" s="13" t="s">
        <v>206</v>
      </c>
      <c r="AW294" s="13" t="s">
        <v>34</v>
      </c>
      <c r="AX294" s="13" t="s">
        <v>71</v>
      </c>
      <c r="AY294" s="229" t="s">
        <v>180</v>
      </c>
    </row>
    <row r="295" spans="2:65" s="1" customFormat="1" ht="44.25" customHeight="1">
      <c r="B295" s="36"/>
      <c r="C295" s="193" t="s">
        <v>417</v>
      </c>
      <c r="D295" s="193" t="s">
        <v>183</v>
      </c>
      <c r="E295" s="194" t="s">
        <v>2119</v>
      </c>
      <c r="F295" s="195" t="s">
        <v>2120</v>
      </c>
      <c r="G295" s="196" t="s">
        <v>196</v>
      </c>
      <c r="H295" s="197">
        <v>1.75</v>
      </c>
      <c r="I295" s="198"/>
      <c r="J295" s="199">
        <f>ROUND(I295*H295,2)</f>
        <v>0</v>
      </c>
      <c r="K295" s="195" t="s">
        <v>21</v>
      </c>
      <c r="L295" s="56"/>
      <c r="M295" s="200" t="s">
        <v>21</v>
      </c>
      <c r="N295" s="201" t="s">
        <v>42</v>
      </c>
      <c r="O295" s="37"/>
      <c r="P295" s="202">
        <f>O295*H295</f>
        <v>0</v>
      </c>
      <c r="Q295" s="202">
        <v>0</v>
      </c>
      <c r="R295" s="202">
        <f>Q295*H295</f>
        <v>0</v>
      </c>
      <c r="S295" s="202">
        <v>0</v>
      </c>
      <c r="T295" s="203">
        <f>S295*H295</f>
        <v>0</v>
      </c>
      <c r="AR295" s="19" t="s">
        <v>206</v>
      </c>
      <c r="AT295" s="19" t="s">
        <v>183</v>
      </c>
      <c r="AU295" s="19" t="s">
        <v>80</v>
      </c>
      <c r="AY295" s="19" t="s">
        <v>180</v>
      </c>
      <c r="BE295" s="204">
        <f>IF(N295="základní",J295,0)</f>
        <v>0</v>
      </c>
      <c r="BF295" s="204">
        <f>IF(N295="snížená",J295,0)</f>
        <v>0</v>
      </c>
      <c r="BG295" s="204">
        <f>IF(N295="zákl. přenesená",J295,0)</f>
        <v>0</v>
      </c>
      <c r="BH295" s="204">
        <f>IF(N295="sníž. přenesená",J295,0)</f>
        <v>0</v>
      </c>
      <c r="BI295" s="204">
        <f>IF(N295="nulová",J295,0)</f>
        <v>0</v>
      </c>
      <c r="BJ295" s="19" t="s">
        <v>78</v>
      </c>
      <c r="BK295" s="204">
        <f>ROUND(I295*H295,2)</f>
        <v>0</v>
      </c>
      <c r="BL295" s="19" t="s">
        <v>206</v>
      </c>
      <c r="BM295" s="19" t="s">
        <v>2121</v>
      </c>
    </row>
    <row r="296" spans="2:47" s="1" customFormat="1" ht="40.5">
      <c r="B296" s="36"/>
      <c r="C296" s="58"/>
      <c r="D296" s="205" t="s">
        <v>188</v>
      </c>
      <c r="E296" s="58"/>
      <c r="F296" s="206" t="s">
        <v>2120</v>
      </c>
      <c r="G296" s="58"/>
      <c r="H296" s="58"/>
      <c r="I296" s="163"/>
      <c r="J296" s="58"/>
      <c r="K296" s="58"/>
      <c r="L296" s="56"/>
      <c r="M296" s="73"/>
      <c r="N296" s="37"/>
      <c r="O296" s="37"/>
      <c r="P296" s="37"/>
      <c r="Q296" s="37"/>
      <c r="R296" s="37"/>
      <c r="S296" s="37"/>
      <c r="T296" s="74"/>
      <c r="AT296" s="19" t="s">
        <v>188</v>
      </c>
      <c r="AU296" s="19" t="s">
        <v>80</v>
      </c>
    </row>
    <row r="297" spans="2:47" s="1" customFormat="1" ht="27">
      <c r="B297" s="36"/>
      <c r="C297" s="58"/>
      <c r="D297" s="205" t="s">
        <v>216</v>
      </c>
      <c r="E297" s="58"/>
      <c r="F297" s="218" t="s">
        <v>2122</v>
      </c>
      <c r="G297" s="58"/>
      <c r="H297" s="58"/>
      <c r="I297" s="163"/>
      <c r="J297" s="58"/>
      <c r="K297" s="58"/>
      <c r="L297" s="56"/>
      <c r="M297" s="73"/>
      <c r="N297" s="37"/>
      <c r="O297" s="37"/>
      <c r="P297" s="37"/>
      <c r="Q297" s="37"/>
      <c r="R297" s="37"/>
      <c r="S297" s="37"/>
      <c r="T297" s="74"/>
      <c r="AT297" s="19" t="s">
        <v>216</v>
      </c>
      <c r="AU297" s="19" t="s">
        <v>80</v>
      </c>
    </row>
    <row r="298" spans="2:63" s="11" customFormat="1" ht="29.85" customHeight="1">
      <c r="B298" s="176"/>
      <c r="C298" s="177"/>
      <c r="D298" s="190" t="s">
        <v>70</v>
      </c>
      <c r="E298" s="191" t="s">
        <v>961</v>
      </c>
      <c r="F298" s="191" t="s">
        <v>962</v>
      </c>
      <c r="G298" s="177"/>
      <c r="H298" s="177"/>
      <c r="I298" s="180"/>
      <c r="J298" s="192">
        <f>BK298</f>
        <v>0</v>
      </c>
      <c r="K298" s="177"/>
      <c r="L298" s="182"/>
      <c r="M298" s="183"/>
      <c r="N298" s="184"/>
      <c r="O298" s="184"/>
      <c r="P298" s="185">
        <f>SUM(P299:P300)</f>
        <v>0</v>
      </c>
      <c r="Q298" s="184"/>
      <c r="R298" s="185">
        <f>SUM(R299:R300)</f>
        <v>0</v>
      </c>
      <c r="S298" s="184"/>
      <c r="T298" s="186">
        <f>SUM(T299:T300)</f>
        <v>0</v>
      </c>
      <c r="AR298" s="187" t="s">
        <v>78</v>
      </c>
      <c r="AT298" s="188" t="s">
        <v>70</v>
      </c>
      <c r="AU298" s="188" t="s">
        <v>78</v>
      </c>
      <c r="AY298" s="187" t="s">
        <v>180</v>
      </c>
      <c r="BK298" s="189">
        <f>SUM(BK299:BK300)</f>
        <v>0</v>
      </c>
    </row>
    <row r="299" spans="2:65" s="1" customFormat="1" ht="22.5" customHeight="1">
      <c r="B299" s="36"/>
      <c r="C299" s="193" t="s">
        <v>421</v>
      </c>
      <c r="D299" s="193" t="s">
        <v>183</v>
      </c>
      <c r="E299" s="194" t="s">
        <v>1613</v>
      </c>
      <c r="F299" s="195" t="s">
        <v>1614</v>
      </c>
      <c r="G299" s="196" t="s">
        <v>196</v>
      </c>
      <c r="H299" s="197">
        <v>185.063</v>
      </c>
      <c r="I299" s="198"/>
      <c r="J299" s="199">
        <f>ROUND(I299*H299,2)</f>
        <v>0</v>
      </c>
      <c r="K299" s="195" t="s">
        <v>21</v>
      </c>
      <c r="L299" s="56"/>
      <c r="M299" s="200" t="s">
        <v>21</v>
      </c>
      <c r="N299" s="201" t="s">
        <v>42</v>
      </c>
      <c r="O299" s="37"/>
      <c r="P299" s="202">
        <f>O299*H299</f>
        <v>0</v>
      </c>
      <c r="Q299" s="202">
        <v>0</v>
      </c>
      <c r="R299" s="202">
        <f>Q299*H299</f>
        <v>0</v>
      </c>
      <c r="S299" s="202">
        <v>0</v>
      </c>
      <c r="T299" s="203">
        <f>S299*H299</f>
        <v>0</v>
      </c>
      <c r="AR299" s="19" t="s">
        <v>206</v>
      </c>
      <c r="AT299" s="19" t="s">
        <v>183</v>
      </c>
      <c r="AU299" s="19" t="s">
        <v>80</v>
      </c>
      <c r="AY299" s="19" t="s">
        <v>180</v>
      </c>
      <c r="BE299" s="204">
        <f>IF(N299="základní",J299,0)</f>
        <v>0</v>
      </c>
      <c r="BF299" s="204">
        <f>IF(N299="snížená",J299,0)</f>
        <v>0</v>
      </c>
      <c r="BG299" s="204">
        <f>IF(N299="zákl. přenesená",J299,0)</f>
        <v>0</v>
      </c>
      <c r="BH299" s="204">
        <f>IF(N299="sníž. přenesená",J299,0)</f>
        <v>0</v>
      </c>
      <c r="BI299" s="204">
        <f>IF(N299="nulová",J299,0)</f>
        <v>0</v>
      </c>
      <c r="BJ299" s="19" t="s">
        <v>78</v>
      </c>
      <c r="BK299" s="204">
        <f>ROUND(I299*H299,2)</f>
        <v>0</v>
      </c>
      <c r="BL299" s="19" t="s">
        <v>206</v>
      </c>
      <c r="BM299" s="19" t="s">
        <v>2123</v>
      </c>
    </row>
    <row r="300" spans="2:47" s="1" customFormat="1" ht="13.5">
      <c r="B300" s="36"/>
      <c r="C300" s="58"/>
      <c r="D300" s="205" t="s">
        <v>188</v>
      </c>
      <c r="E300" s="58"/>
      <c r="F300" s="206" t="s">
        <v>1616</v>
      </c>
      <c r="G300" s="58"/>
      <c r="H300" s="58"/>
      <c r="I300" s="163"/>
      <c r="J300" s="58"/>
      <c r="K300" s="58"/>
      <c r="L300" s="56"/>
      <c r="M300" s="73"/>
      <c r="N300" s="37"/>
      <c r="O300" s="37"/>
      <c r="P300" s="37"/>
      <c r="Q300" s="37"/>
      <c r="R300" s="37"/>
      <c r="S300" s="37"/>
      <c r="T300" s="74"/>
      <c r="AT300" s="19" t="s">
        <v>188</v>
      </c>
      <c r="AU300" s="19" t="s">
        <v>80</v>
      </c>
    </row>
    <row r="301" spans="2:63" s="11" customFormat="1" ht="37.35" customHeight="1">
      <c r="B301" s="176"/>
      <c r="C301" s="177"/>
      <c r="D301" s="178" t="s">
        <v>70</v>
      </c>
      <c r="E301" s="179" t="s">
        <v>968</v>
      </c>
      <c r="F301" s="179" t="s">
        <v>969</v>
      </c>
      <c r="G301" s="177"/>
      <c r="H301" s="177"/>
      <c r="I301" s="180"/>
      <c r="J301" s="181">
        <f>BK301</f>
        <v>0</v>
      </c>
      <c r="K301" s="177"/>
      <c r="L301" s="182"/>
      <c r="M301" s="183"/>
      <c r="N301" s="184"/>
      <c r="O301" s="184"/>
      <c r="P301" s="185">
        <f>P302+P324+P340+P370</f>
        <v>0</v>
      </c>
      <c r="Q301" s="184"/>
      <c r="R301" s="185">
        <f>R302+R324+R340+R370</f>
        <v>18.254379280000002</v>
      </c>
      <c r="S301" s="184"/>
      <c r="T301" s="186">
        <f>T302+T324+T340+T370</f>
        <v>0.8600000000000001</v>
      </c>
      <c r="AR301" s="187" t="s">
        <v>80</v>
      </c>
      <c r="AT301" s="188" t="s">
        <v>70</v>
      </c>
      <c r="AU301" s="188" t="s">
        <v>71</v>
      </c>
      <c r="AY301" s="187" t="s">
        <v>180</v>
      </c>
      <c r="BK301" s="189">
        <f>BK302+BK324+BK340+BK370</f>
        <v>0</v>
      </c>
    </row>
    <row r="302" spans="2:63" s="11" customFormat="1" ht="19.9" customHeight="1">
      <c r="B302" s="176"/>
      <c r="C302" s="177"/>
      <c r="D302" s="190" t="s">
        <v>70</v>
      </c>
      <c r="E302" s="191" t="s">
        <v>2124</v>
      </c>
      <c r="F302" s="191" t="s">
        <v>2125</v>
      </c>
      <c r="G302" s="177"/>
      <c r="H302" s="177"/>
      <c r="I302" s="180"/>
      <c r="J302" s="192">
        <f>BK302</f>
        <v>0</v>
      </c>
      <c r="K302" s="177"/>
      <c r="L302" s="182"/>
      <c r="M302" s="183"/>
      <c r="N302" s="184"/>
      <c r="O302" s="184"/>
      <c r="P302" s="185">
        <f>SUM(P303:P323)</f>
        <v>0</v>
      </c>
      <c r="Q302" s="184"/>
      <c r="R302" s="185">
        <f>SUM(R303:R323)</f>
        <v>0</v>
      </c>
      <c r="S302" s="184"/>
      <c r="T302" s="186">
        <f>SUM(T303:T323)</f>
        <v>0</v>
      </c>
      <c r="AR302" s="187" t="s">
        <v>80</v>
      </c>
      <c r="AT302" s="188" t="s">
        <v>70</v>
      </c>
      <c r="AU302" s="188" t="s">
        <v>78</v>
      </c>
      <c r="AY302" s="187" t="s">
        <v>180</v>
      </c>
      <c r="BK302" s="189">
        <f>SUM(BK303:BK323)</f>
        <v>0</v>
      </c>
    </row>
    <row r="303" spans="2:65" s="1" customFormat="1" ht="31.5" customHeight="1">
      <c r="B303" s="36"/>
      <c r="C303" s="193" t="s">
        <v>425</v>
      </c>
      <c r="D303" s="193" t="s">
        <v>183</v>
      </c>
      <c r="E303" s="194" t="s">
        <v>2126</v>
      </c>
      <c r="F303" s="195" t="s">
        <v>2127</v>
      </c>
      <c r="G303" s="196" t="s">
        <v>532</v>
      </c>
      <c r="H303" s="197">
        <v>49.2</v>
      </c>
      <c r="I303" s="198"/>
      <c r="J303" s="199">
        <f>ROUND(I303*H303,2)</f>
        <v>0</v>
      </c>
      <c r="K303" s="195" t="s">
        <v>21</v>
      </c>
      <c r="L303" s="56"/>
      <c r="M303" s="200" t="s">
        <v>21</v>
      </c>
      <c r="N303" s="201" t="s">
        <v>42</v>
      </c>
      <c r="O303" s="37"/>
      <c r="P303" s="202">
        <f>O303*H303</f>
        <v>0</v>
      </c>
      <c r="Q303" s="202">
        <v>0</v>
      </c>
      <c r="R303" s="202">
        <f>Q303*H303</f>
        <v>0</v>
      </c>
      <c r="S303" s="202">
        <v>0</v>
      </c>
      <c r="T303" s="203">
        <f>S303*H303</f>
        <v>0</v>
      </c>
      <c r="AR303" s="19" t="s">
        <v>275</v>
      </c>
      <c r="AT303" s="19" t="s">
        <v>183</v>
      </c>
      <c r="AU303" s="19" t="s">
        <v>80</v>
      </c>
      <c r="AY303" s="19" t="s">
        <v>180</v>
      </c>
      <c r="BE303" s="204">
        <f>IF(N303="základní",J303,0)</f>
        <v>0</v>
      </c>
      <c r="BF303" s="204">
        <f>IF(N303="snížená",J303,0)</f>
        <v>0</v>
      </c>
      <c r="BG303" s="204">
        <f>IF(N303="zákl. přenesená",J303,0)</f>
        <v>0</v>
      </c>
      <c r="BH303" s="204">
        <f>IF(N303="sníž. přenesená",J303,0)</f>
        <v>0</v>
      </c>
      <c r="BI303" s="204">
        <f>IF(N303="nulová",J303,0)</f>
        <v>0</v>
      </c>
      <c r="BJ303" s="19" t="s">
        <v>78</v>
      </c>
      <c r="BK303" s="204">
        <f>ROUND(I303*H303,2)</f>
        <v>0</v>
      </c>
      <c r="BL303" s="19" t="s">
        <v>275</v>
      </c>
      <c r="BM303" s="19" t="s">
        <v>2128</v>
      </c>
    </row>
    <row r="304" spans="2:47" s="1" customFormat="1" ht="27">
      <c r="B304" s="36"/>
      <c r="C304" s="58"/>
      <c r="D304" s="205" t="s">
        <v>188</v>
      </c>
      <c r="E304" s="58"/>
      <c r="F304" s="206" t="s">
        <v>2129</v>
      </c>
      <c r="G304" s="58"/>
      <c r="H304" s="58"/>
      <c r="I304" s="163"/>
      <c r="J304" s="58"/>
      <c r="K304" s="58"/>
      <c r="L304" s="56"/>
      <c r="M304" s="73"/>
      <c r="N304" s="37"/>
      <c r="O304" s="37"/>
      <c r="P304" s="37"/>
      <c r="Q304" s="37"/>
      <c r="R304" s="37"/>
      <c r="S304" s="37"/>
      <c r="T304" s="74"/>
      <c r="AT304" s="19" t="s">
        <v>188</v>
      </c>
      <c r="AU304" s="19" t="s">
        <v>80</v>
      </c>
    </row>
    <row r="305" spans="2:47" s="1" customFormat="1" ht="40.5">
      <c r="B305" s="36"/>
      <c r="C305" s="58"/>
      <c r="D305" s="205" t="s">
        <v>198</v>
      </c>
      <c r="E305" s="58"/>
      <c r="F305" s="218" t="s">
        <v>2130</v>
      </c>
      <c r="G305" s="58"/>
      <c r="H305" s="58"/>
      <c r="I305" s="163"/>
      <c r="J305" s="58"/>
      <c r="K305" s="58"/>
      <c r="L305" s="56"/>
      <c r="M305" s="73"/>
      <c r="N305" s="37"/>
      <c r="O305" s="37"/>
      <c r="P305" s="37"/>
      <c r="Q305" s="37"/>
      <c r="R305" s="37"/>
      <c r="S305" s="37"/>
      <c r="T305" s="74"/>
      <c r="AT305" s="19" t="s">
        <v>198</v>
      </c>
      <c r="AU305" s="19" t="s">
        <v>80</v>
      </c>
    </row>
    <row r="306" spans="2:51" s="12" customFormat="1" ht="13.5">
      <c r="B306" s="207"/>
      <c r="C306" s="208"/>
      <c r="D306" s="230" t="s">
        <v>190</v>
      </c>
      <c r="E306" s="243" t="s">
        <v>21</v>
      </c>
      <c r="F306" s="244" t="s">
        <v>2131</v>
      </c>
      <c r="G306" s="208"/>
      <c r="H306" s="245">
        <v>49.2</v>
      </c>
      <c r="I306" s="212"/>
      <c r="J306" s="208"/>
      <c r="K306" s="208"/>
      <c r="L306" s="213"/>
      <c r="M306" s="214"/>
      <c r="N306" s="215"/>
      <c r="O306" s="215"/>
      <c r="P306" s="215"/>
      <c r="Q306" s="215"/>
      <c r="R306" s="215"/>
      <c r="S306" s="215"/>
      <c r="T306" s="216"/>
      <c r="AT306" s="217" t="s">
        <v>190</v>
      </c>
      <c r="AU306" s="217" t="s">
        <v>80</v>
      </c>
      <c r="AV306" s="12" t="s">
        <v>80</v>
      </c>
      <c r="AW306" s="12" t="s">
        <v>34</v>
      </c>
      <c r="AX306" s="12" t="s">
        <v>78</v>
      </c>
      <c r="AY306" s="217" t="s">
        <v>180</v>
      </c>
    </row>
    <row r="307" spans="2:65" s="1" customFormat="1" ht="22.5" customHeight="1">
      <c r="B307" s="36"/>
      <c r="C307" s="232" t="s">
        <v>429</v>
      </c>
      <c r="D307" s="232" t="s">
        <v>219</v>
      </c>
      <c r="E307" s="233" t="s">
        <v>2132</v>
      </c>
      <c r="F307" s="234" t="s">
        <v>2133</v>
      </c>
      <c r="G307" s="235" t="s">
        <v>825</v>
      </c>
      <c r="H307" s="236">
        <v>73.8</v>
      </c>
      <c r="I307" s="237"/>
      <c r="J307" s="238">
        <f>ROUND(I307*H307,2)</f>
        <v>0</v>
      </c>
      <c r="K307" s="234" t="s">
        <v>21</v>
      </c>
      <c r="L307" s="239"/>
      <c r="M307" s="240" t="s">
        <v>21</v>
      </c>
      <c r="N307" s="241" t="s">
        <v>42</v>
      </c>
      <c r="O307" s="37"/>
      <c r="P307" s="202">
        <f>O307*H307</f>
        <v>0</v>
      </c>
      <c r="Q307" s="202">
        <v>0</v>
      </c>
      <c r="R307" s="202">
        <f>Q307*H307</f>
        <v>0</v>
      </c>
      <c r="S307" s="202">
        <v>0</v>
      </c>
      <c r="T307" s="203">
        <f>S307*H307</f>
        <v>0</v>
      </c>
      <c r="AR307" s="19" t="s">
        <v>356</v>
      </c>
      <c r="AT307" s="19" t="s">
        <v>219</v>
      </c>
      <c r="AU307" s="19" t="s">
        <v>80</v>
      </c>
      <c r="AY307" s="19" t="s">
        <v>180</v>
      </c>
      <c r="BE307" s="204">
        <f>IF(N307="základní",J307,0)</f>
        <v>0</v>
      </c>
      <c r="BF307" s="204">
        <f>IF(N307="snížená",J307,0)</f>
        <v>0</v>
      </c>
      <c r="BG307" s="204">
        <f>IF(N307="zákl. přenesená",J307,0)</f>
        <v>0</v>
      </c>
      <c r="BH307" s="204">
        <f>IF(N307="sníž. přenesená",J307,0)</f>
        <v>0</v>
      </c>
      <c r="BI307" s="204">
        <f>IF(N307="nulová",J307,0)</f>
        <v>0</v>
      </c>
      <c r="BJ307" s="19" t="s">
        <v>78</v>
      </c>
      <c r="BK307" s="204">
        <f>ROUND(I307*H307,2)</f>
        <v>0</v>
      </c>
      <c r="BL307" s="19" t="s">
        <v>275</v>
      </c>
      <c r="BM307" s="19" t="s">
        <v>2134</v>
      </c>
    </row>
    <row r="308" spans="2:47" s="1" customFormat="1" ht="13.5">
      <c r="B308" s="36"/>
      <c r="C308" s="58"/>
      <c r="D308" s="230" t="s">
        <v>188</v>
      </c>
      <c r="E308" s="58"/>
      <c r="F308" s="242" t="s">
        <v>2133</v>
      </c>
      <c r="G308" s="58"/>
      <c r="H308" s="58"/>
      <c r="I308" s="163"/>
      <c r="J308" s="58"/>
      <c r="K308" s="58"/>
      <c r="L308" s="56"/>
      <c r="M308" s="73"/>
      <c r="N308" s="37"/>
      <c r="O308" s="37"/>
      <c r="P308" s="37"/>
      <c r="Q308" s="37"/>
      <c r="R308" s="37"/>
      <c r="S308" s="37"/>
      <c r="T308" s="74"/>
      <c r="AT308" s="19" t="s">
        <v>188</v>
      </c>
      <c r="AU308" s="19" t="s">
        <v>80</v>
      </c>
    </row>
    <row r="309" spans="2:65" s="1" customFormat="1" ht="22.5" customHeight="1">
      <c r="B309" s="36"/>
      <c r="C309" s="193" t="s">
        <v>433</v>
      </c>
      <c r="D309" s="193" t="s">
        <v>183</v>
      </c>
      <c r="E309" s="194" t="s">
        <v>2135</v>
      </c>
      <c r="F309" s="195" t="s">
        <v>2136</v>
      </c>
      <c r="G309" s="196" t="s">
        <v>532</v>
      </c>
      <c r="H309" s="197">
        <v>37.9</v>
      </c>
      <c r="I309" s="198"/>
      <c r="J309" s="199">
        <f>ROUND(I309*H309,2)</f>
        <v>0</v>
      </c>
      <c r="K309" s="195" t="s">
        <v>21</v>
      </c>
      <c r="L309" s="56"/>
      <c r="M309" s="200" t="s">
        <v>21</v>
      </c>
      <c r="N309" s="201" t="s">
        <v>42</v>
      </c>
      <c r="O309" s="37"/>
      <c r="P309" s="202">
        <f>O309*H309</f>
        <v>0</v>
      </c>
      <c r="Q309" s="202">
        <v>0</v>
      </c>
      <c r="R309" s="202">
        <f>Q309*H309</f>
        <v>0</v>
      </c>
      <c r="S309" s="202">
        <v>0</v>
      </c>
      <c r="T309" s="203">
        <f>S309*H309</f>
        <v>0</v>
      </c>
      <c r="AR309" s="19" t="s">
        <v>275</v>
      </c>
      <c r="AT309" s="19" t="s">
        <v>183</v>
      </c>
      <c r="AU309" s="19" t="s">
        <v>80</v>
      </c>
      <c r="AY309" s="19" t="s">
        <v>180</v>
      </c>
      <c r="BE309" s="204">
        <f>IF(N309="základní",J309,0)</f>
        <v>0</v>
      </c>
      <c r="BF309" s="204">
        <f>IF(N309="snížená",J309,0)</f>
        <v>0</v>
      </c>
      <c r="BG309" s="204">
        <f>IF(N309="zákl. přenesená",J309,0)</f>
        <v>0</v>
      </c>
      <c r="BH309" s="204">
        <f>IF(N309="sníž. přenesená",J309,0)</f>
        <v>0</v>
      </c>
      <c r="BI309" s="204">
        <f>IF(N309="nulová",J309,0)</f>
        <v>0</v>
      </c>
      <c r="BJ309" s="19" t="s">
        <v>78</v>
      </c>
      <c r="BK309" s="204">
        <f>ROUND(I309*H309,2)</f>
        <v>0</v>
      </c>
      <c r="BL309" s="19" t="s">
        <v>275</v>
      </c>
      <c r="BM309" s="19" t="s">
        <v>2137</v>
      </c>
    </row>
    <row r="310" spans="2:47" s="1" customFormat="1" ht="27">
      <c r="B310" s="36"/>
      <c r="C310" s="58"/>
      <c r="D310" s="205" t="s">
        <v>188</v>
      </c>
      <c r="E310" s="58"/>
      <c r="F310" s="206" t="s">
        <v>2138</v>
      </c>
      <c r="G310" s="58"/>
      <c r="H310" s="58"/>
      <c r="I310" s="163"/>
      <c r="J310" s="58"/>
      <c r="K310" s="58"/>
      <c r="L310" s="56"/>
      <c r="M310" s="73"/>
      <c r="N310" s="37"/>
      <c r="O310" s="37"/>
      <c r="P310" s="37"/>
      <c r="Q310" s="37"/>
      <c r="R310" s="37"/>
      <c r="S310" s="37"/>
      <c r="T310" s="74"/>
      <c r="AT310" s="19" t="s">
        <v>188</v>
      </c>
      <c r="AU310" s="19" t="s">
        <v>80</v>
      </c>
    </row>
    <row r="311" spans="2:47" s="1" customFormat="1" ht="40.5">
      <c r="B311" s="36"/>
      <c r="C311" s="58"/>
      <c r="D311" s="205" t="s">
        <v>198</v>
      </c>
      <c r="E311" s="58"/>
      <c r="F311" s="218" t="s">
        <v>2130</v>
      </c>
      <c r="G311" s="58"/>
      <c r="H311" s="58"/>
      <c r="I311" s="163"/>
      <c r="J311" s="58"/>
      <c r="K311" s="58"/>
      <c r="L311" s="56"/>
      <c r="M311" s="73"/>
      <c r="N311" s="37"/>
      <c r="O311" s="37"/>
      <c r="P311" s="37"/>
      <c r="Q311" s="37"/>
      <c r="R311" s="37"/>
      <c r="S311" s="37"/>
      <c r="T311" s="74"/>
      <c r="AT311" s="19" t="s">
        <v>198</v>
      </c>
      <c r="AU311" s="19" t="s">
        <v>80</v>
      </c>
    </row>
    <row r="312" spans="2:51" s="12" customFormat="1" ht="13.5">
      <c r="B312" s="207"/>
      <c r="C312" s="208"/>
      <c r="D312" s="230" t="s">
        <v>190</v>
      </c>
      <c r="E312" s="243" t="s">
        <v>21</v>
      </c>
      <c r="F312" s="244" t="s">
        <v>2139</v>
      </c>
      <c r="G312" s="208"/>
      <c r="H312" s="245">
        <v>37.9</v>
      </c>
      <c r="I312" s="212"/>
      <c r="J312" s="208"/>
      <c r="K312" s="208"/>
      <c r="L312" s="213"/>
      <c r="M312" s="214"/>
      <c r="N312" s="215"/>
      <c r="O312" s="215"/>
      <c r="P312" s="215"/>
      <c r="Q312" s="215"/>
      <c r="R312" s="215"/>
      <c r="S312" s="215"/>
      <c r="T312" s="216"/>
      <c r="AT312" s="217" t="s">
        <v>190</v>
      </c>
      <c r="AU312" s="217" t="s">
        <v>80</v>
      </c>
      <c r="AV312" s="12" t="s">
        <v>80</v>
      </c>
      <c r="AW312" s="12" t="s">
        <v>34</v>
      </c>
      <c r="AX312" s="12" t="s">
        <v>78</v>
      </c>
      <c r="AY312" s="217" t="s">
        <v>180</v>
      </c>
    </row>
    <row r="313" spans="2:65" s="1" customFormat="1" ht="22.5" customHeight="1">
      <c r="B313" s="36"/>
      <c r="C313" s="232" t="s">
        <v>437</v>
      </c>
      <c r="D313" s="232" t="s">
        <v>219</v>
      </c>
      <c r="E313" s="233" t="s">
        <v>2140</v>
      </c>
      <c r="F313" s="234" t="s">
        <v>2141</v>
      </c>
      <c r="G313" s="235" t="s">
        <v>825</v>
      </c>
      <c r="H313" s="236">
        <v>13</v>
      </c>
      <c r="I313" s="237"/>
      <c r="J313" s="238">
        <f>ROUND(I313*H313,2)</f>
        <v>0</v>
      </c>
      <c r="K313" s="234" t="s">
        <v>21</v>
      </c>
      <c r="L313" s="239"/>
      <c r="M313" s="240" t="s">
        <v>21</v>
      </c>
      <c r="N313" s="241" t="s">
        <v>42</v>
      </c>
      <c r="O313" s="37"/>
      <c r="P313" s="202">
        <f>O313*H313</f>
        <v>0</v>
      </c>
      <c r="Q313" s="202">
        <v>0</v>
      </c>
      <c r="R313" s="202">
        <f>Q313*H313</f>
        <v>0</v>
      </c>
      <c r="S313" s="202">
        <v>0</v>
      </c>
      <c r="T313" s="203">
        <f>S313*H313</f>
        <v>0</v>
      </c>
      <c r="AR313" s="19" t="s">
        <v>356</v>
      </c>
      <c r="AT313" s="19" t="s">
        <v>219</v>
      </c>
      <c r="AU313" s="19" t="s">
        <v>80</v>
      </c>
      <c r="AY313" s="19" t="s">
        <v>180</v>
      </c>
      <c r="BE313" s="204">
        <f>IF(N313="základní",J313,0)</f>
        <v>0</v>
      </c>
      <c r="BF313" s="204">
        <f>IF(N313="snížená",J313,0)</f>
        <v>0</v>
      </c>
      <c r="BG313" s="204">
        <f>IF(N313="zákl. přenesená",J313,0)</f>
        <v>0</v>
      </c>
      <c r="BH313" s="204">
        <f>IF(N313="sníž. přenesená",J313,0)</f>
        <v>0</v>
      </c>
      <c r="BI313" s="204">
        <f>IF(N313="nulová",J313,0)</f>
        <v>0</v>
      </c>
      <c r="BJ313" s="19" t="s">
        <v>78</v>
      </c>
      <c r="BK313" s="204">
        <f>ROUND(I313*H313,2)</f>
        <v>0</v>
      </c>
      <c r="BL313" s="19" t="s">
        <v>275</v>
      </c>
      <c r="BM313" s="19" t="s">
        <v>2142</v>
      </c>
    </row>
    <row r="314" spans="2:47" s="1" customFormat="1" ht="13.5">
      <c r="B314" s="36"/>
      <c r="C314" s="58"/>
      <c r="D314" s="230" t="s">
        <v>188</v>
      </c>
      <c r="E314" s="58"/>
      <c r="F314" s="242" t="s">
        <v>2141</v>
      </c>
      <c r="G314" s="58"/>
      <c r="H314" s="58"/>
      <c r="I314" s="163"/>
      <c r="J314" s="58"/>
      <c r="K314" s="58"/>
      <c r="L314" s="56"/>
      <c r="M314" s="73"/>
      <c r="N314" s="37"/>
      <c r="O314" s="37"/>
      <c r="P314" s="37"/>
      <c r="Q314" s="37"/>
      <c r="R314" s="37"/>
      <c r="S314" s="37"/>
      <c r="T314" s="74"/>
      <c r="AT314" s="19" t="s">
        <v>188</v>
      </c>
      <c r="AU314" s="19" t="s">
        <v>80</v>
      </c>
    </row>
    <row r="315" spans="2:65" s="1" customFormat="1" ht="22.5" customHeight="1">
      <c r="B315" s="36"/>
      <c r="C315" s="193" t="s">
        <v>441</v>
      </c>
      <c r="D315" s="193" t="s">
        <v>183</v>
      </c>
      <c r="E315" s="194" t="s">
        <v>2143</v>
      </c>
      <c r="F315" s="195" t="s">
        <v>2144</v>
      </c>
      <c r="G315" s="196" t="s">
        <v>532</v>
      </c>
      <c r="H315" s="197">
        <v>37.9</v>
      </c>
      <c r="I315" s="198"/>
      <c r="J315" s="199">
        <f>ROUND(I315*H315,2)</f>
        <v>0</v>
      </c>
      <c r="K315" s="195" t="s">
        <v>21</v>
      </c>
      <c r="L315" s="56"/>
      <c r="M315" s="200" t="s">
        <v>21</v>
      </c>
      <c r="N315" s="201" t="s">
        <v>42</v>
      </c>
      <c r="O315" s="37"/>
      <c r="P315" s="202">
        <f>O315*H315</f>
        <v>0</v>
      </c>
      <c r="Q315" s="202">
        <v>0</v>
      </c>
      <c r="R315" s="202">
        <f>Q315*H315</f>
        <v>0</v>
      </c>
      <c r="S315" s="202">
        <v>0</v>
      </c>
      <c r="T315" s="203">
        <f>S315*H315</f>
        <v>0</v>
      </c>
      <c r="AR315" s="19" t="s">
        <v>275</v>
      </c>
      <c r="AT315" s="19" t="s">
        <v>183</v>
      </c>
      <c r="AU315" s="19" t="s">
        <v>80</v>
      </c>
      <c r="AY315" s="19" t="s">
        <v>180</v>
      </c>
      <c r="BE315" s="204">
        <f>IF(N315="základní",J315,0)</f>
        <v>0</v>
      </c>
      <c r="BF315" s="204">
        <f>IF(N315="snížená",J315,0)</f>
        <v>0</v>
      </c>
      <c r="BG315" s="204">
        <f>IF(N315="zákl. přenesená",J315,0)</f>
        <v>0</v>
      </c>
      <c r="BH315" s="204">
        <f>IF(N315="sníž. přenesená",J315,0)</f>
        <v>0</v>
      </c>
      <c r="BI315" s="204">
        <f>IF(N315="nulová",J315,0)</f>
        <v>0</v>
      </c>
      <c r="BJ315" s="19" t="s">
        <v>78</v>
      </c>
      <c r="BK315" s="204">
        <f>ROUND(I315*H315,2)</f>
        <v>0</v>
      </c>
      <c r="BL315" s="19" t="s">
        <v>275</v>
      </c>
      <c r="BM315" s="19" t="s">
        <v>2145</v>
      </c>
    </row>
    <row r="316" spans="2:47" s="1" customFormat="1" ht="27">
      <c r="B316" s="36"/>
      <c r="C316" s="58"/>
      <c r="D316" s="205" t="s">
        <v>188</v>
      </c>
      <c r="E316" s="58"/>
      <c r="F316" s="206" t="s">
        <v>2146</v>
      </c>
      <c r="G316" s="58"/>
      <c r="H316" s="58"/>
      <c r="I316" s="163"/>
      <c r="J316" s="58"/>
      <c r="K316" s="58"/>
      <c r="L316" s="56"/>
      <c r="M316" s="73"/>
      <c r="N316" s="37"/>
      <c r="O316" s="37"/>
      <c r="P316" s="37"/>
      <c r="Q316" s="37"/>
      <c r="R316" s="37"/>
      <c r="S316" s="37"/>
      <c r="T316" s="74"/>
      <c r="AT316" s="19" t="s">
        <v>188</v>
      </c>
      <c r="AU316" s="19" t="s">
        <v>80</v>
      </c>
    </row>
    <row r="317" spans="2:47" s="1" customFormat="1" ht="40.5">
      <c r="B317" s="36"/>
      <c r="C317" s="58"/>
      <c r="D317" s="205" t="s">
        <v>198</v>
      </c>
      <c r="E317" s="58"/>
      <c r="F317" s="218" t="s">
        <v>2130</v>
      </c>
      <c r="G317" s="58"/>
      <c r="H317" s="58"/>
      <c r="I317" s="163"/>
      <c r="J317" s="58"/>
      <c r="K317" s="58"/>
      <c r="L317" s="56"/>
      <c r="M317" s="73"/>
      <c r="N317" s="37"/>
      <c r="O317" s="37"/>
      <c r="P317" s="37"/>
      <c r="Q317" s="37"/>
      <c r="R317" s="37"/>
      <c r="S317" s="37"/>
      <c r="T317" s="74"/>
      <c r="AT317" s="19" t="s">
        <v>198</v>
      </c>
      <c r="AU317" s="19" t="s">
        <v>80</v>
      </c>
    </row>
    <row r="318" spans="2:51" s="12" customFormat="1" ht="13.5">
      <c r="B318" s="207"/>
      <c r="C318" s="208"/>
      <c r="D318" s="230" t="s">
        <v>190</v>
      </c>
      <c r="E318" s="243" t="s">
        <v>21</v>
      </c>
      <c r="F318" s="244" t="s">
        <v>2139</v>
      </c>
      <c r="G318" s="208"/>
      <c r="H318" s="245">
        <v>37.9</v>
      </c>
      <c r="I318" s="212"/>
      <c r="J318" s="208"/>
      <c r="K318" s="208"/>
      <c r="L318" s="213"/>
      <c r="M318" s="214"/>
      <c r="N318" s="215"/>
      <c r="O318" s="215"/>
      <c r="P318" s="215"/>
      <c r="Q318" s="215"/>
      <c r="R318" s="215"/>
      <c r="S318" s="215"/>
      <c r="T318" s="216"/>
      <c r="AT318" s="217" t="s">
        <v>190</v>
      </c>
      <c r="AU318" s="217" t="s">
        <v>80</v>
      </c>
      <c r="AV318" s="12" t="s">
        <v>80</v>
      </c>
      <c r="AW318" s="12" t="s">
        <v>34</v>
      </c>
      <c r="AX318" s="12" t="s">
        <v>78</v>
      </c>
      <c r="AY318" s="217" t="s">
        <v>180</v>
      </c>
    </row>
    <row r="319" spans="2:65" s="1" customFormat="1" ht="22.5" customHeight="1">
      <c r="B319" s="36"/>
      <c r="C319" s="232" t="s">
        <v>445</v>
      </c>
      <c r="D319" s="232" t="s">
        <v>219</v>
      </c>
      <c r="E319" s="233" t="s">
        <v>2147</v>
      </c>
      <c r="F319" s="234" t="s">
        <v>2148</v>
      </c>
      <c r="G319" s="235" t="s">
        <v>825</v>
      </c>
      <c r="H319" s="236">
        <v>62.535</v>
      </c>
      <c r="I319" s="237"/>
      <c r="J319" s="238">
        <f>ROUND(I319*H319,2)</f>
        <v>0</v>
      </c>
      <c r="K319" s="234" t="s">
        <v>21</v>
      </c>
      <c r="L319" s="239"/>
      <c r="M319" s="240" t="s">
        <v>21</v>
      </c>
      <c r="N319" s="241" t="s">
        <v>42</v>
      </c>
      <c r="O319" s="37"/>
      <c r="P319" s="202">
        <f>O319*H319</f>
        <v>0</v>
      </c>
      <c r="Q319" s="202">
        <v>0</v>
      </c>
      <c r="R319" s="202">
        <f>Q319*H319</f>
        <v>0</v>
      </c>
      <c r="S319" s="202">
        <v>0</v>
      </c>
      <c r="T319" s="203">
        <f>S319*H319</f>
        <v>0</v>
      </c>
      <c r="AR319" s="19" t="s">
        <v>356</v>
      </c>
      <c r="AT319" s="19" t="s">
        <v>219</v>
      </c>
      <c r="AU319" s="19" t="s">
        <v>80</v>
      </c>
      <c r="AY319" s="19" t="s">
        <v>180</v>
      </c>
      <c r="BE319" s="204">
        <f>IF(N319="základní",J319,0)</f>
        <v>0</v>
      </c>
      <c r="BF319" s="204">
        <f>IF(N319="snížená",J319,0)</f>
        <v>0</v>
      </c>
      <c r="BG319" s="204">
        <f>IF(N319="zákl. přenesená",J319,0)</f>
        <v>0</v>
      </c>
      <c r="BH319" s="204">
        <f>IF(N319="sníž. přenesená",J319,0)</f>
        <v>0</v>
      </c>
      <c r="BI319" s="204">
        <f>IF(N319="nulová",J319,0)</f>
        <v>0</v>
      </c>
      <c r="BJ319" s="19" t="s">
        <v>78</v>
      </c>
      <c r="BK319" s="204">
        <f>ROUND(I319*H319,2)</f>
        <v>0</v>
      </c>
      <c r="BL319" s="19" t="s">
        <v>275</v>
      </c>
      <c r="BM319" s="19" t="s">
        <v>2149</v>
      </c>
    </row>
    <row r="320" spans="2:47" s="1" customFormat="1" ht="13.5">
      <c r="B320" s="36"/>
      <c r="C320" s="58"/>
      <c r="D320" s="230" t="s">
        <v>188</v>
      </c>
      <c r="E320" s="58"/>
      <c r="F320" s="242" t="s">
        <v>2148</v>
      </c>
      <c r="G320" s="58"/>
      <c r="H320" s="58"/>
      <c r="I320" s="163"/>
      <c r="J320" s="58"/>
      <c r="K320" s="58"/>
      <c r="L320" s="56"/>
      <c r="M320" s="73"/>
      <c r="N320" s="37"/>
      <c r="O320" s="37"/>
      <c r="P320" s="37"/>
      <c r="Q320" s="37"/>
      <c r="R320" s="37"/>
      <c r="S320" s="37"/>
      <c r="T320" s="74"/>
      <c r="AT320" s="19" t="s">
        <v>188</v>
      </c>
      <c r="AU320" s="19" t="s">
        <v>80</v>
      </c>
    </row>
    <row r="321" spans="2:65" s="1" customFormat="1" ht="22.5" customHeight="1">
      <c r="B321" s="36"/>
      <c r="C321" s="193" t="s">
        <v>449</v>
      </c>
      <c r="D321" s="193" t="s">
        <v>183</v>
      </c>
      <c r="E321" s="194" t="s">
        <v>2150</v>
      </c>
      <c r="F321" s="195" t="s">
        <v>2151</v>
      </c>
      <c r="G321" s="196" t="s">
        <v>196</v>
      </c>
      <c r="H321" s="197">
        <v>0.149</v>
      </c>
      <c r="I321" s="198"/>
      <c r="J321" s="199">
        <f>ROUND(I321*H321,2)</f>
        <v>0</v>
      </c>
      <c r="K321" s="195" t="s">
        <v>21</v>
      </c>
      <c r="L321" s="56"/>
      <c r="M321" s="200" t="s">
        <v>21</v>
      </c>
      <c r="N321" s="201" t="s">
        <v>42</v>
      </c>
      <c r="O321" s="37"/>
      <c r="P321" s="202">
        <f>O321*H321</f>
        <v>0</v>
      </c>
      <c r="Q321" s="202">
        <v>0</v>
      </c>
      <c r="R321" s="202">
        <f>Q321*H321</f>
        <v>0</v>
      </c>
      <c r="S321" s="202">
        <v>0</v>
      </c>
      <c r="T321" s="203">
        <f>S321*H321</f>
        <v>0</v>
      </c>
      <c r="AR321" s="19" t="s">
        <v>275</v>
      </c>
      <c r="AT321" s="19" t="s">
        <v>183</v>
      </c>
      <c r="AU321" s="19" t="s">
        <v>80</v>
      </c>
      <c r="AY321" s="19" t="s">
        <v>180</v>
      </c>
      <c r="BE321" s="204">
        <f>IF(N321="základní",J321,0)</f>
        <v>0</v>
      </c>
      <c r="BF321" s="204">
        <f>IF(N321="snížená",J321,0)</f>
        <v>0</v>
      </c>
      <c r="BG321" s="204">
        <f>IF(N321="zákl. přenesená",J321,0)</f>
        <v>0</v>
      </c>
      <c r="BH321" s="204">
        <f>IF(N321="sníž. přenesená",J321,0)</f>
        <v>0</v>
      </c>
      <c r="BI321" s="204">
        <f>IF(N321="nulová",J321,0)</f>
        <v>0</v>
      </c>
      <c r="BJ321" s="19" t="s">
        <v>78</v>
      </c>
      <c r="BK321" s="204">
        <f>ROUND(I321*H321,2)</f>
        <v>0</v>
      </c>
      <c r="BL321" s="19" t="s">
        <v>275</v>
      </c>
      <c r="BM321" s="19" t="s">
        <v>2152</v>
      </c>
    </row>
    <row r="322" spans="2:47" s="1" customFormat="1" ht="27">
      <c r="B322" s="36"/>
      <c r="C322" s="58"/>
      <c r="D322" s="205" t="s">
        <v>188</v>
      </c>
      <c r="E322" s="58"/>
      <c r="F322" s="206" t="s">
        <v>2153</v>
      </c>
      <c r="G322" s="58"/>
      <c r="H322" s="58"/>
      <c r="I322" s="163"/>
      <c r="J322" s="58"/>
      <c r="K322" s="58"/>
      <c r="L322" s="56"/>
      <c r="M322" s="73"/>
      <c r="N322" s="37"/>
      <c r="O322" s="37"/>
      <c r="P322" s="37"/>
      <c r="Q322" s="37"/>
      <c r="R322" s="37"/>
      <c r="S322" s="37"/>
      <c r="T322" s="74"/>
      <c r="AT322" s="19" t="s">
        <v>188</v>
      </c>
      <c r="AU322" s="19" t="s">
        <v>80</v>
      </c>
    </row>
    <row r="323" spans="2:47" s="1" customFormat="1" ht="121.5">
      <c r="B323" s="36"/>
      <c r="C323" s="58"/>
      <c r="D323" s="205" t="s">
        <v>198</v>
      </c>
      <c r="E323" s="58"/>
      <c r="F323" s="218" t="s">
        <v>2154</v>
      </c>
      <c r="G323" s="58"/>
      <c r="H323" s="58"/>
      <c r="I323" s="163"/>
      <c r="J323" s="58"/>
      <c r="K323" s="58"/>
      <c r="L323" s="56"/>
      <c r="M323" s="73"/>
      <c r="N323" s="37"/>
      <c r="O323" s="37"/>
      <c r="P323" s="37"/>
      <c r="Q323" s="37"/>
      <c r="R323" s="37"/>
      <c r="S323" s="37"/>
      <c r="T323" s="74"/>
      <c r="AT323" s="19" t="s">
        <v>198</v>
      </c>
      <c r="AU323" s="19" t="s">
        <v>80</v>
      </c>
    </row>
    <row r="324" spans="2:63" s="11" customFormat="1" ht="29.85" customHeight="1">
      <c r="B324" s="176"/>
      <c r="C324" s="177"/>
      <c r="D324" s="190" t="s">
        <v>70</v>
      </c>
      <c r="E324" s="191" t="s">
        <v>1748</v>
      </c>
      <c r="F324" s="191" t="s">
        <v>1749</v>
      </c>
      <c r="G324" s="177"/>
      <c r="H324" s="177"/>
      <c r="I324" s="180"/>
      <c r="J324" s="192">
        <f>BK324</f>
        <v>0</v>
      </c>
      <c r="K324" s="177"/>
      <c r="L324" s="182"/>
      <c r="M324" s="183"/>
      <c r="N324" s="184"/>
      <c r="O324" s="184"/>
      <c r="P324" s="185">
        <f>SUM(P325:P339)</f>
        <v>0</v>
      </c>
      <c r="Q324" s="184"/>
      <c r="R324" s="185">
        <f>SUM(R325:R339)</f>
        <v>0.07913200000000001</v>
      </c>
      <c r="S324" s="184"/>
      <c r="T324" s="186">
        <f>SUM(T325:T339)</f>
        <v>0</v>
      </c>
      <c r="AR324" s="187" t="s">
        <v>80</v>
      </c>
      <c r="AT324" s="188" t="s">
        <v>70</v>
      </c>
      <c r="AU324" s="188" t="s">
        <v>78</v>
      </c>
      <c r="AY324" s="187" t="s">
        <v>180</v>
      </c>
      <c r="BK324" s="189">
        <f>SUM(BK325:BK339)</f>
        <v>0</v>
      </c>
    </row>
    <row r="325" spans="2:65" s="1" customFormat="1" ht="22.5" customHeight="1">
      <c r="B325" s="36"/>
      <c r="C325" s="193" t="s">
        <v>455</v>
      </c>
      <c r="D325" s="193" t="s">
        <v>183</v>
      </c>
      <c r="E325" s="194" t="s">
        <v>2155</v>
      </c>
      <c r="F325" s="195" t="s">
        <v>2156</v>
      </c>
      <c r="G325" s="196" t="s">
        <v>532</v>
      </c>
      <c r="H325" s="197">
        <v>33.44</v>
      </c>
      <c r="I325" s="198"/>
      <c r="J325" s="199">
        <f>ROUND(I325*H325,2)</f>
        <v>0</v>
      </c>
      <c r="K325" s="195" t="s">
        <v>560</v>
      </c>
      <c r="L325" s="56"/>
      <c r="M325" s="200" t="s">
        <v>21</v>
      </c>
      <c r="N325" s="201" t="s">
        <v>42</v>
      </c>
      <c r="O325" s="37"/>
      <c r="P325" s="202">
        <f>O325*H325</f>
        <v>0</v>
      </c>
      <c r="Q325" s="202">
        <v>0</v>
      </c>
      <c r="R325" s="202">
        <f>Q325*H325</f>
        <v>0</v>
      </c>
      <c r="S325" s="202">
        <v>0</v>
      </c>
      <c r="T325" s="203">
        <f>S325*H325</f>
        <v>0</v>
      </c>
      <c r="AR325" s="19" t="s">
        <v>275</v>
      </c>
      <c r="AT325" s="19" t="s">
        <v>183</v>
      </c>
      <c r="AU325" s="19" t="s">
        <v>80</v>
      </c>
      <c r="AY325" s="19" t="s">
        <v>180</v>
      </c>
      <c r="BE325" s="204">
        <f>IF(N325="základní",J325,0)</f>
        <v>0</v>
      </c>
      <c r="BF325" s="204">
        <f>IF(N325="snížená",J325,0)</f>
        <v>0</v>
      </c>
      <c r="BG325" s="204">
        <f>IF(N325="zákl. přenesená",J325,0)</f>
        <v>0</v>
      </c>
      <c r="BH325" s="204">
        <f>IF(N325="sníž. přenesená",J325,0)</f>
        <v>0</v>
      </c>
      <c r="BI325" s="204">
        <f>IF(N325="nulová",J325,0)</f>
        <v>0</v>
      </c>
      <c r="BJ325" s="19" t="s">
        <v>78</v>
      </c>
      <c r="BK325" s="204">
        <f>ROUND(I325*H325,2)</f>
        <v>0</v>
      </c>
      <c r="BL325" s="19" t="s">
        <v>275</v>
      </c>
      <c r="BM325" s="19" t="s">
        <v>2157</v>
      </c>
    </row>
    <row r="326" spans="2:47" s="1" customFormat="1" ht="13.5">
      <c r="B326" s="36"/>
      <c r="C326" s="58"/>
      <c r="D326" s="205" t="s">
        <v>188</v>
      </c>
      <c r="E326" s="58"/>
      <c r="F326" s="206" t="s">
        <v>2158</v>
      </c>
      <c r="G326" s="58"/>
      <c r="H326" s="58"/>
      <c r="I326" s="163"/>
      <c r="J326" s="58"/>
      <c r="K326" s="58"/>
      <c r="L326" s="56"/>
      <c r="M326" s="73"/>
      <c r="N326" s="37"/>
      <c r="O326" s="37"/>
      <c r="P326" s="37"/>
      <c r="Q326" s="37"/>
      <c r="R326" s="37"/>
      <c r="S326" s="37"/>
      <c r="T326" s="74"/>
      <c r="AT326" s="19" t="s">
        <v>188</v>
      </c>
      <c r="AU326" s="19" t="s">
        <v>80</v>
      </c>
    </row>
    <row r="327" spans="2:47" s="1" customFormat="1" ht="81">
      <c r="B327" s="36"/>
      <c r="C327" s="58"/>
      <c r="D327" s="205" t="s">
        <v>198</v>
      </c>
      <c r="E327" s="58"/>
      <c r="F327" s="218" t="s">
        <v>2159</v>
      </c>
      <c r="G327" s="58"/>
      <c r="H327" s="58"/>
      <c r="I327" s="163"/>
      <c r="J327" s="58"/>
      <c r="K327" s="58"/>
      <c r="L327" s="56"/>
      <c r="M327" s="73"/>
      <c r="N327" s="37"/>
      <c r="O327" s="37"/>
      <c r="P327" s="37"/>
      <c r="Q327" s="37"/>
      <c r="R327" s="37"/>
      <c r="S327" s="37"/>
      <c r="T327" s="74"/>
      <c r="AT327" s="19" t="s">
        <v>198</v>
      </c>
      <c r="AU327" s="19" t="s">
        <v>80</v>
      </c>
    </row>
    <row r="328" spans="2:51" s="12" customFormat="1" ht="13.5">
      <c r="B328" s="207"/>
      <c r="C328" s="208"/>
      <c r="D328" s="230" t="s">
        <v>190</v>
      </c>
      <c r="E328" s="243" t="s">
        <v>21</v>
      </c>
      <c r="F328" s="244" t="s">
        <v>2160</v>
      </c>
      <c r="G328" s="208"/>
      <c r="H328" s="245">
        <v>33.44</v>
      </c>
      <c r="I328" s="212"/>
      <c r="J328" s="208"/>
      <c r="K328" s="208"/>
      <c r="L328" s="213"/>
      <c r="M328" s="214"/>
      <c r="N328" s="215"/>
      <c r="O328" s="215"/>
      <c r="P328" s="215"/>
      <c r="Q328" s="215"/>
      <c r="R328" s="215"/>
      <c r="S328" s="215"/>
      <c r="T328" s="216"/>
      <c r="AT328" s="217" t="s">
        <v>190</v>
      </c>
      <c r="AU328" s="217" t="s">
        <v>80</v>
      </c>
      <c r="AV328" s="12" t="s">
        <v>80</v>
      </c>
      <c r="AW328" s="12" t="s">
        <v>34</v>
      </c>
      <c r="AX328" s="12" t="s">
        <v>78</v>
      </c>
      <c r="AY328" s="217" t="s">
        <v>180</v>
      </c>
    </row>
    <row r="329" spans="2:65" s="1" customFormat="1" ht="22.5" customHeight="1">
      <c r="B329" s="36"/>
      <c r="C329" s="232" t="s">
        <v>460</v>
      </c>
      <c r="D329" s="232" t="s">
        <v>219</v>
      </c>
      <c r="E329" s="233" t="s">
        <v>2161</v>
      </c>
      <c r="F329" s="234" t="s">
        <v>2162</v>
      </c>
      <c r="G329" s="235" t="s">
        <v>320</v>
      </c>
      <c r="H329" s="236">
        <v>5.7</v>
      </c>
      <c r="I329" s="237"/>
      <c r="J329" s="238">
        <f>ROUND(I329*H329,2)</f>
        <v>0</v>
      </c>
      <c r="K329" s="234" t="s">
        <v>21</v>
      </c>
      <c r="L329" s="239"/>
      <c r="M329" s="240" t="s">
        <v>21</v>
      </c>
      <c r="N329" s="241" t="s">
        <v>42</v>
      </c>
      <c r="O329" s="37"/>
      <c r="P329" s="202">
        <f>O329*H329</f>
        <v>0</v>
      </c>
      <c r="Q329" s="202">
        <v>0</v>
      </c>
      <c r="R329" s="202">
        <f>Q329*H329</f>
        <v>0</v>
      </c>
      <c r="S329" s="202">
        <v>0</v>
      </c>
      <c r="T329" s="203">
        <f>S329*H329</f>
        <v>0</v>
      </c>
      <c r="AR329" s="19" t="s">
        <v>356</v>
      </c>
      <c r="AT329" s="19" t="s">
        <v>219</v>
      </c>
      <c r="AU329" s="19" t="s">
        <v>80</v>
      </c>
      <c r="AY329" s="19" t="s">
        <v>180</v>
      </c>
      <c r="BE329" s="204">
        <f>IF(N329="základní",J329,0)</f>
        <v>0</v>
      </c>
      <c r="BF329" s="204">
        <f>IF(N329="snížená",J329,0)</f>
        <v>0</v>
      </c>
      <c r="BG329" s="204">
        <f>IF(N329="zákl. přenesená",J329,0)</f>
        <v>0</v>
      </c>
      <c r="BH329" s="204">
        <f>IF(N329="sníž. přenesená",J329,0)</f>
        <v>0</v>
      </c>
      <c r="BI329" s="204">
        <f>IF(N329="nulová",J329,0)</f>
        <v>0</v>
      </c>
      <c r="BJ329" s="19" t="s">
        <v>78</v>
      </c>
      <c r="BK329" s="204">
        <f>ROUND(I329*H329,2)</f>
        <v>0</v>
      </c>
      <c r="BL329" s="19" t="s">
        <v>275</v>
      </c>
      <c r="BM329" s="19" t="s">
        <v>2163</v>
      </c>
    </row>
    <row r="330" spans="2:47" s="1" customFormat="1" ht="13.5">
      <c r="B330" s="36"/>
      <c r="C330" s="58"/>
      <c r="D330" s="230" t="s">
        <v>188</v>
      </c>
      <c r="E330" s="58"/>
      <c r="F330" s="242" t="s">
        <v>2162</v>
      </c>
      <c r="G330" s="58"/>
      <c r="H330" s="58"/>
      <c r="I330" s="163"/>
      <c r="J330" s="58"/>
      <c r="K330" s="58"/>
      <c r="L330" s="56"/>
      <c r="M330" s="73"/>
      <c r="N330" s="37"/>
      <c r="O330" s="37"/>
      <c r="P330" s="37"/>
      <c r="Q330" s="37"/>
      <c r="R330" s="37"/>
      <c r="S330" s="37"/>
      <c r="T330" s="74"/>
      <c r="AT330" s="19" t="s">
        <v>188</v>
      </c>
      <c r="AU330" s="19" t="s">
        <v>80</v>
      </c>
    </row>
    <row r="331" spans="2:65" s="1" customFormat="1" ht="22.5" customHeight="1">
      <c r="B331" s="36"/>
      <c r="C331" s="232" t="s">
        <v>464</v>
      </c>
      <c r="D331" s="232" t="s">
        <v>219</v>
      </c>
      <c r="E331" s="233" t="s">
        <v>2164</v>
      </c>
      <c r="F331" s="234" t="s">
        <v>2165</v>
      </c>
      <c r="G331" s="235" t="s">
        <v>186</v>
      </c>
      <c r="H331" s="236">
        <v>39</v>
      </c>
      <c r="I331" s="237"/>
      <c r="J331" s="238">
        <f>ROUND(I331*H331,2)</f>
        <v>0</v>
      </c>
      <c r="K331" s="234" t="s">
        <v>21</v>
      </c>
      <c r="L331" s="239"/>
      <c r="M331" s="240" t="s">
        <v>21</v>
      </c>
      <c r="N331" s="241" t="s">
        <v>42</v>
      </c>
      <c r="O331" s="37"/>
      <c r="P331" s="202">
        <f>O331*H331</f>
        <v>0</v>
      </c>
      <c r="Q331" s="202">
        <v>0.00136</v>
      </c>
      <c r="R331" s="202">
        <f>Q331*H331</f>
        <v>0.053040000000000004</v>
      </c>
      <c r="S331" s="202">
        <v>0</v>
      </c>
      <c r="T331" s="203">
        <f>S331*H331</f>
        <v>0</v>
      </c>
      <c r="AR331" s="19" t="s">
        <v>356</v>
      </c>
      <c r="AT331" s="19" t="s">
        <v>219</v>
      </c>
      <c r="AU331" s="19" t="s">
        <v>80</v>
      </c>
      <c r="AY331" s="19" t="s">
        <v>180</v>
      </c>
      <c r="BE331" s="204">
        <f>IF(N331="základní",J331,0)</f>
        <v>0</v>
      </c>
      <c r="BF331" s="204">
        <f>IF(N331="snížená",J331,0)</f>
        <v>0</v>
      </c>
      <c r="BG331" s="204">
        <f>IF(N331="zákl. přenesená",J331,0)</f>
        <v>0</v>
      </c>
      <c r="BH331" s="204">
        <f>IF(N331="sníž. přenesená",J331,0)</f>
        <v>0</v>
      </c>
      <c r="BI331" s="204">
        <f>IF(N331="nulová",J331,0)</f>
        <v>0</v>
      </c>
      <c r="BJ331" s="19" t="s">
        <v>78</v>
      </c>
      <c r="BK331" s="204">
        <f>ROUND(I331*H331,2)</f>
        <v>0</v>
      </c>
      <c r="BL331" s="19" t="s">
        <v>275</v>
      </c>
      <c r="BM331" s="19" t="s">
        <v>2166</v>
      </c>
    </row>
    <row r="332" spans="2:47" s="1" customFormat="1" ht="13.5">
      <c r="B332" s="36"/>
      <c r="C332" s="58"/>
      <c r="D332" s="230" t="s">
        <v>188</v>
      </c>
      <c r="E332" s="58"/>
      <c r="F332" s="242" t="s">
        <v>2167</v>
      </c>
      <c r="G332" s="58"/>
      <c r="H332" s="58"/>
      <c r="I332" s="163"/>
      <c r="J332" s="58"/>
      <c r="K332" s="58"/>
      <c r="L332" s="56"/>
      <c r="M332" s="73"/>
      <c r="N332" s="37"/>
      <c r="O332" s="37"/>
      <c r="P332" s="37"/>
      <c r="Q332" s="37"/>
      <c r="R332" s="37"/>
      <c r="S332" s="37"/>
      <c r="T332" s="74"/>
      <c r="AT332" s="19" t="s">
        <v>188</v>
      </c>
      <c r="AU332" s="19" t="s">
        <v>80</v>
      </c>
    </row>
    <row r="333" spans="2:65" s="1" customFormat="1" ht="22.5" customHeight="1">
      <c r="B333" s="36"/>
      <c r="C333" s="232" t="s">
        <v>469</v>
      </c>
      <c r="D333" s="232" t="s">
        <v>219</v>
      </c>
      <c r="E333" s="233" t="s">
        <v>2168</v>
      </c>
      <c r="F333" s="234" t="s">
        <v>2169</v>
      </c>
      <c r="G333" s="235" t="s">
        <v>2170</v>
      </c>
      <c r="H333" s="236">
        <v>0.44</v>
      </c>
      <c r="I333" s="237"/>
      <c r="J333" s="238">
        <f>ROUND(I333*H333,2)</f>
        <v>0</v>
      </c>
      <c r="K333" s="234" t="s">
        <v>21</v>
      </c>
      <c r="L333" s="239"/>
      <c r="M333" s="240" t="s">
        <v>21</v>
      </c>
      <c r="N333" s="241" t="s">
        <v>42</v>
      </c>
      <c r="O333" s="37"/>
      <c r="P333" s="202">
        <f>O333*H333</f>
        <v>0</v>
      </c>
      <c r="Q333" s="202">
        <v>0.016</v>
      </c>
      <c r="R333" s="202">
        <f>Q333*H333</f>
        <v>0.00704</v>
      </c>
      <c r="S333" s="202">
        <v>0</v>
      </c>
      <c r="T333" s="203">
        <f>S333*H333</f>
        <v>0</v>
      </c>
      <c r="AR333" s="19" t="s">
        <v>356</v>
      </c>
      <c r="AT333" s="19" t="s">
        <v>219</v>
      </c>
      <c r="AU333" s="19" t="s">
        <v>80</v>
      </c>
      <c r="AY333" s="19" t="s">
        <v>180</v>
      </c>
      <c r="BE333" s="204">
        <f>IF(N333="základní",J333,0)</f>
        <v>0</v>
      </c>
      <c r="BF333" s="204">
        <f>IF(N333="snížená",J333,0)</f>
        <v>0</v>
      </c>
      <c r="BG333" s="204">
        <f>IF(N333="zákl. přenesená",J333,0)</f>
        <v>0</v>
      </c>
      <c r="BH333" s="204">
        <f>IF(N333="sníž. přenesená",J333,0)</f>
        <v>0</v>
      </c>
      <c r="BI333" s="204">
        <f>IF(N333="nulová",J333,0)</f>
        <v>0</v>
      </c>
      <c r="BJ333" s="19" t="s">
        <v>78</v>
      </c>
      <c r="BK333" s="204">
        <f>ROUND(I333*H333,2)</f>
        <v>0</v>
      </c>
      <c r="BL333" s="19" t="s">
        <v>275</v>
      </c>
      <c r="BM333" s="19" t="s">
        <v>2171</v>
      </c>
    </row>
    <row r="334" spans="2:47" s="1" customFormat="1" ht="27">
      <c r="B334" s="36"/>
      <c r="C334" s="58"/>
      <c r="D334" s="230" t="s">
        <v>188</v>
      </c>
      <c r="E334" s="58"/>
      <c r="F334" s="242" t="s">
        <v>2172</v>
      </c>
      <c r="G334" s="58"/>
      <c r="H334" s="58"/>
      <c r="I334" s="163"/>
      <c r="J334" s="58"/>
      <c r="K334" s="58"/>
      <c r="L334" s="56"/>
      <c r="M334" s="73"/>
      <c r="N334" s="37"/>
      <c r="O334" s="37"/>
      <c r="P334" s="37"/>
      <c r="Q334" s="37"/>
      <c r="R334" s="37"/>
      <c r="S334" s="37"/>
      <c r="T334" s="74"/>
      <c r="AT334" s="19" t="s">
        <v>188</v>
      </c>
      <c r="AU334" s="19" t="s">
        <v>80</v>
      </c>
    </row>
    <row r="335" spans="2:65" s="1" customFormat="1" ht="22.5" customHeight="1">
      <c r="B335" s="36"/>
      <c r="C335" s="232" t="s">
        <v>474</v>
      </c>
      <c r="D335" s="232" t="s">
        <v>219</v>
      </c>
      <c r="E335" s="233" t="s">
        <v>2173</v>
      </c>
      <c r="F335" s="234" t="s">
        <v>2174</v>
      </c>
      <c r="G335" s="235" t="s">
        <v>2170</v>
      </c>
      <c r="H335" s="236">
        <v>0.44</v>
      </c>
      <c r="I335" s="237"/>
      <c r="J335" s="238">
        <f>ROUND(I335*H335,2)</f>
        <v>0</v>
      </c>
      <c r="K335" s="234" t="s">
        <v>21</v>
      </c>
      <c r="L335" s="239"/>
      <c r="M335" s="240" t="s">
        <v>21</v>
      </c>
      <c r="N335" s="241" t="s">
        <v>42</v>
      </c>
      <c r="O335" s="37"/>
      <c r="P335" s="202">
        <f>O335*H335</f>
        <v>0</v>
      </c>
      <c r="Q335" s="202">
        <v>0.0433</v>
      </c>
      <c r="R335" s="202">
        <f>Q335*H335</f>
        <v>0.019052</v>
      </c>
      <c r="S335" s="202">
        <v>0</v>
      </c>
      <c r="T335" s="203">
        <f>S335*H335</f>
        <v>0</v>
      </c>
      <c r="AR335" s="19" t="s">
        <v>356</v>
      </c>
      <c r="AT335" s="19" t="s">
        <v>219</v>
      </c>
      <c r="AU335" s="19" t="s">
        <v>80</v>
      </c>
      <c r="AY335" s="19" t="s">
        <v>180</v>
      </c>
      <c r="BE335" s="204">
        <f>IF(N335="základní",J335,0)</f>
        <v>0</v>
      </c>
      <c r="BF335" s="204">
        <f>IF(N335="snížená",J335,0)</f>
        <v>0</v>
      </c>
      <c r="BG335" s="204">
        <f>IF(N335="zákl. přenesená",J335,0)</f>
        <v>0</v>
      </c>
      <c r="BH335" s="204">
        <f>IF(N335="sníž. přenesená",J335,0)</f>
        <v>0</v>
      </c>
      <c r="BI335" s="204">
        <f>IF(N335="nulová",J335,0)</f>
        <v>0</v>
      </c>
      <c r="BJ335" s="19" t="s">
        <v>78</v>
      </c>
      <c r="BK335" s="204">
        <f>ROUND(I335*H335,2)</f>
        <v>0</v>
      </c>
      <c r="BL335" s="19" t="s">
        <v>275</v>
      </c>
      <c r="BM335" s="19" t="s">
        <v>2175</v>
      </c>
    </row>
    <row r="336" spans="2:47" s="1" customFormat="1" ht="27">
      <c r="B336" s="36"/>
      <c r="C336" s="58"/>
      <c r="D336" s="230" t="s">
        <v>188</v>
      </c>
      <c r="E336" s="58"/>
      <c r="F336" s="242" t="s">
        <v>2176</v>
      </c>
      <c r="G336" s="58"/>
      <c r="H336" s="58"/>
      <c r="I336" s="163"/>
      <c r="J336" s="58"/>
      <c r="K336" s="58"/>
      <c r="L336" s="56"/>
      <c r="M336" s="73"/>
      <c r="N336" s="37"/>
      <c r="O336" s="37"/>
      <c r="P336" s="37"/>
      <c r="Q336" s="37"/>
      <c r="R336" s="37"/>
      <c r="S336" s="37"/>
      <c r="T336" s="74"/>
      <c r="AT336" s="19" t="s">
        <v>188</v>
      </c>
      <c r="AU336" s="19" t="s">
        <v>80</v>
      </c>
    </row>
    <row r="337" spans="2:65" s="1" customFormat="1" ht="22.5" customHeight="1">
      <c r="B337" s="36"/>
      <c r="C337" s="193" t="s">
        <v>479</v>
      </c>
      <c r="D337" s="193" t="s">
        <v>183</v>
      </c>
      <c r="E337" s="194" t="s">
        <v>2177</v>
      </c>
      <c r="F337" s="195" t="s">
        <v>2178</v>
      </c>
      <c r="G337" s="196" t="s">
        <v>196</v>
      </c>
      <c r="H337" s="197">
        <v>2.9</v>
      </c>
      <c r="I337" s="198"/>
      <c r="J337" s="199">
        <f>ROUND(I337*H337,2)</f>
        <v>0</v>
      </c>
      <c r="K337" s="195" t="s">
        <v>21</v>
      </c>
      <c r="L337" s="56"/>
      <c r="M337" s="200" t="s">
        <v>21</v>
      </c>
      <c r="N337" s="201" t="s">
        <v>42</v>
      </c>
      <c r="O337" s="37"/>
      <c r="P337" s="202">
        <f>O337*H337</f>
        <v>0</v>
      </c>
      <c r="Q337" s="202">
        <v>0</v>
      </c>
      <c r="R337" s="202">
        <f>Q337*H337</f>
        <v>0</v>
      </c>
      <c r="S337" s="202">
        <v>0</v>
      </c>
      <c r="T337" s="203">
        <f>S337*H337</f>
        <v>0</v>
      </c>
      <c r="AR337" s="19" t="s">
        <v>275</v>
      </c>
      <c r="AT337" s="19" t="s">
        <v>183</v>
      </c>
      <c r="AU337" s="19" t="s">
        <v>80</v>
      </c>
      <c r="AY337" s="19" t="s">
        <v>180</v>
      </c>
      <c r="BE337" s="204">
        <f>IF(N337="základní",J337,0)</f>
        <v>0</v>
      </c>
      <c r="BF337" s="204">
        <f>IF(N337="snížená",J337,0)</f>
        <v>0</v>
      </c>
      <c r="BG337" s="204">
        <f>IF(N337="zákl. přenesená",J337,0)</f>
        <v>0</v>
      </c>
      <c r="BH337" s="204">
        <f>IF(N337="sníž. přenesená",J337,0)</f>
        <v>0</v>
      </c>
      <c r="BI337" s="204">
        <f>IF(N337="nulová",J337,0)</f>
        <v>0</v>
      </c>
      <c r="BJ337" s="19" t="s">
        <v>78</v>
      </c>
      <c r="BK337" s="204">
        <f>ROUND(I337*H337,2)</f>
        <v>0</v>
      </c>
      <c r="BL337" s="19" t="s">
        <v>275</v>
      </c>
      <c r="BM337" s="19" t="s">
        <v>2179</v>
      </c>
    </row>
    <row r="338" spans="2:47" s="1" customFormat="1" ht="27">
      <c r="B338" s="36"/>
      <c r="C338" s="58"/>
      <c r="D338" s="205" t="s">
        <v>188</v>
      </c>
      <c r="E338" s="58"/>
      <c r="F338" s="206" t="s">
        <v>2180</v>
      </c>
      <c r="G338" s="58"/>
      <c r="H338" s="58"/>
      <c r="I338" s="163"/>
      <c r="J338" s="58"/>
      <c r="K338" s="58"/>
      <c r="L338" s="56"/>
      <c r="M338" s="73"/>
      <c r="N338" s="37"/>
      <c r="O338" s="37"/>
      <c r="P338" s="37"/>
      <c r="Q338" s="37"/>
      <c r="R338" s="37"/>
      <c r="S338" s="37"/>
      <c r="T338" s="74"/>
      <c r="AT338" s="19" t="s">
        <v>188</v>
      </c>
      <c r="AU338" s="19" t="s">
        <v>80</v>
      </c>
    </row>
    <row r="339" spans="2:47" s="1" customFormat="1" ht="121.5">
      <c r="B339" s="36"/>
      <c r="C339" s="58"/>
      <c r="D339" s="205" t="s">
        <v>198</v>
      </c>
      <c r="E339" s="58"/>
      <c r="F339" s="218" t="s">
        <v>2181</v>
      </c>
      <c r="G339" s="58"/>
      <c r="H339" s="58"/>
      <c r="I339" s="163"/>
      <c r="J339" s="58"/>
      <c r="K339" s="58"/>
      <c r="L339" s="56"/>
      <c r="M339" s="73"/>
      <c r="N339" s="37"/>
      <c r="O339" s="37"/>
      <c r="P339" s="37"/>
      <c r="Q339" s="37"/>
      <c r="R339" s="37"/>
      <c r="S339" s="37"/>
      <c r="T339" s="74"/>
      <c r="AT339" s="19" t="s">
        <v>198</v>
      </c>
      <c r="AU339" s="19" t="s">
        <v>80</v>
      </c>
    </row>
    <row r="340" spans="2:63" s="11" customFormat="1" ht="29.85" customHeight="1">
      <c r="B340" s="176"/>
      <c r="C340" s="177"/>
      <c r="D340" s="190" t="s">
        <v>70</v>
      </c>
      <c r="E340" s="191" t="s">
        <v>970</v>
      </c>
      <c r="F340" s="191" t="s">
        <v>971</v>
      </c>
      <c r="G340" s="177"/>
      <c r="H340" s="177"/>
      <c r="I340" s="180"/>
      <c r="J340" s="192">
        <f>BK340</f>
        <v>0</v>
      </c>
      <c r="K340" s="177"/>
      <c r="L340" s="182"/>
      <c r="M340" s="183"/>
      <c r="N340" s="184"/>
      <c r="O340" s="184"/>
      <c r="P340" s="185">
        <f>SUM(P341:P369)</f>
        <v>0</v>
      </c>
      <c r="Q340" s="184"/>
      <c r="R340" s="185">
        <f>SUM(R341:R369)</f>
        <v>18.15298</v>
      </c>
      <c r="S340" s="184"/>
      <c r="T340" s="186">
        <f>SUM(T341:T369)</f>
        <v>0.8600000000000001</v>
      </c>
      <c r="AR340" s="187" t="s">
        <v>80</v>
      </c>
      <c r="AT340" s="188" t="s">
        <v>70</v>
      </c>
      <c r="AU340" s="188" t="s">
        <v>78</v>
      </c>
      <c r="AY340" s="187" t="s">
        <v>180</v>
      </c>
      <c r="BK340" s="189">
        <f>SUM(BK341:BK369)</f>
        <v>0</v>
      </c>
    </row>
    <row r="341" spans="2:65" s="1" customFormat="1" ht="22.5" customHeight="1">
      <c r="B341" s="36"/>
      <c r="C341" s="193" t="s">
        <v>483</v>
      </c>
      <c r="D341" s="193" t="s">
        <v>183</v>
      </c>
      <c r="E341" s="194" t="s">
        <v>2182</v>
      </c>
      <c r="F341" s="195" t="s">
        <v>2183</v>
      </c>
      <c r="G341" s="196" t="s">
        <v>1342</v>
      </c>
      <c r="H341" s="197">
        <v>11</v>
      </c>
      <c r="I341" s="198"/>
      <c r="J341" s="199">
        <f>ROUND(I341*H341,2)</f>
        <v>0</v>
      </c>
      <c r="K341" s="195" t="s">
        <v>21</v>
      </c>
      <c r="L341" s="56"/>
      <c r="M341" s="200" t="s">
        <v>21</v>
      </c>
      <c r="N341" s="201" t="s">
        <v>42</v>
      </c>
      <c r="O341" s="37"/>
      <c r="P341" s="202">
        <f>O341*H341</f>
        <v>0</v>
      </c>
      <c r="Q341" s="202">
        <v>0.17518</v>
      </c>
      <c r="R341" s="202">
        <f>Q341*H341</f>
        <v>1.92698</v>
      </c>
      <c r="S341" s="202">
        <v>0</v>
      </c>
      <c r="T341" s="203">
        <f>S341*H341</f>
        <v>0</v>
      </c>
      <c r="AR341" s="19" t="s">
        <v>275</v>
      </c>
      <c r="AT341" s="19" t="s">
        <v>183</v>
      </c>
      <c r="AU341" s="19" t="s">
        <v>80</v>
      </c>
      <c r="AY341" s="19" t="s">
        <v>180</v>
      </c>
      <c r="BE341" s="204">
        <f>IF(N341="základní",J341,0)</f>
        <v>0</v>
      </c>
      <c r="BF341" s="204">
        <f>IF(N341="snížená",J341,0)</f>
        <v>0</v>
      </c>
      <c r="BG341" s="204">
        <f>IF(N341="zákl. přenesená",J341,0)</f>
        <v>0</v>
      </c>
      <c r="BH341" s="204">
        <f>IF(N341="sníž. přenesená",J341,0)</f>
        <v>0</v>
      </c>
      <c r="BI341" s="204">
        <f>IF(N341="nulová",J341,0)</f>
        <v>0</v>
      </c>
      <c r="BJ341" s="19" t="s">
        <v>78</v>
      </c>
      <c r="BK341" s="204">
        <f>ROUND(I341*H341,2)</f>
        <v>0</v>
      </c>
      <c r="BL341" s="19" t="s">
        <v>275</v>
      </c>
      <c r="BM341" s="19" t="s">
        <v>2184</v>
      </c>
    </row>
    <row r="342" spans="2:47" s="1" customFormat="1" ht="13.5">
      <c r="B342" s="36"/>
      <c r="C342" s="58"/>
      <c r="D342" s="205" t="s">
        <v>188</v>
      </c>
      <c r="E342" s="58"/>
      <c r="F342" s="206" t="s">
        <v>2183</v>
      </c>
      <c r="G342" s="58"/>
      <c r="H342" s="58"/>
      <c r="I342" s="163"/>
      <c r="J342" s="58"/>
      <c r="K342" s="58"/>
      <c r="L342" s="56"/>
      <c r="M342" s="73"/>
      <c r="N342" s="37"/>
      <c r="O342" s="37"/>
      <c r="P342" s="37"/>
      <c r="Q342" s="37"/>
      <c r="R342" s="37"/>
      <c r="S342" s="37"/>
      <c r="T342" s="74"/>
      <c r="AT342" s="19" t="s">
        <v>188</v>
      </c>
      <c r="AU342" s="19" t="s">
        <v>80</v>
      </c>
    </row>
    <row r="343" spans="2:47" s="1" customFormat="1" ht="27">
      <c r="B343" s="36"/>
      <c r="C343" s="58"/>
      <c r="D343" s="230" t="s">
        <v>216</v>
      </c>
      <c r="E343" s="58"/>
      <c r="F343" s="231" t="s">
        <v>2185</v>
      </c>
      <c r="G343" s="58"/>
      <c r="H343" s="58"/>
      <c r="I343" s="163"/>
      <c r="J343" s="58"/>
      <c r="K343" s="58"/>
      <c r="L343" s="56"/>
      <c r="M343" s="73"/>
      <c r="N343" s="37"/>
      <c r="O343" s="37"/>
      <c r="P343" s="37"/>
      <c r="Q343" s="37"/>
      <c r="R343" s="37"/>
      <c r="S343" s="37"/>
      <c r="T343" s="74"/>
      <c r="AT343" s="19" t="s">
        <v>216</v>
      </c>
      <c r="AU343" s="19" t="s">
        <v>80</v>
      </c>
    </row>
    <row r="344" spans="2:65" s="1" customFormat="1" ht="22.5" customHeight="1">
      <c r="B344" s="36"/>
      <c r="C344" s="193" t="s">
        <v>488</v>
      </c>
      <c r="D344" s="193" t="s">
        <v>183</v>
      </c>
      <c r="E344" s="194" t="s">
        <v>2186</v>
      </c>
      <c r="F344" s="195" t="s">
        <v>2187</v>
      </c>
      <c r="G344" s="196" t="s">
        <v>186</v>
      </c>
      <c r="H344" s="197">
        <v>11</v>
      </c>
      <c r="I344" s="198"/>
      <c r="J344" s="199">
        <f>ROUND(I344*H344,2)</f>
        <v>0</v>
      </c>
      <c r="K344" s="195" t="s">
        <v>21</v>
      </c>
      <c r="L344" s="56"/>
      <c r="M344" s="200" t="s">
        <v>21</v>
      </c>
      <c r="N344" s="201" t="s">
        <v>42</v>
      </c>
      <c r="O344" s="37"/>
      <c r="P344" s="202">
        <f>O344*H344</f>
        <v>0</v>
      </c>
      <c r="Q344" s="202">
        <v>1.25</v>
      </c>
      <c r="R344" s="202">
        <f>Q344*H344</f>
        <v>13.75</v>
      </c>
      <c r="S344" s="202">
        <v>0</v>
      </c>
      <c r="T344" s="203">
        <f>S344*H344</f>
        <v>0</v>
      </c>
      <c r="AR344" s="19" t="s">
        <v>275</v>
      </c>
      <c r="AT344" s="19" t="s">
        <v>183</v>
      </c>
      <c r="AU344" s="19" t="s">
        <v>80</v>
      </c>
      <c r="AY344" s="19" t="s">
        <v>180</v>
      </c>
      <c r="BE344" s="204">
        <f>IF(N344="základní",J344,0)</f>
        <v>0</v>
      </c>
      <c r="BF344" s="204">
        <f>IF(N344="snížená",J344,0)</f>
        <v>0</v>
      </c>
      <c r="BG344" s="204">
        <f>IF(N344="zákl. přenesená",J344,0)</f>
        <v>0</v>
      </c>
      <c r="BH344" s="204">
        <f>IF(N344="sníž. přenesená",J344,0)</f>
        <v>0</v>
      </c>
      <c r="BI344" s="204">
        <f>IF(N344="nulová",J344,0)</f>
        <v>0</v>
      </c>
      <c r="BJ344" s="19" t="s">
        <v>78</v>
      </c>
      <c r="BK344" s="204">
        <f>ROUND(I344*H344,2)</f>
        <v>0</v>
      </c>
      <c r="BL344" s="19" t="s">
        <v>275</v>
      </c>
      <c r="BM344" s="19" t="s">
        <v>2188</v>
      </c>
    </row>
    <row r="345" spans="2:47" s="1" customFormat="1" ht="13.5">
      <c r="B345" s="36"/>
      <c r="C345" s="58"/>
      <c r="D345" s="205" t="s">
        <v>188</v>
      </c>
      <c r="E345" s="58"/>
      <c r="F345" s="206" t="s">
        <v>2189</v>
      </c>
      <c r="G345" s="58"/>
      <c r="H345" s="58"/>
      <c r="I345" s="163"/>
      <c r="J345" s="58"/>
      <c r="K345" s="58"/>
      <c r="L345" s="56"/>
      <c r="M345" s="73"/>
      <c r="N345" s="37"/>
      <c r="O345" s="37"/>
      <c r="P345" s="37"/>
      <c r="Q345" s="37"/>
      <c r="R345" s="37"/>
      <c r="S345" s="37"/>
      <c r="T345" s="74"/>
      <c r="AT345" s="19" t="s">
        <v>188</v>
      </c>
      <c r="AU345" s="19" t="s">
        <v>80</v>
      </c>
    </row>
    <row r="346" spans="2:47" s="1" customFormat="1" ht="27">
      <c r="B346" s="36"/>
      <c r="C346" s="58"/>
      <c r="D346" s="230" t="s">
        <v>216</v>
      </c>
      <c r="E346" s="58"/>
      <c r="F346" s="231" t="s">
        <v>2190</v>
      </c>
      <c r="G346" s="58"/>
      <c r="H346" s="58"/>
      <c r="I346" s="163"/>
      <c r="J346" s="58"/>
      <c r="K346" s="58"/>
      <c r="L346" s="56"/>
      <c r="M346" s="73"/>
      <c r="N346" s="37"/>
      <c r="O346" s="37"/>
      <c r="P346" s="37"/>
      <c r="Q346" s="37"/>
      <c r="R346" s="37"/>
      <c r="S346" s="37"/>
      <c r="T346" s="74"/>
      <c r="AT346" s="19" t="s">
        <v>216</v>
      </c>
      <c r="AU346" s="19" t="s">
        <v>80</v>
      </c>
    </row>
    <row r="347" spans="2:65" s="1" customFormat="1" ht="22.5" customHeight="1">
      <c r="B347" s="36"/>
      <c r="C347" s="193" t="s">
        <v>493</v>
      </c>
      <c r="D347" s="193" t="s">
        <v>183</v>
      </c>
      <c r="E347" s="194" t="s">
        <v>2191</v>
      </c>
      <c r="F347" s="195" t="s">
        <v>2192</v>
      </c>
      <c r="G347" s="196" t="s">
        <v>614</v>
      </c>
      <c r="H347" s="197">
        <v>50</v>
      </c>
      <c r="I347" s="198"/>
      <c r="J347" s="199">
        <f>ROUND(I347*H347,2)</f>
        <v>0</v>
      </c>
      <c r="K347" s="195" t="s">
        <v>21</v>
      </c>
      <c r="L347" s="56"/>
      <c r="M347" s="200" t="s">
        <v>21</v>
      </c>
      <c r="N347" s="201" t="s">
        <v>42</v>
      </c>
      <c r="O347" s="37"/>
      <c r="P347" s="202">
        <f>O347*H347</f>
        <v>0</v>
      </c>
      <c r="Q347" s="202">
        <v>0</v>
      </c>
      <c r="R347" s="202">
        <f>Q347*H347</f>
        <v>0</v>
      </c>
      <c r="S347" s="202">
        <v>0</v>
      </c>
      <c r="T347" s="203">
        <f>S347*H347</f>
        <v>0</v>
      </c>
      <c r="AR347" s="19" t="s">
        <v>275</v>
      </c>
      <c r="AT347" s="19" t="s">
        <v>183</v>
      </c>
      <c r="AU347" s="19" t="s">
        <v>80</v>
      </c>
      <c r="AY347" s="19" t="s">
        <v>180</v>
      </c>
      <c r="BE347" s="204">
        <f>IF(N347="základní",J347,0)</f>
        <v>0</v>
      </c>
      <c r="BF347" s="204">
        <f>IF(N347="snížená",J347,0)</f>
        <v>0</v>
      </c>
      <c r="BG347" s="204">
        <f>IF(N347="zákl. přenesená",J347,0)</f>
        <v>0</v>
      </c>
      <c r="BH347" s="204">
        <f>IF(N347="sníž. přenesená",J347,0)</f>
        <v>0</v>
      </c>
      <c r="BI347" s="204">
        <f>IF(N347="nulová",J347,0)</f>
        <v>0</v>
      </c>
      <c r="BJ347" s="19" t="s">
        <v>78</v>
      </c>
      <c r="BK347" s="204">
        <f>ROUND(I347*H347,2)</f>
        <v>0</v>
      </c>
      <c r="BL347" s="19" t="s">
        <v>275</v>
      </c>
      <c r="BM347" s="19" t="s">
        <v>2193</v>
      </c>
    </row>
    <row r="348" spans="2:47" s="1" customFormat="1" ht="13.5">
      <c r="B348" s="36"/>
      <c r="C348" s="58"/>
      <c r="D348" s="205" t="s">
        <v>188</v>
      </c>
      <c r="E348" s="58"/>
      <c r="F348" s="206" t="s">
        <v>2192</v>
      </c>
      <c r="G348" s="58"/>
      <c r="H348" s="58"/>
      <c r="I348" s="163"/>
      <c r="J348" s="58"/>
      <c r="K348" s="58"/>
      <c r="L348" s="56"/>
      <c r="M348" s="73"/>
      <c r="N348" s="37"/>
      <c r="O348" s="37"/>
      <c r="P348" s="37"/>
      <c r="Q348" s="37"/>
      <c r="R348" s="37"/>
      <c r="S348" s="37"/>
      <c r="T348" s="74"/>
      <c r="AT348" s="19" t="s">
        <v>188</v>
      </c>
      <c r="AU348" s="19" t="s">
        <v>80</v>
      </c>
    </row>
    <row r="349" spans="2:47" s="1" customFormat="1" ht="27">
      <c r="B349" s="36"/>
      <c r="C349" s="58"/>
      <c r="D349" s="230" t="s">
        <v>216</v>
      </c>
      <c r="E349" s="58"/>
      <c r="F349" s="231" t="s">
        <v>2194</v>
      </c>
      <c r="G349" s="58"/>
      <c r="H349" s="58"/>
      <c r="I349" s="163"/>
      <c r="J349" s="58"/>
      <c r="K349" s="58"/>
      <c r="L349" s="56"/>
      <c r="M349" s="73"/>
      <c r="N349" s="37"/>
      <c r="O349" s="37"/>
      <c r="P349" s="37"/>
      <c r="Q349" s="37"/>
      <c r="R349" s="37"/>
      <c r="S349" s="37"/>
      <c r="T349" s="74"/>
      <c r="AT349" s="19" t="s">
        <v>216</v>
      </c>
      <c r="AU349" s="19" t="s">
        <v>80</v>
      </c>
    </row>
    <row r="350" spans="2:65" s="1" customFormat="1" ht="22.5" customHeight="1">
      <c r="B350" s="36"/>
      <c r="C350" s="193" t="s">
        <v>498</v>
      </c>
      <c r="D350" s="193" t="s">
        <v>183</v>
      </c>
      <c r="E350" s="194" t="s">
        <v>2195</v>
      </c>
      <c r="F350" s="195" t="s">
        <v>2196</v>
      </c>
      <c r="G350" s="196" t="s">
        <v>614</v>
      </c>
      <c r="H350" s="197">
        <v>50</v>
      </c>
      <c r="I350" s="198"/>
      <c r="J350" s="199">
        <f>ROUND(I350*H350,2)</f>
        <v>0</v>
      </c>
      <c r="K350" s="195" t="s">
        <v>21</v>
      </c>
      <c r="L350" s="56"/>
      <c r="M350" s="200" t="s">
        <v>21</v>
      </c>
      <c r="N350" s="201" t="s">
        <v>42</v>
      </c>
      <c r="O350" s="37"/>
      <c r="P350" s="202">
        <f>O350*H350</f>
        <v>0</v>
      </c>
      <c r="Q350" s="202">
        <v>0.035</v>
      </c>
      <c r="R350" s="202">
        <f>Q350*H350</f>
        <v>1.7500000000000002</v>
      </c>
      <c r="S350" s="202">
        <v>0.016</v>
      </c>
      <c r="T350" s="203">
        <f>S350*H350</f>
        <v>0.8</v>
      </c>
      <c r="AR350" s="19" t="s">
        <v>275</v>
      </c>
      <c r="AT350" s="19" t="s">
        <v>183</v>
      </c>
      <c r="AU350" s="19" t="s">
        <v>80</v>
      </c>
      <c r="AY350" s="19" t="s">
        <v>180</v>
      </c>
      <c r="BE350" s="204">
        <f>IF(N350="základní",J350,0)</f>
        <v>0</v>
      </c>
      <c r="BF350" s="204">
        <f>IF(N350="snížená",J350,0)</f>
        <v>0</v>
      </c>
      <c r="BG350" s="204">
        <f>IF(N350="zákl. přenesená",J350,0)</f>
        <v>0</v>
      </c>
      <c r="BH350" s="204">
        <f>IF(N350="sníž. přenesená",J350,0)</f>
        <v>0</v>
      </c>
      <c r="BI350" s="204">
        <f>IF(N350="nulová",J350,0)</f>
        <v>0</v>
      </c>
      <c r="BJ350" s="19" t="s">
        <v>78</v>
      </c>
      <c r="BK350" s="204">
        <f>ROUND(I350*H350,2)</f>
        <v>0</v>
      </c>
      <c r="BL350" s="19" t="s">
        <v>275</v>
      </c>
      <c r="BM350" s="19" t="s">
        <v>2197</v>
      </c>
    </row>
    <row r="351" spans="2:47" s="1" customFormat="1" ht="13.5">
      <c r="B351" s="36"/>
      <c r="C351" s="58"/>
      <c r="D351" s="230" t="s">
        <v>188</v>
      </c>
      <c r="E351" s="58"/>
      <c r="F351" s="242" t="s">
        <v>2198</v>
      </c>
      <c r="G351" s="58"/>
      <c r="H351" s="58"/>
      <c r="I351" s="163"/>
      <c r="J351" s="58"/>
      <c r="K351" s="58"/>
      <c r="L351" s="56"/>
      <c r="M351" s="73"/>
      <c r="N351" s="37"/>
      <c r="O351" s="37"/>
      <c r="P351" s="37"/>
      <c r="Q351" s="37"/>
      <c r="R351" s="37"/>
      <c r="S351" s="37"/>
      <c r="T351" s="74"/>
      <c r="AT351" s="19" t="s">
        <v>188</v>
      </c>
      <c r="AU351" s="19" t="s">
        <v>80</v>
      </c>
    </row>
    <row r="352" spans="2:65" s="1" customFormat="1" ht="22.5" customHeight="1">
      <c r="B352" s="36"/>
      <c r="C352" s="193" t="s">
        <v>504</v>
      </c>
      <c r="D352" s="193" t="s">
        <v>183</v>
      </c>
      <c r="E352" s="194" t="s">
        <v>2199</v>
      </c>
      <c r="F352" s="195" t="s">
        <v>2200</v>
      </c>
      <c r="G352" s="196" t="s">
        <v>1342</v>
      </c>
      <c r="H352" s="197">
        <v>11</v>
      </c>
      <c r="I352" s="198"/>
      <c r="J352" s="199">
        <f>ROUND(I352*H352,2)</f>
        <v>0</v>
      </c>
      <c r="K352" s="195" t="s">
        <v>21</v>
      </c>
      <c r="L352" s="56"/>
      <c r="M352" s="200" t="s">
        <v>21</v>
      </c>
      <c r="N352" s="201" t="s">
        <v>42</v>
      </c>
      <c r="O352" s="37"/>
      <c r="P352" s="202">
        <f>O352*H352</f>
        <v>0</v>
      </c>
      <c r="Q352" s="202">
        <v>0</v>
      </c>
      <c r="R352" s="202">
        <f>Q352*H352</f>
        <v>0</v>
      </c>
      <c r="S352" s="202">
        <v>0</v>
      </c>
      <c r="T352" s="203">
        <f>S352*H352</f>
        <v>0</v>
      </c>
      <c r="AR352" s="19" t="s">
        <v>275</v>
      </c>
      <c r="AT352" s="19" t="s">
        <v>183</v>
      </c>
      <c r="AU352" s="19" t="s">
        <v>80</v>
      </c>
      <c r="AY352" s="19" t="s">
        <v>180</v>
      </c>
      <c r="BE352" s="204">
        <f>IF(N352="základní",J352,0)</f>
        <v>0</v>
      </c>
      <c r="BF352" s="204">
        <f>IF(N352="snížená",J352,0)</f>
        <v>0</v>
      </c>
      <c r="BG352" s="204">
        <f>IF(N352="zákl. přenesená",J352,0)</f>
        <v>0</v>
      </c>
      <c r="BH352" s="204">
        <f>IF(N352="sníž. přenesená",J352,0)</f>
        <v>0</v>
      </c>
      <c r="BI352" s="204">
        <f>IF(N352="nulová",J352,0)</f>
        <v>0</v>
      </c>
      <c r="BJ352" s="19" t="s">
        <v>78</v>
      </c>
      <c r="BK352" s="204">
        <f>ROUND(I352*H352,2)</f>
        <v>0</v>
      </c>
      <c r="BL352" s="19" t="s">
        <v>275</v>
      </c>
      <c r="BM352" s="19" t="s">
        <v>2201</v>
      </c>
    </row>
    <row r="353" spans="2:47" s="1" customFormat="1" ht="13.5">
      <c r="B353" s="36"/>
      <c r="C353" s="58"/>
      <c r="D353" s="205" t="s">
        <v>188</v>
      </c>
      <c r="E353" s="58"/>
      <c r="F353" s="206" t="s">
        <v>2200</v>
      </c>
      <c r="G353" s="58"/>
      <c r="H353" s="58"/>
      <c r="I353" s="163"/>
      <c r="J353" s="58"/>
      <c r="K353" s="58"/>
      <c r="L353" s="56"/>
      <c r="M353" s="73"/>
      <c r="N353" s="37"/>
      <c r="O353" s="37"/>
      <c r="P353" s="37"/>
      <c r="Q353" s="37"/>
      <c r="R353" s="37"/>
      <c r="S353" s="37"/>
      <c r="T353" s="74"/>
      <c r="AT353" s="19" t="s">
        <v>188</v>
      </c>
      <c r="AU353" s="19" t="s">
        <v>80</v>
      </c>
    </row>
    <row r="354" spans="2:47" s="1" customFormat="1" ht="27">
      <c r="B354" s="36"/>
      <c r="C354" s="58"/>
      <c r="D354" s="230" t="s">
        <v>216</v>
      </c>
      <c r="E354" s="58"/>
      <c r="F354" s="231" t="s">
        <v>2202</v>
      </c>
      <c r="G354" s="58"/>
      <c r="H354" s="58"/>
      <c r="I354" s="163"/>
      <c r="J354" s="58"/>
      <c r="K354" s="58"/>
      <c r="L354" s="56"/>
      <c r="M354" s="73"/>
      <c r="N354" s="37"/>
      <c r="O354" s="37"/>
      <c r="P354" s="37"/>
      <c r="Q354" s="37"/>
      <c r="R354" s="37"/>
      <c r="S354" s="37"/>
      <c r="T354" s="74"/>
      <c r="AT354" s="19" t="s">
        <v>216</v>
      </c>
      <c r="AU354" s="19" t="s">
        <v>80</v>
      </c>
    </row>
    <row r="355" spans="2:65" s="1" customFormat="1" ht="22.5" customHeight="1">
      <c r="B355" s="36"/>
      <c r="C355" s="232" t="s">
        <v>892</v>
      </c>
      <c r="D355" s="232" t="s">
        <v>219</v>
      </c>
      <c r="E355" s="233" t="s">
        <v>2203</v>
      </c>
      <c r="F355" s="234" t="s">
        <v>2204</v>
      </c>
      <c r="G355" s="235" t="s">
        <v>186</v>
      </c>
      <c r="H355" s="236">
        <v>132</v>
      </c>
      <c r="I355" s="237"/>
      <c r="J355" s="238">
        <f>ROUND(I355*H355,2)</f>
        <v>0</v>
      </c>
      <c r="K355" s="234" t="s">
        <v>21</v>
      </c>
      <c r="L355" s="239"/>
      <c r="M355" s="240" t="s">
        <v>21</v>
      </c>
      <c r="N355" s="241" t="s">
        <v>42</v>
      </c>
      <c r="O355" s="37"/>
      <c r="P355" s="202">
        <f>O355*H355</f>
        <v>0</v>
      </c>
      <c r="Q355" s="202">
        <v>0.0055</v>
      </c>
      <c r="R355" s="202">
        <f>Q355*H355</f>
        <v>0.726</v>
      </c>
      <c r="S355" s="202">
        <v>0</v>
      </c>
      <c r="T355" s="203">
        <f>S355*H355</f>
        <v>0</v>
      </c>
      <c r="AR355" s="19" t="s">
        <v>356</v>
      </c>
      <c r="AT355" s="19" t="s">
        <v>219</v>
      </c>
      <c r="AU355" s="19" t="s">
        <v>80</v>
      </c>
      <c r="AY355" s="19" t="s">
        <v>180</v>
      </c>
      <c r="BE355" s="204">
        <f>IF(N355="základní",J355,0)</f>
        <v>0</v>
      </c>
      <c r="BF355" s="204">
        <f>IF(N355="snížená",J355,0)</f>
        <v>0</v>
      </c>
      <c r="BG355" s="204">
        <f>IF(N355="zákl. přenesená",J355,0)</f>
        <v>0</v>
      </c>
      <c r="BH355" s="204">
        <f>IF(N355="sníž. přenesená",J355,0)</f>
        <v>0</v>
      </c>
      <c r="BI355" s="204">
        <f>IF(N355="nulová",J355,0)</f>
        <v>0</v>
      </c>
      <c r="BJ355" s="19" t="s">
        <v>78</v>
      </c>
      <c r="BK355" s="204">
        <f>ROUND(I355*H355,2)</f>
        <v>0</v>
      </c>
      <c r="BL355" s="19" t="s">
        <v>275</v>
      </c>
      <c r="BM355" s="19" t="s">
        <v>2205</v>
      </c>
    </row>
    <row r="356" spans="2:47" s="1" customFormat="1" ht="13.5">
      <c r="B356" s="36"/>
      <c r="C356" s="58"/>
      <c r="D356" s="230" t="s">
        <v>188</v>
      </c>
      <c r="E356" s="58"/>
      <c r="F356" s="242" t="s">
        <v>2206</v>
      </c>
      <c r="G356" s="58"/>
      <c r="H356" s="58"/>
      <c r="I356" s="163"/>
      <c r="J356" s="58"/>
      <c r="K356" s="58"/>
      <c r="L356" s="56"/>
      <c r="M356" s="73"/>
      <c r="N356" s="37"/>
      <c r="O356" s="37"/>
      <c r="P356" s="37"/>
      <c r="Q356" s="37"/>
      <c r="R356" s="37"/>
      <c r="S356" s="37"/>
      <c r="T356" s="74"/>
      <c r="AT356" s="19" t="s">
        <v>188</v>
      </c>
      <c r="AU356" s="19" t="s">
        <v>80</v>
      </c>
    </row>
    <row r="357" spans="2:65" s="1" customFormat="1" ht="22.5" customHeight="1">
      <c r="B357" s="36"/>
      <c r="C357" s="232" t="s">
        <v>897</v>
      </c>
      <c r="D357" s="232" t="s">
        <v>219</v>
      </c>
      <c r="E357" s="233" t="s">
        <v>2207</v>
      </c>
      <c r="F357" s="234" t="s">
        <v>2208</v>
      </c>
      <c r="G357" s="235" t="s">
        <v>186</v>
      </c>
      <c r="H357" s="236">
        <v>528</v>
      </c>
      <c r="I357" s="237"/>
      <c r="J357" s="238">
        <f>ROUND(I357*H357,2)</f>
        <v>0</v>
      </c>
      <c r="K357" s="234" t="s">
        <v>21</v>
      </c>
      <c r="L357" s="239"/>
      <c r="M357" s="240" t="s">
        <v>21</v>
      </c>
      <c r="N357" s="241" t="s">
        <v>42</v>
      </c>
      <c r="O357" s="37"/>
      <c r="P357" s="202">
        <f>O357*H357</f>
        <v>0</v>
      </c>
      <c r="Q357" s="202">
        <v>0</v>
      </c>
      <c r="R357" s="202">
        <f>Q357*H357</f>
        <v>0</v>
      </c>
      <c r="S357" s="202">
        <v>0</v>
      </c>
      <c r="T357" s="203">
        <f>S357*H357</f>
        <v>0</v>
      </c>
      <c r="AR357" s="19" t="s">
        <v>356</v>
      </c>
      <c r="AT357" s="19" t="s">
        <v>219</v>
      </c>
      <c r="AU357" s="19" t="s">
        <v>80</v>
      </c>
      <c r="AY357" s="19" t="s">
        <v>180</v>
      </c>
      <c r="BE357" s="204">
        <f>IF(N357="základní",J357,0)</f>
        <v>0</v>
      </c>
      <c r="BF357" s="204">
        <f>IF(N357="snížená",J357,0)</f>
        <v>0</v>
      </c>
      <c r="BG357" s="204">
        <f>IF(N357="zákl. přenesená",J357,0)</f>
        <v>0</v>
      </c>
      <c r="BH357" s="204">
        <f>IF(N357="sníž. přenesená",J357,0)</f>
        <v>0</v>
      </c>
      <c r="BI357" s="204">
        <f>IF(N357="nulová",J357,0)</f>
        <v>0</v>
      </c>
      <c r="BJ357" s="19" t="s">
        <v>78</v>
      </c>
      <c r="BK357" s="204">
        <f>ROUND(I357*H357,2)</f>
        <v>0</v>
      </c>
      <c r="BL357" s="19" t="s">
        <v>275</v>
      </c>
      <c r="BM357" s="19" t="s">
        <v>2209</v>
      </c>
    </row>
    <row r="358" spans="2:47" s="1" customFormat="1" ht="13.5">
      <c r="B358" s="36"/>
      <c r="C358" s="58"/>
      <c r="D358" s="230" t="s">
        <v>188</v>
      </c>
      <c r="E358" s="58"/>
      <c r="F358" s="242" t="s">
        <v>2208</v>
      </c>
      <c r="G358" s="58"/>
      <c r="H358" s="58"/>
      <c r="I358" s="163"/>
      <c r="J358" s="58"/>
      <c r="K358" s="58"/>
      <c r="L358" s="56"/>
      <c r="M358" s="73"/>
      <c r="N358" s="37"/>
      <c r="O358" s="37"/>
      <c r="P358" s="37"/>
      <c r="Q358" s="37"/>
      <c r="R358" s="37"/>
      <c r="S358" s="37"/>
      <c r="T358" s="74"/>
      <c r="AT358" s="19" t="s">
        <v>188</v>
      </c>
      <c r="AU358" s="19" t="s">
        <v>80</v>
      </c>
    </row>
    <row r="359" spans="2:65" s="1" customFormat="1" ht="22.5" customHeight="1">
      <c r="B359" s="36"/>
      <c r="C359" s="232" t="s">
        <v>904</v>
      </c>
      <c r="D359" s="232" t="s">
        <v>219</v>
      </c>
      <c r="E359" s="233" t="s">
        <v>2210</v>
      </c>
      <c r="F359" s="234" t="s">
        <v>2211</v>
      </c>
      <c r="G359" s="235" t="s">
        <v>186</v>
      </c>
      <c r="H359" s="236">
        <v>396</v>
      </c>
      <c r="I359" s="237"/>
      <c r="J359" s="238">
        <f>ROUND(I359*H359,2)</f>
        <v>0</v>
      </c>
      <c r="K359" s="234" t="s">
        <v>21</v>
      </c>
      <c r="L359" s="239"/>
      <c r="M359" s="240" t="s">
        <v>21</v>
      </c>
      <c r="N359" s="241" t="s">
        <v>42</v>
      </c>
      <c r="O359" s="37"/>
      <c r="P359" s="202">
        <f>O359*H359</f>
        <v>0</v>
      </c>
      <c r="Q359" s="202">
        <v>0</v>
      </c>
      <c r="R359" s="202">
        <f>Q359*H359</f>
        <v>0</v>
      </c>
      <c r="S359" s="202">
        <v>0</v>
      </c>
      <c r="T359" s="203">
        <f>S359*H359</f>
        <v>0</v>
      </c>
      <c r="AR359" s="19" t="s">
        <v>356</v>
      </c>
      <c r="AT359" s="19" t="s">
        <v>219</v>
      </c>
      <c r="AU359" s="19" t="s">
        <v>80</v>
      </c>
      <c r="AY359" s="19" t="s">
        <v>180</v>
      </c>
      <c r="BE359" s="204">
        <f>IF(N359="základní",J359,0)</f>
        <v>0</v>
      </c>
      <c r="BF359" s="204">
        <f>IF(N359="snížená",J359,0)</f>
        <v>0</v>
      </c>
      <c r="BG359" s="204">
        <f>IF(N359="zákl. přenesená",J359,0)</f>
        <v>0</v>
      </c>
      <c r="BH359" s="204">
        <f>IF(N359="sníž. přenesená",J359,0)</f>
        <v>0</v>
      </c>
      <c r="BI359" s="204">
        <f>IF(N359="nulová",J359,0)</f>
        <v>0</v>
      </c>
      <c r="BJ359" s="19" t="s">
        <v>78</v>
      </c>
      <c r="BK359" s="204">
        <f>ROUND(I359*H359,2)</f>
        <v>0</v>
      </c>
      <c r="BL359" s="19" t="s">
        <v>275</v>
      </c>
      <c r="BM359" s="19" t="s">
        <v>2212</v>
      </c>
    </row>
    <row r="360" spans="2:47" s="1" customFormat="1" ht="13.5">
      <c r="B360" s="36"/>
      <c r="C360" s="58"/>
      <c r="D360" s="230" t="s">
        <v>188</v>
      </c>
      <c r="E360" s="58"/>
      <c r="F360" s="242" t="s">
        <v>2211</v>
      </c>
      <c r="G360" s="58"/>
      <c r="H360" s="58"/>
      <c r="I360" s="163"/>
      <c r="J360" s="58"/>
      <c r="K360" s="58"/>
      <c r="L360" s="56"/>
      <c r="M360" s="73"/>
      <c r="N360" s="37"/>
      <c r="O360" s="37"/>
      <c r="P360" s="37"/>
      <c r="Q360" s="37"/>
      <c r="R360" s="37"/>
      <c r="S360" s="37"/>
      <c r="T360" s="74"/>
      <c r="AT360" s="19" t="s">
        <v>188</v>
      </c>
      <c r="AU360" s="19" t="s">
        <v>80</v>
      </c>
    </row>
    <row r="361" spans="2:65" s="1" customFormat="1" ht="22.5" customHeight="1">
      <c r="B361" s="36"/>
      <c r="C361" s="193" t="s">
        <v>909</v>
      </c>
      <c r="D361" s="193" t="s">
        <v>183</v>
      </c>
      <c r="E361" s="194" t="s">
        <v>2213</v>
      </c>
      <c r="F361" s="195" t="s">
        <v>2214</v>
      </c>
      <c r="G361" s="196" t="s">
        <v>186</v>
      </c>
      <c r="H361" s="197">
        <v>11</v>
      </c>
      <c r="I361" s="198"/>
      <c r="J361" s="199">
        <f>ROUND(I361*H361,2)</f>
        <v>0</v>
      </c>
      <c r="K361" s="195" t="s">
        <v>21</v>
      </c>
      <c r="L361" s="56"/>
      <c r="M361" s="200" t="s">
        <v>21</v>
      </c>
      <c r="N361" s="201" t="s">
        <v>42</v>
      </c>
      <c r="O361" s="37"/>
      <c r="P361" s="202">
        <f>O361*H361</f>
        <v>0</v>
      </c>
      <c r="Q361" s="202">
        <v>0</v>
      </c>
      <c r="R361" s="202">
        <f>Q361*H361</f>
        <v>0</v>
      </c>
      <c r="S361" s="202">
        <v>0</v>
      </c>
      <c r="T361" s="203">
        <f>S361*H361</f>
        <v>0</v>
      </c>
      <c r="AR361" s="19" t="s">
        <v>275</v>
      </c>
      <c r="AT361" s="19" t="s">
        <v>183</v>
      </c>
      <c r="AU361" s="19" t="s">
        <v>80</v>
      </c>
      <c r="AY361" s="19" t="s">
        <v>180</v>
      </c>
      <c r="BE361" s="204">
        <f>IF(N361="základní",J361,0)</f>
        <v>0</v>
      </c>
      <c r="BF361" s="204">
        <f>IF(N361="snížená",J361,0)</f>
        <v>0</v>
      </c>
      <c r="BG361" s="204">
        <f>IF(N361="zákl. přenesená",J361,0)</f>
        <v>0</v>
      </c>
      <c r="BH361" s="204">
        <f>IF(N361="sníž. přenesená",J361,0)</f>
        <v>0</v>
      </c>
      <c r="BI361" s="204">
        <f>IF(N361="nulová",J361,0)</f>
        <v>0</v>
      </c>
      <c r="BJ361" s="19" t="s">
        <v>78</v>
      </c>
      <c r="BK361" s="204">
        <f>ROUND(I361*H361,2)</f>
        <v>0</v>
      </c>
      <c r="BL361" s="19" t="s">
        <v>275</v>
      </c>
      <c r="BM361" s="19" t="s">
        <v>2215</v>
      </c>
    </row>
    <row r="362" spans="2:47" s="1" customFormat="1" ht="13.5">
      <c r="B362" s="36"/>
      <c r="C362" s="58"/>
      <c r="D362" s="230" t="s">
        <v>188</v>
      </c>
      <c r="E362" s="58"/>
      <c r="F362" s="242" t="s">
        <v>2214</v>
      </c>
      <c r="G362" s="58"/>
      <c r="H362" s="58"/>
      <c r="I362" s="163"/>
      <c r="J362" s="58"/>
      <c r="K362" s="58"/>
      <c r="L362" s="56"/>
      <c r="M362" s="73"/>
      <c r="N362" s="37"/>
      <c r="O362" s="37"/>
      <c r="P362" s="37"/>
      <c r="Q362" s="37"/>
      <c r="R362" s="37"/>
      <c r="S362" s="37"/>
      <c r="T362" s="74"/>
      <c r="AT362" s="19" t="s">
        <v>188</v>
      </c>
      <c r="AU362" s="19" t="s">
        <v>80</v>
      </c>
    </row>
    <row r="363" spans="2:65" s="1" customFormat="1" ht="31.5" customHeight="1">
      <c r="B363" s="36"/>
      <c r="C363" s="193" t="s">
        <v>914</v>
      </c>
      <c r="D363" s="193" t="s">
        <v>183</v>
      </c>
      <c r="E363" s="194" t="s">
        <v>2216</v>
      </c>
      <c r="F363" s="195" t="s">
        <v>2217</v>
      </c>
      <c r="G363" s="196" t="s">
        <v>825</v>
      </c>
      <c r="H363" s="197">
        <v>60</v>
      </c>
      <c r="I363" s="198"/>
      <c r="J363" s="199">
        <f>ROUND(I363*H363,2)</f>
        <v>0</v>
      </c>
      <c r="K363" s="195" t="s">
        <v>560</v>
      </c>
      <c r="L363" s="56"/>
      <c r="M363" s="200" t="s">
        <v>21</v>
      </c>
      <c r="N363" s="201" t="s">
        <v>42</v>
      </c>
      <c r="O363" s="37"/>
      <c r="P363" s="202">
        <f>O363*H363</f>
        <v>0</v>
      </c>
      <c r="Q363" s="202">
        <v>0</v>
      </c>
      <c r="R363" s="202">
        <f>Q363*H363</f>
        <v>0</v>
      </c>
      <c r="S363" s="202">
        <v>0.001</v>
      </c>
      <c r="T363" s="203">
        <f>S363*H363</f>
        <v>0.06</v>
      </c>
      <c r="AR363" s="19" t="s">
        <v>275</v>
      </c>
      <c r="AT363" s="19" t="s">
        <v>183</v>
      </c>
      <c r="AU363" s="19" t="s">
        <v>80</v>
      </c>
      <c r="AY363" s="19" t="s">
        <v>180</v>
      </c>
      <c r="BE363" s="204">
        <f>IF(N363="základní",J363,0)</f>
        <v>0</v>
      </c>
      <c r="BF363" s="204">
        <f>IF(N363="snížená",J363,0)</f>
        <v>0</v>
      </c>
      <c r="BG363" s="204">
        <f>IF(N363="zákl. přenesená",J363,0)</f>
        <v>0</v>
      </c>
      <c r="BH363" s="204">
        <f>IF(N363="sníž. přenesená",J363,0)</f>
        <v>0</v>
      </c>
      <c r="BI363" s="204">
        <f>IF(N363="nulová",J363,0)</f>
        <v>0</v>
      </c>
      <c r="BJ363" s="19" t="s">
        <v>78</v>
      </c>
      <c r="BK363" s="204">
        <f>ROUND(I363*H363,2)</f>
        <v>0</v>
      </c>
      <c r="BL363" s="19" t="s">
        <v>275</v>
      </c>
      <c r="BM363" s="19" t="s">
        <v>2218</v>
      </c>
    </row>
    <row r="364" spans="2:47" s="1" customFormat="1" ht="13.5">
      <c r="B364" s="36"/>
      <c r="C364" s="58"/>
      <c r="D364" s="205" t="s">
        <v>188</v>
      </c>
      <c r="E364" s="58"/>
      <c r="F364" s="206" t="s">
        <v>2219</v>
      </c>
      <c r="G364" s="58"/>
      <c r="H364" s="58"/>
      <c r="I364" s="163"/>
      <c r="J364" s="58"/>
      <c r="K364" s="58"/>
      <c r="L364" s="56"/>
      <c r="M364" s="73"/>
      <c r="N364" s="37"/>
      <c r="O364" s="37"/>
      <c r="P364" s="37"/>
      <c r="Q364" s="37"/>
      <c r="R364" s="37"/>
      <c r="S364" s="37"/>
      <c r="T364" s="74"/>
      <c r="AT364" s="19" t="s">
        <v>188</v>
      </c>
      <c r="AU364" s="19" t="s">
        <v>80</v>
      </c>
    </row>
    <row r="365" spans="2:47" s="1" customFormat="1" ht="54">
      <c r="B365" s="36"/>
      <c r="C365" s="58"/>
      <c r="D365" s="205" t="s">
        <v>198</v>
      </c>
      <c r="E365" s="58"/>
      <c r="F365" s="218" t="s">
        <v>2220</v>
      </c>
      <c r="G365" s="58"/>
      <c r="H365" s="58"/>
      <c r="I365" s="163"/>
      <c r="J365" s="58"/>
      <c r="K365" s="58"/>
      <c r="L365" s="56"/>
      <c r="M365" s="73"/>
      <c r="N365" s="37"/>
      <c r="O365" s="37"/>
      <c r="P365" s="37"/>
      <c r="Q365" s="37"/>
      <c r="R365" s="37"/>
      <c r="S365" s="37"/>
      <c r="T365" s="74"/>
      <c r="AT365" s="19" t="s">
        <v>198</v>
      </c>
      <c r="AU365" s="19" t="s">
        <v>80</v>
      </c>
    </row>
    <row r="366" spans="2:51" s="12" customFormat="1" ht="13.5">
      <c r="B366" s="207"/>
      <c r="C366" s="208"/>
      <c r="D366" s="230" t="s">
        <v>190</v>
      </c>
      <c r="E366" s="243" t="s">
        <v>21</v>
      </c>
      <c r="F366" s="244" t="s">
        <v>2221</v>
      </c>
      <c r="G366" s="208"/>
      <c r="H366" s="245">
        <v>60</v>
      </c>
      <c r="I366" s="212"/>
      <c r="J366" s="208"/>
      <c r="K366" s="208"/>
      <c r="L366" s="213"/>
      <c r="M366" s="214"/>
      <c r="N366" s="215"/>
      <c r="O366" s="215"/>
      <c r="P366" s="215"/>
      <c r="Q366" s="215"/>
      <c r="R366" s="215"/>
      <c r="S366" s="215"/>
      <c r="T366" s="216"/>
      <c r="AT366" s="217" t="s">
        <v>190</v>
      </c>
      <c r="AU366" s="217" t="s">
        <v>80</v>
      </c>
      <c r="AV366" s="12" t="s">
        <v>80</v>
      </c>
      <c r="AW366" s="12" t="s">
        <v>34</v>
      </c>
      <c r="AX366" s="12" t="s">
        <v>78</v>
      </c>
      <c r="AY366" s="217" t="s">
        <v>180</v>
      </c>
    </row>
    <row r="367" spans="2:65" s="1" customFormat="1" ht="22.5" customHeight="1">
      <c r="B367" s="36"/>
      <c r="C367" s="193" t="s">
        <v>919</v>
      </c>
      <c r="D367" s="193" t="s">
        <v>183</v>
      </c>
      <c r="E367" s="194" t="s">
        <v>1018</v>
      </c>
      <c r="F367" s="195" t="s">
        <v>1019</v>
      </c>
      <c r="G367" s="196" t="s">
        <v>196</v>
      </c>
      <c r="H367" s="197">
        <v>18.153</v>
      </c>
      <c r="I367" s="198"/>
      <c r="J367" s="199">
        <f>ROUND(I367*H367,2)</f>
        <v>0</v>
      </c>
      <c r="K367" s="195" t="s">
        <v>560</v>
      </c>
      <c r="L367" s="56"/>
      <c r="M367" s="200" t="s">
        <v>21</v>
      </c>
      <c r="N367" s="201" t="s">
        <v>42</v>
      </c>
      <c r="O367" s="37"/>
      <c r="P367" s="202">
        <f>O367*H367</f>
        <v>0</v>
      </c>
      <c r="Q367" s="202">
        <v>0</v>
      </c>
      <c r="R367" s="202">
        <f>Q367*H367</f>
        <v>0</v>
      </c>
      <c r="S367" s="202">
        <v>0</v>
      </c>
      <c r="T367" s="203">
        <f>S367*H367</f>
        <v>0</v>
      </c>
      <c r="AR367" s="19" t="s">
        <v>275</v>
      </c>
      <c r="AT367" s="19" t="s">
        <v>183</v>
      </c>
      <c r="AU367" s="19" t="s">
        <v>80</v>
      </c>
      <c r="AY367" s="19" t="s">
        <v>180</v>
      </c>
      <c r="BE367" s="204">
        <f>IF(N367="základní",J367,0)</f>
        <v>0</v>
      </c>
      <c r="BF367" s="204">
        <f>IF(N367="snížená",J367,0)</f>
        <v>0</v>
      </c>
      <c r="BG367" s="204">
        <f>IF(N367="zákl. přenesená",J367,0)</f>
        <v>0</v>
      </c>
      <c r="BH367" s="204">
        <f>IF(N367="sníž. přenesená",J367,0)</f>
        <v>0</v>
      </c>
      <c r="BI367" s="204">
        <f>IF(N367="nulová",J367,0)</f>
        <v>0</v>
      </c>
      <c r="BJ367" s="19" t="s">
        <v>78</v>
      </c>
      <c r="BK367" s="204">
        <f>ROUND(I367*H367,2)</f>
        <v>0</v>
      </c>
      <c r="BL367" s="19" t="s">
        <v>275</v>
      </c>
      <c r="BM367" s="19" t="s">
        <v>2222</v>
      </c>
    </row>
    <row r="368" spans="2:47" s="1" customFormat="1" ht="27">
      <c r="B368" s="36"/>
      <c r="C368" s="58"/>
      <c r="D368" s="205" t="s">
        <v>188</v>
      </c>
      <c r="E368" s="58"/>
      <c r="F368" s="206" t="s">
        <v>1021</v>
      </c>
      <c r="G368" s="58"/>
      <c r="H368" s="58"/>
      <c r="I368" s="163"/>
      <c r="J368" s="58"/>
      <c r="K368" s="58"/>
      <c r="L368" s="56"/>
      <c r="M368" s="73"/>
      <c r="N368" s="37"/>
      <c r="O368" s="37"/>
      <c r="P368" s="37"/>
      <c r="Q368" s="37"/>
      <c r="R368" s="37"/>
      <c r="S368" s="37"/>
      <c r="T368" s="74"/>
      <c r="AT368" s="19" t="s">
        <v>188</v>
      </c>
      <c r="AU368" s="19" t="s">
        <v>80</v>
      </c>
    </row>
    <row r="369" spans="2:47" s="1" customFormat="1" ht="121.5">
      <c r="B369" s="36"/>
      <c r="C369" s="58"/>
      <c r="D369" s="205" t="s">
        <v>198</v>
      </c>
      <c r="E369" s="58"/>
      <c r="F369" s="218" t="s">
        <v>1653</v>
      </c>
      <c r="G369" s="58"/>
      <c r="H369" s="58"/>
      <c r="I369" s="163"/>
      <c r="J369" s="58"/>
      <c r="K369" s="58"/>
      <c r="L369" s="56"/>
      <c r="M369" s="73"/>
      <c r="N369" s="37"/>
      <c r="O369" s="37"/>
      <c r="P369" s="37"/>
      <c r="Q369" s="37"/>
      <c r="R369" s="37"/>
      <c r="S369" s="37"/>
      <c r="T369" s="74"/>
      <c r="AT369" s="19" t="s">
        <v>198</v>
      </c>
      <c r="AU369" s="19" t="s">
        <v>80</v>
      </c>
    </row>
    <row r="370" spans="2:63" s="11" customFormat="1" ht="29.85" customHeight="1">
      <c r="B370" s="176"/>
      <c r="C370" s="177"/>
      <c r="D370" s="190" t="s">
        <v>70</v>
      </c>
      <c r="E370" s="191" t="s">
        <v>1448</v>
      </c>
      <c r="F370" s="191" t="s">
        <v>1449</v>
      </c>
      <c r="G370" s="177"/>
      <c r="H370" s="177"/>
      <c r="I370" s="180"/>
      <c r="J370" s="192">
        <f>BK370</f>
        <v>0</v>
      </c>
      <c r="K370" s="177"/>
      <c r="L370" s="182"/>
      <c r="M370" s="183"/>
      <c r="N370" s="184"/>
      <c r="O370" s="184"/>
      <c r="P370" s="185">
        <f>SUM(P371:P380)</f>
        <v>0</v>
      </c>
      <c r="Q370" s="184"/>
      <c r="R370" s="185">
        <f>SUM(R371:R380)</f>
        <v>0.022267279999999997</v>
      </c>
      <c r="S370" s="184"/>
      <c r="T370" s="186">
        <f>SUM(T371:T380)</f>
        <v>0</v>
      </c>
      <c r="AR370" s="187" t="s">
        <v>80</v>
      </c>
      <c r="AT370" s="188" t="s">
        <v>70</v>
      </c>
      <c r="AU370" s="188" t="s">
        <v>78</v>
      </c>
      <c r="AY370" s="187" t="s">
        <v>180</v>
      </c>
      <c r="BK370" s="189">
        <f>SUM(BK371:BK380)</f>
        <v>0</v>
      </c>
    </row>
    <row r="371" spans="2:65" s="1" customFormat="1" ht="22.5" customHeight="1">
      <c r="B371" s="36"/>
      <c r="C371" s="193" t="s">
        <v>924</v>
      </c>
      <c r="D371" s="193" t="s">
        <v>183</v>
      </c>
      <c r="E371" s="194" t="s">
        <v>2223</v>
      </c>
      <c r="F371" s="195" t="s">
        <v>2224</v>
      </c>
      <c r="G371" s="196" t="s">
        <v>532</v>
      </c>
      <c r="H371" s="197">
        <v>159.052</v>
      </c>
      <c r="I371" s="198"/>
      <c r="J371" s="199">
        <f>ROUND(I371*H371,2)</f>
        <v>0</v>
      </c>
      <c r="K371" s="195" t="s">
        <v>21</v>
      </c>
      <c r="L371" s="56"/>
      <c r="M371" s="200" t="s">
        <v>21</v>
      </c>
      <c r="N371" s="201" t="s">
        <v>42</v>
      </c>
      <c r="O371" s="37"/>
      <c r="P371" s="202">
        <f>O371*H371</f>
        <v>0</v>
      </c>
      <c r="Q371" s="202">
        <v>0.00014</v>
      </c>
      <c r="R371" s="202">
        <f>Q371*H371</f>
        <v>0.022267279999999997</v>
      </c>
      <c r="S371" s="202">
        <v>0</v>
      </c>
      <c r="T371" s="203">
        <f>S371*H371</f>
        <v>0</v>
      </c>
      <c r="AR371" s="19" t="s">
        <v>275</v>
      </c>
      <c r="AT371" s="19" t="s">
        <v>183</v>
      </c>
      <c r="AU371" s="19" t="s">
        <v>80</v>
      </c>
      <c r="AY371" s="19" t="s">
        <v>180</v>
      </c>
      <c r="BE371" s="204">
        <f>IF(N371="základní",J371,0)</f>
        <v>0</v>
      </c>
      <c r="BF371" s="204">
        <f>IF(N371="snížená",J371,0)</f>
        <v>0</v>
      </c>
      <c r="BG371" s="204">
        <f>IF(N371="zákl. přenesená",J371,0)</f>
        <v>0</v>
      </c>
      <c r="BH371" s="204">
        <f>IF(N371="sníž. přenesená",J371,0)</f>
        <v>0</v>
      </c>
      <c r="BI371" s="204">
        <f>IF(N371="nulová",J371,0)</f>
        <v>0</v>
      </c>
      <c r="BJ371" s="19" t="s">
        <v>78</v>
      </c>
      <c r="BK371" s="204">
        <f>ROUND(I371*H371,2)</f>
        <v>0</v>
      </c>
      <c r="BL371" s="19" t="s">
        <v>275</v>
      </c>
      <c r="BM371" s="19" t="s">
        <v>2225</v>
      </c>
    </row>
    <row r="372" spans="2:47" s="1" customFormat="1" ht="13.5">
      <c r="B372" s="36"/>
      <c r="C372" s="58"/>
      <c r="D372" s="205" t="s">
        <v>188</v>
      </c>
      <c r="E372" s="58"/>
      <c r="F372" s="206" t="s">
        <v>2226</v>
      </c>
      <c r="G372" s="58"/>
      <c r="H372" s="58"/>
      <c r="I372" s="163"/>
      <c r="J372" s="58"/>
      <c r="K372" s="58"/>
      <c r="L372" s="56"/>
      <c r="M372" s="73"/>
      <c r="N372" s="37"/>
      <c r="O372" s="37"/>
      <c r="P372" s="37"/>
      <c r="Q372" s="37"/>
      <c r="R372" s="37"/>
      <c r="S372" s="37"/>
      <c r="T372" s="74"/>
      <c r="AT372" s="19" t="s">
        <v>188</v>
      </c>
      <c r="AU372" s="19" t="s">
        <v>80</v>
      </c>
    </row>
    <row r="373" spans="2:51" s="12" customFormat="1" ht="13.5">
      <c r="B373" s="207"/>
      <c r="C373" s="208"/>
      <c r="D373" s="205" t="s">
        <v>190</v>
      </c>
      <c r="E373" s="209" t="s">
        <v>21</v>
      </c>
      <c r="F373" s="210" t="s">
        <v>2227</v>
      </c>
      <c r="G373" s="208"/>
      <c r="H373" s="211">
        <v>147.796</v>
      </c>
      <c r="I373" s="212"/>
      <c r="J373" s="208"/>
      <c r="K373" s="208"/>
      <c r="L373" s="213"/>
      <c r="M373" s="214"/>
      <c r="N373" s="215"/>
      <c r="O373" s="215"/>
      <c r="P373" s="215"/>
      <c r="Q373" s="215"/>
      <c r="R373" s="215"/>
      <c r="S373" s="215"/>
      <c r="T373" s="216"/>
      <c r="AT373" s="217" t="s">
        <v>190</v>
      </c>
      <c r="AU373" s="217" t="s">
        <v>80</v>
      </c>
      <c r="AV373" s="12" t="s">
        <v>80</v>
      </c>
      <c r="AW373" s="12" t="s">
        <v>34</v>
      </c>
      <c r="AX373" s="12" t="s">
        <v>71</v>
      </c>
      <c r="AY373" s="217" t="s">
        <v>180</v>
      </c>
    </row>
    <row r="374" spans="2:51" s="12" customFormat="1" ht="13.5">
      <c r="B374" s="207"/>
      <c r="C374" s="208"/>
      <c r="D374" s="205" t="s">
        <v>190</v>
      </c>
      <c r="E374" s="209" t="s">
        <v>21</v>
      </c>
      <c r="F374" s="210" t="s">
        <v>2228</v>
      </c>
      <c r="G374" s="208"/>
      <c r="H374" s="211">
        <v>11.256</v>
      </c>
      <c r="I374" s="212"/>
      <c r="J374" s="208"/>
      <c r="K374" s="208"/>
      <c r="L374" s="213"/>
      <c r="M374" s="214"/>
      <c r="N374" s="215"/>
      <c r="O374" s="215"/>
      <c r="P374" s="215"/>
      <c r="Q374" s="215"/>
      <c r="R374" s="215"/>
      <c r="S374" s="215"/>
      <c r="T374" s="216"/>
      <c r="AT374" s="217" t="s">
        <v>190</v>
      </c>
      <c r="AU374" s="217" t="s">
        <v>80</v>
      </c>
      <c r="AV374" s="12" t="s">
        <v>80</v>
      </c>
      <c r="AW374" s="12" t="s">
        <v>34</v>
      </c>
      <c r="AX374" s="12" t="s">
        <v>71</v>
      </c>
      <c r="AY374" s="217" t="s">
        <v>180</v>
      </c>
    </row>
    <row r="375" spans="2:51" s="13" customFormat="1" ht="13.5">
      <c r="B375" s="219"/>
      <c r="C375" s="220"/>
      <c r="D375" s="230" t="s">
        <v>190</v>
      </c>
      <c r="E375" s="247" t="s">
        <v>21</v>
      </c>
      <c r="F375" s="248" t="s">
        <v>209</v>
      </c>
      <c r="G375" s="220"/>
      <c r="H375" s="249">
        <v>159.052</v>
      </c>
      <c r="I375" s="224"/>
      <c r="J375" s="220"/>
      <c r="K375" s="220"/>
      <c r="L375" s="225"/>
      <c r="M375" s="226"/>
      <c r="N375" s="227"/>
      <c r="O375" s="227"/>
      <c r="P375" s="227"/>
      <c r="Q375" s="227"/>
      <c r="R375" s="227"/>
      <c r="S375" s="227"/>
      <c r="T375" s="228"/>
      <c r="AT375" s="229" t="s">
        <v>190</v>
      </c>
      <c r="AU375" s="229" t="s">
        <v>80</v>
      </c>
      <c r="AV375" s="13" t="s">
        <v>206</v>
      </c>
      <c r="AW375" s="13" t="s">
        <v>34</v>
      </c>
      <c r="AX375" s="13" t="s">
        <v>78</v>
      </c>
      <c r="AY375" s="229" t="s">
        <v>180</v>
      </c>
    </row>
    <row r="376" spans="2:65" s="1" customFormat="1" ht="22.5" customHeight="1">
      <c r="B376" s="36"/>
      <c r="C376" s="193" t="s">
        <v>929</v>
      </c>
      <c r="D376" s="193" t="s">
        <v>183</v>
      </c>
      <c r="E376" s="194" t="s">
        <v>2229</v>
      </c>
      <c r="F376" s="195" t="s">
        <v>2230</v>
      </c>
      <c r="G376" s="196" t="s">
        <v>532</v>
      </c>
      <c r="H376" s="197">
        <v>159.052</v>
      </c>
      <c r="I376" s="198"/>
      <c r="J376" s="199">
        <f>ROUND(I376*H376,2)</f>
        <v>0</v>
      </c>
      <c r="K376" s="195" t="s">
        <v>21</v>
      </c>
      <c r="L376" s="56"/>
      <c r="M376" s="200" t="s">
        <v>21</v>
      </c>
      <c r="N376" s="201" t="s">
        <v>42</v>
      </c>
      <c r="O376" s="37"/>
      <c r="P376" s="202">
        <f>O376*H376</f>
        <v>0</v>
      </c>
      <c r="Q376" s="202">
        <v>0</v>
      </c>
      <c r="R376" s="202">
        <f>Q376*H376</f>
        <v>0</v>
      </c>
      <c r="S376" s="202">
        <v>0</v>
      </c>
      <c r="T376" s="203">
        <f>S376*H376</f>
        <v>0</v>
      </c>
      <c r="AR376" s="19" t="s">
        <v>275</v>
      </c>
      <c r="AT376" s="19" t="s">
        <v>183</v>
      </c>
      <c r="AU376" s="19" t="s">
        <v>80</v>
      </c>
      <c r="AY376" s="19" t="s">
        <v>180</v>
      </c>
      <c r="BE376" s="204">
        <f>IF(N376="základní",J376,0)</f>
        <v>0</v>
      </c>
      <c r="BF376" s="204">
        <f>IF(N376="snížená",J376,0)</f>
        <v>0</v>
      </c>
      <c r="BG376" s="204">
        <f>IF(N376="zákl. přenesená",J376,0)</f>
        <v>0</v>
      </c>
      <c r="BH376" s="204">
        <f>IF(N376="sníž. přenesená",J376,0)</f>
        <v>0</v>
      </c>
      <c r="BI376" s="204">
        <f>IF(N376="nulová",J376,0)</f>
        <v>0</v>
      </c>
      <c r="BJ376" s="19" t="s">
        <v>78</v>
      </c>
      <c r="BK376" s="204">
        <f>ROUND(I376*H376,2)</f>
        <v>0</v>
      </c>
      <c r="BL376" s="19" t="s">
        <v>275</v>
      </c>
      <c r="BM376" s="19" t="s">
        <v>2231</v>
      </c>
    </row>
    <row r="377" spans="2:47" s="1" customFormat="1" ht="13.5">
      <c r="B377" s="36"/>
      <c r="C377" s="58"/>
      <c r="D377" s="205" t="s">
        <v>188</v>
      </c>
      <c r="E377" s="58"/>
      <c r="F377" s="206" t="s">
        <v>2230</v>
      </c>
      <c r="G377" s="58"/>
      <c r="H377" s="58"/>
      <c r="I377" s="163"/>
      <c r="J377" s="58"/>
      <c r="K377" s="58"/>
      <c r="L377" s="56"/>
      <c r="M377" s="73"/>
      <c r="N377" s="37"/>
      <c r="O377" s="37"/>
      <c r="P377" s="37"/>
      <c r="Q377" s="37"/>
      <c r="R377" s="37"/>
      <c r="S377" s="37"/>
      <c r="T377" s="74"/>
      <c r="AT377" s="19" t="s">
        <v>188</v>
      </c>
      <c r="AU377" s="19" t="s">
        <v>80</v>
      </c>
    </row>
    <row r="378" spans="2:51" s="12" customFormat="1" ht="13.5">
      <c r="B378" s="207"/>
      <c r="C378" s="208"/>
      <c r="D378" s="205" t="s">
        <v>190</v>
      </c>
      <c r="E378" s="209" t="s">
        <v>21</v>
      </c>
      <c r="F378" s="210" t="s">
        <v>2227</v>
      </c>
      <c r="G378" s="208"/>
      <c r="H378" s="211">
        <v>147.796</v>
      </c>
      <c r="I378" s="212"/>
      <c r="J378" s="208"/>
      <c r="K378" s="208"/>
      <c r="L378" s="213"/>
      <c r="M378" s="214"/>
      <c r="N378" s="215"/>
      <c r="O378" s="215"/>
      <c r="P378" s="215"/>
      <c r="Q378" s="215"/>
      <c r="R378" s="215"/>
      <c r="S378" s="215"/>
      <c r="T378" s="216"/>
      <c r="AT378" s="217" t="s">
        <v>190</v>
      </c>
      <c r="AU378" s="217" t="s">
        <v>80</v>
      </c>
      <c r="AV378" s="12" t="s">
        <v>80</v>
      </c>
      <c r="AW378" s="12" t="s">
        <v>34</v>
      </c>
      <c r="AX378" s="12" t="s">
        <v>71</v>
      </c>
      <c r="AY378" s="217" t="s">
        <v>180</v>
      </c>
    </row>
    <row r="379" spans="2:51" s="12" customFormat="1" ht="13.5">
      <c r="B379" s="207"/>
      <c r="C379" s="208"/>
      <c r="D379" s="205" t="s">
        <v>190</v>
      </c>
      <c r="E379" s="209" t="s">
        <v>21</v>
      </c>
      <c r="F379" s="210" t="s">
        <v>2228</v>
      </c>
      <c r="G379" s="208"/>
      <c r="H379" s="211">
        <v>11.256</v>
      </c>
      <c r="I379" s="212"/>
      <c r="J379" s="208"/>
      <c r="K379" s="208"/>
      <c r="L379" s="213"/>
      <c r="M379" s="214"/>
      <c r="N379" s="215"/>
      <c r="O379" s="215"/>
      <c r="P379" s="215"/>
      <c r="Q379" s="215"/>
      <c r="R379" s="215"/>
      <c r="S379" s="215"/>
      <c r="T379" s="216"/>
      <c r="AT379" s="217" t="s">
        <v>190</v>
      </c>
      <c r="AU379" s="217" t="s">
        <v>80</v>
      </c>
      <c r="AV379" s="12" t="s">
        <v>80</v>
      </c>
      <c r="AW379" s="12" t="s">
        <v>34</v>
      </c>
      <c r="AX379" s="12" t="s">
        <v>71</v>
      </c>
      <c r="AY379" s="217" t="s">
        <v>180</v>
      </c>
    </row>
    <row r="380" spans="2:51" s="13" customFormat="1" ht="13.5">
      <c r="B380" s="219"/>
      <c r="C380" s="220"/>
      <c r="D380" s="205" t="s">
        <v>190</v>
      </c>
      <c r="E380" s="221" t="s">
        <v>21</v>
      </c>
      <c r="F380" s="222" t="s">
        <v>209</v>
      </c>
      <c r="G380" s="220"/>
      <c r="H380" s="223">
        <v>159.052</v>
      </c>
      <c r="I380" s="224"/>
      <c r="J380" s="220"/>
      <c r="K380" s="220"/>
      <c r="L380" s="225"/>
      <c r="M380" s="226"/>
      <c r="N380" s="227"/>
      <c r="O380" s="227"/>
      <c r="P380" s="227"/>
      <c r="Q380" s="227"/>
      <c r="R380" s="227"/>
      <c r="S380" s="227"/>
      <c r="T380" s="228"/>
      <c r="AT380" s="229" t="s">
        <v>190</v>
      </c>
      <c r="AU380" s="229" t="s">
        <v>80</v>
      </c>
      <c r="AV380" s="13" t="s">
        <v>206</v>
      </c>
      <c r="AW380" s="13" t="s">
        <v>34</v>
      </c>
      <c r="AX380" s="13" t="s">
        <v>78</v>
      </c>
      <c r="AY380" s="229" t="s">
        <v>180</v>
      </c>
    </row>
    <row r="381" spans="2:63" s="11" customFormat="1" ht="37.35" customHeight="1">
      <c r="B381" s="176"/>
      <c r="C381" s="177"/>
      <c r="D381" s="178" t="s">
        <v>70</v>
      </c>
      <c r="E381" s="179" t="s">
        <v>219</v>
      </c>
      <c r="F381" s="179" t="s">
        <v>269</v>
      </c>
      <c r="G381" s="177"/>
      <c r="H381" s="177"/>
      <c r="I381" s="180"/>
      <c r="J381" s="181">
        <f>BK381</f>
        <v>0</v>
      </c>
      <c r="K381" s="177"/>
      <c r="L381" s="182"/>
      <c r="M381" s="183"/>
      <c r="N381" s="184"/>
      <c r="O381" s="184"/>
      <c r="P381" s="185">
        <f>P382</f>
        <v>0</v>
      </c>
      <c r="Q381" s="184"/>
      <c r="R381" s="185">
        <f>R382</f>
        <v>6.572050000000001</v>
      </c>
      <c r="S381" s="184"/>
      <c r="T381" s="186">
        <f>T382</f>
        <v>6.922499999999999</v>
      </c>
      <c r="AR381" s="187" t="s">
        <v>203</v>
      </c>
      <c r="AT381" s="188" t="s">
        <v>70</v>
      </c>
      <c r="AU381" s="188" t="s">
        <v>71</v>
      </c>
      <c r="AY381" s="187" t="s">
        <v>180</v>
      </c>
      <c r="BK381" s="189">
        <f>BK382</f>
        <v>0</v>
      </c>
    </row>
    <row r="382" spans="2:63" s="11" customFormat="1" ht="19.9" customHeight="1">
      <c r="B382" s="176"/>
      <c r="C382" s="177"/>
      <c r="D382" s="190" t="s">
        <v>70</v>
      </c>
      <c r="E382" s="191" t="s">
        <v>1859</v>
      </c>
      <c r="F382" s="191" t="s">
        <v>1860</v>
      </c>
      <c r="G382" s="177"/>
      <c r="H382" s="177"/>
      <c r="I382" s="180"/>
      <c r="J382" s="192">
        <f>BK382</f>
        <v>0</v>
      </c>
      <c r="K382" s="177"/>
      <c r="L382" s="182"/>
      <c r="M382" s="183"/>
      <c r="N382" s="184"/>
      <c r="O382" s="184"/>
      <c r="P382" s="185">
        <f>SUM(P383:P405)</f>
        <v>0</v>
      </c>
      <c r="Q382" s="184"/>
      <c r="R382" s="185">
        <f>SUM(R383:R405)</f>
        <v>6.572050000000001</v>
      </c>
      <c r="S382" s="184"/>
      <c r="T382" s="186">
        <f>SUM(T383:T405)</f>
        <v>6.922499999999999</v>
      </c>
      <c r="AR382" s="187" t="s">
        <v>203</v>
      </c>
      <c r="AT382" s="188" t="s">
        <v>70</v>
      </c>
      <c r="AU382" s="188" t="s">
        <v>78</v>
      </c>
      <c r="AY382" s="187" t="s">
        <v>180</v>
      </c>
      <c r="BK382" s="189">
        <f>SUM(BK383:BK405)</f>
        <v>0</v>
      </c>
    </row>
    <row r="383" spans="2:65" s="1" customFormat="1" ht="22.5" customHeight="1">
      <c r="B383" s="36"/>
      <c r="C383" s="193" t="s">
        <v>936</v>
      </c>
      <c r="D383" s="193" t="s">
        <v>183</v>
      </c>
      <c r="E383" s="194" t="s">
        <v>2232</v>
      </c>
      <c r="F383" s="195" t="s">
        <v>2233</v>
      </c>
      <c r="G383" s="196" t="s">
        <v>532</v>
      </c>
      <c r="H383" s="197">
        <v>19.5</v>
      </c>
      <c r="I383" s="198"/>
      <c r="J383" s="199">
        <f>ROUND(I383*H383,2)</f>
        <v>0</v>
      </c>
      <c r="K383" s="195" t="s">
        <v>560</v>
      </c>
      <c r="L383" s="56"/>
      <c r="M383" s="200" t="s">
        <v>21</v>
      </c>
      <c r="N383" s="201" t="s">
        <v>42</v>
      </c>
      <c r="O383" s="37"/>
      <c r="P383" s="202">
        <f>O383*H383</f>
        <v>0</v>
      </c>
      <c r="Q383" s="202">
        <v>0</v>
      </c>
      <c r="R383" s="202">
        <f>Q383*H383</f>
        <v>0</v>
      </c>
      <c r="S383" s="202">
        <v>0.355</v>
      </c>
      <c r="T383" s="203">
        <f>S383*H383</f>
        <v>6.922499999999999</v>
      </c>
      <c r="AR383" s="19" t="s">
        <v>206</v>
      </c>
      <c r="AT383" s="19" t="s">
        <v>183</v>
      </c>
      <c r="AU383" s="19" t="s">
        <v>80</v>
      </c>
      <c r="AY383" s="19" t="s">
        <v>180</v>
      </c>
      <c r="BE383" s="204">
        <f>IF(N383="základní",J383,0)</f>
        <v>0</v>
      </c>
      <c r="BF383" s="204">
        <f>IF(N383="snížená",J383,0)</f>
        <v>0</v>
      </c>
      <c r="BG383" s="204">
        <f>IF(N383="zákl. přenesená",J383,0)</f>
        <v>0</v>
      </c>
      <c r="BH383" s="204">
        <f>IF(N383="sníž. přenesená",J383,0)</f>
        <v>0</v>
      </c>
      <c r="BI383" s="204">
        <f>IF(N383="nulová",J383,0)</f>
        <v>0</v>
      </c>
      <c r="BJ383" s="19" t="s">
        <v>78</v>
      </c>
      <c r="BK383" s="204">
        <f>ROUND(I383*H383,2)</f>
        <v>0</v>
      </c>
      <c r="BL383" s="19" t="s">
        <v>206</v>
      </c>
      <c r="BM383" s="19" t="s">
        <v>2234</v>
      </c>
    </row>
    <row r="384" spans="2:47" s="1" customFormat="1" ht="27">
      <c r="B384" s="36"/>
      <c r="C384" s="58"/>
      <c r="D384" s="205" t="s">
        <v>188</v>
      </c>
      <c r="E384" s="58"/>
      <c r="F384" s="206" t="s">
        <v>2235</v>
      </c>
      <c r="G384" s="58"/>
      <c r="H384" s="58"/>
      <c r="I384" s="163"/>
      <c r="J384" s="58"/>
      <c r="K384" s="58"/>
      <c r="L384" s="56"/>
      <c r="M384" s="73"/>
      <c r="N384" s="37"/>
      <c r="O384" s="37"/>
      <c r="P384" s="37"/>
      <c r="Q384" s="37"/>
      <c r="R384" s="37"/>
      <c r="S384" s="37"/>
      <c r="T384" s="74"/>
      <c r="AT384" s="19" t="s">
        <v>188</v>
      </c>
      <c r="AU384" s="19" t="s">
        <v>80</v>
      </c>
    </row>
    <row r="385" spans="2:47" s="1" customFormat="1" ht="40.5">
      <c r="B385" s="36"/>
      <c r="C385" s="58"/>
      <c r="D385" s="205" t="s">
        <v>198</v>
      </c>
      <c r="E385" s="58"/>
      <c r="F385" s="218" t="s">
        <v>2236</v>
      </c>
      <c r="G385" s="58"/>
      <c r="H385" s="58"/>
      <c r="I385" s="163"/>
      <c r="J385" s="58"/>
      <c r="K385" s="58"/>
      <c r="L385" s="56"/>
      <c r="M385" s="73"/>
      <c r="N385" s="37"/>
      <c r="O385" s="37"/>
      <c r="P385" s="37"/>
      <c r="Q385" s="37"/>
      <c r="R385" s="37"/>
      <c r="S385" s="37"/>
      <c r="T385" s="74"/>
      <c r="AT385" s="19" t="s">
        <v>198</v>
      </c>
      <c r="AU385" s="19" t="s">
        <v>80</v>
      </c>
    </row>
    <row r="386" spans="2:47" s="1" customFormat="1" ht="27">
      <c r="B386" s="36"/>
      <c r="C386" s="58"/>
      <c r="D386" s="230" t="s">
        <v>216</v>
      </c>
      <c r="E386" s="58"/>
      <c r="F386" s="231" t="s">
        <v>2237</v>
      </c>
      <c r="G386" s="58"/>
      <c r="H386" s="58"/>
      <c r="I386" s="163"/>
      <c r="J386" s="58"/>
      <c r="K386" s="58"/>
      <c r="L386" s="56"/>
      <c r="M386" s="73"/>
      <c r="N386" s="37"/>
      <c r="O386" s="37"/>
      <c r="P386" s="37"/>
      <c r="Q386" s="37"/>
      <c r="R386" s="37"/>
      <c r="S386" s="37"/>
      <c r="T386" s="74"/>
      <c r="AT386" s="19" t="s">
        <v>216</v>
      </c>
      <c r="AU386" s="19" t="s">
        <v>80</v>
      </c>
    </row>
    <row r="387" spans="2:65" s="1" customFormat="1" ht="22.5" customHeight="1">
      <c r="B387" s="36"/>
      <c r="C387" s="193" t="s">
        <v>941</v>
      </c>
      <c r="D387" s="193" t="s">
        <v>183</v>
      </c>
      <c r="E387" s="194" t="s">
        <v>2238</v>
      </c>
      <c r="F387" s="195" t="s">
        <v>2239</v>
      </c>
      <c r="G387" s="196" t="s">
        <v>532</v>
      </c>
      <c r="H387" s="197">
        <v>60</v>
      </c>
      <c r="I387" s="198"/>
      <c r="J387" s="199">
        <f>ROUND(I387*H387,2)</f>
        <v>0</v>
      </c>
      <c r="K387" s="195" t="s">
        <v>21</v>
      </c>
      <c r="L387" s="56"/>
      <c r="M387" s="200" t="s">
        <v>21</v>
      </c>
      <c r="N387" s="201" t="s">
        <v>42</v>
      </c>
      <c r="O387" s="37"/>
      <c r="P387" s="202">
        <f>O387*H387</f>
        <v>0</v>
      </c>
      <c r="Q387" s="202">
        <v>0.0001</v>
      </c>
      <c r="R387" s="202">
        <f>Q387*H387</f>
        <v>0.006</v>
      </c>
      <c r="S387" s="202">
        <v>0</v>
      </c>
      <c r="T387" s="203">
        <f>S387*H387</f>
        <v>0</v>
      </c>
      <c r="AR387" s="19" t="s">
        <v>206</v>
      </c>
      <c r="AT387" s="19" t="s">
        <v>183</v>
      </c>
      <c r="AU387" s="19" t="s">
        <v>80</v>
      </c>
      <c r="AY387" s="19" t="s">
        <v>180</v>
      </c>
      <c r="BE387" s="204">
        <f>IF(N387="základní",J387,0)</f>
        <v>0</v>
      </c>
      <c r="BF387" s="204">
        <f>IF(N387="snížená",J387,0)</f>
        <v>0</v>
      </c>
      <c r="BG387" s="204">
        <f>IF(N387="zákl. přenesená",J387,0)</f>
        <v>0</v>
      </c>
      <c r="BH387" s="204">
        <f>IF(N387="sníž. přenesená",J387,0)</f>
        <v>0</v>
      </c>
      <c r="BI387" s="204">
        <f>IF(N387="nulová",J387,0)</f>
        <v>0</v>
      </c>
      <c r="BJ387" s="19" t="s">
        <v>78</v>
      </c>
      <c r="BK387" s="204">
        <f>ROUND(I387*H387,2)</f>
        <v>0</v>
      </c>
      <c r="BL387" s="19" t="s">
        <v>206</v>
      </c>
      <c r="BM387" s="19" t="s">
        <v>2240</v>
      </c>
    </row>
    <row r="388" spans="2:47" s="1" customFormat="1" ht="27">
      <c r="B388" s="36"/>
      <c r="C388" s="58"/>
      <c r="D388" s="205" t="s">
        <v>188</v>
      </c>
      <c r="E388" s="58"/>
      <c r="F388" s="206" t="s">
        <v>2241</v>
      </c>
      <c r="G388" s="58"/>
      <c r="H388" s="58"/>
      <c r="I388" s="163"/>
      <c r="J388" s="58"/>
      <c r="K388" s="58"/>
      <c r="L388" s="56"/>
      <c r="M388" s="73"/>
      <c r="N388" s="37"/>
      <c r="O388" s="37"/>
      <c r="P388" s="37"/>
      <c r="Q388" s="37"/>
      <c r="R388" s="37"/>
      <c r="S388" s="37"/>
      <c r="T388" s="74"/>
      <c r="AT388" s="19" t="s">
        <v>188</v>
      </c>
      <c r="AU388" s="19" t="s">
        <v>80</v>
      </c>
    </row>
    <row r="389" spans="2:47" s="1" customFormat="1" ht="67.5">
      <c r="B389" s="36"/>
      <c r="C389" s="58"/>
      <c r="D389" s="205" t="s">
        <v>198</v>
      </c>
      <c r="E389" s="58"/>
      <c r="F389" s="218" t="s">
        <v>2242</v>
      </c>
      <c r="G389" s="58"/>
      <c r="H389" s="58"/>
      <c r="I389" s="163"/>
      <c r="J389" s="58"/>
      <c r="K389" s="58"/>
      <c r="L389" s="56"/>
      <c r="M389" s="73"/>
      <c r="N389" s="37"/>
      <c r="O389" s="37"/>
      <c r="P389" s="37"/>
      <c r="Q389" s="37"/>
      <c r="R389" s="37"/>
      <c r="S389" s="37"/>
      <c r="T389" s="74"/>
      <c r="AT389" s="19" t="s">
        <v>198</v>
      </c>
      <c r="AU389" s="19" t="s">
        <v>80</v>
      </c>
    </row>
    <row r="390" spans="2:47" s="1" customFormat="1" ht="27">
      <c r="B390" s="36"/>
      <c r="C390" s="58"/>
      <c r="D390" s="230" t="s">
        <v>216</v>
      </c>
      <c r="E390" s="58"/>
      <c r="F390" s="231" t="s">
        <v>2110</v>
      </c>
      <c r="G390" s="58"/>
      <c r="H390" s="58"/>
      <c r="I390" s="163"/>
      <c r="J390" s="58"/>
      <c r="K390" s="58"/>
      <c r="L390" s="56"/>
      <c r="M390" s="73"/>
      <c r="N390" s="37"/>
      <c r="O390" s="37"/>
      <c r="P390" s="37"/>
      <c r="Q390" s="37"/>
      <c r="R390" s="37"/>
      <c r="S390" s="37"/>
      <c r="T390" s="74"/>
      <c r="AT390" s="19" t="s">
        <v>216</v>
      </c>
      <c r="AU390" s="19" t="s">
        <v>80</v>
      </c>
    </row>
    <row r="391" spans="2:65" s="1" customFormat="1" ht="22.5" customHeight="1">
      <c r="B391" s="36"/>
      <c r="C391" s="232" t="s">
        <v>950</v>
      </c>
      <c r="D391" s="232" t="s">
        <v>219</v>
      </c>
      <c r="E391" s="233" t="s">
        <v>2243</v>
      </c>
      <c r="F391" s="234" t="s">
        <v>2244</v>
      </c>
      <c r="G391" s="235" t="s">
        <v>532</v>
      </c>
      <c r="H391" s="236">
        <v>69</v>
      </c>
      <c r="I391" s="237"/>
      <c r="J391" s="238">
        <f>ROUND(I391*H391,2)</f>
        <v>0</v>
      </c>
      <c r="K391" s="234" t="s">
        <v>21</v>
      </c>
      <c r="L391" s="239"/>
      <c r="M391" s="240" t="s">
        <v>21</v>
      </c>
      <c r="N391" s="241" t="s">
        <v>42</v>
      </c>
      <c r="O391" s="37"/>
      <c r="P391" s="202">
        <f>O391*H391</f>
        <v>0</v>
      </c>
      <c r="Q391" s="202">
        <v>0.0002</v>
      </c>
      <c r="R391" s="202">
        <f>Q391*H391</f>
        <v>0.013800000000000002</v>
      </c>
      <c r="S391" s="202">
        <v>0</v>
      </c>
      <c r="T391" s="203">
        <f>S391*H391</f>
        <v>0</v>
      </c>
      <c r="AR391" s="19" t="s">
        <v>181</v>
      </c>
      <c r="AT391" s="19" t="s">
        <v>219</v>
      </c>
      <c r="AU391" s="19" t="s">
        <v>80</v>
      </c>
      <c r="AY391" s="19" t="s">
        <v>180</v>
      </c>
      <c r="BE391" s="204">
        <f>IF(N391="základní",J391,0)</f>
        <v>0</v>
      </c>
      <c r="BF391" s="204">
        <f>IF(N391="snížená",J391,0)</f>
        <v>0</v>
      </c>
      <c r="BG391" s="204">
        <f>IF(N391="zákl. přenesená",J391,0)</f>
        <v>0</v>
      </c>
      <c r="BH391" s="204">
        <f>IF(N391="sníž. přenesená",J391,0)</f>
        <v>0</v>
      </c>
      <c r="BI391" s="204">
        <f>IF(N391="nulová",J391,0)</f>
        <v>0</v>
      </c>
      <c r="BJ391" s="19" t="s">
        <v>78</v>
      </c>
      <c r="BK391" s="204">
        <f>ROUND(I391*H391,2)</f>
        <v>0</v>
      </c>
      <c r="BL391" s="19" t="s">
        <v>206</v>
      </c>
      <c r="BM391" s="19" t="s">
        <v>2245</v>
      </c>
    </row>
    <row r="392" spans="2:47" s="1" customFormat="1" ht="27">
      <c r="B392" s="36"/>
      <c r="C392" s="58"/>
      <c r="D392" s="205" t="s">
        <v>188</v>
      </c>
      <c r="E392" s="58"/>
      <c r="F392" s="206" t="s">
        <v>2246</v>
      </c>
      <c r="G392" s="58"/>
      <c r="H392" s="58"/>
      <c r="I392" s="163"/>
      <c r="J392" s="58"/>
      <c r="K392" s="58"/>
      <c r="L392" s="56"/>
      <c r="M392" s="73"/>
      <c r="N392" s="37"/>
      <c r="O392" s="37"/>
      <c r="P392" s="37"/>
      <c r="Q392" s="37"/>
      <c r="R392" s="37"/>
      <c r="S392" s="37"/>
      <c r="T392" s="74"/>
      <c r="AT392" s="19" t="s">
        <v>188</v>
      </c>
      <c r="AU392" s="19" t="s">
        <v>80</v>
      </c>
    </row>
    <row r="393" spans="2:47" s="1" customFormat="1" ht="40.5">
      <c r="B393" s="36"/>
      <c r="C393" s="58"/>
      <c r="D393" s="205" t="s">
        <v>216</v>
      </c>
      <c r="E393" s="58"/>
      <c r="F393" s="218" t="s">
        <v>2247</v>
      </c>
      <c r="G393" s="58"/>
      <c r="H393" s="58"/>
      <c r="I393" s="163"/>
      <c r="J393" s="58"/>
      <c r="K393" s="58"/>
      <c r="L393" s="56"/>
      <c r="M393" s="73"/>
      <c r="N393" s="37"/>
      <c r="O393" s="37"/>
      <c r="P393" s="37"/>
      <c r="Q393" s="37"/>
      <c r="R393" s="37"/>
      <c r="S393" s="37"/>
      <c r="T393" s="74"/>
      <c r="AT393" s="19" t="s">
        <v>216</v>
      </c>
      <c r="AU393" s="19" t="s">
        <v>80</v>
      </c>
    </row>
    <row r="394" spans="2:51" s="12" customFormat="1" ht="13.5">
      <c r="B394" s="207"/>
      <c r="C394" s="208"/>
      <c r="D394" s="230" t="s">
        <v>190</v>
      </c>
      <c r="E394" s="208"/>
      <c r="F394" s="244" t="s">
        <v>2248</v>
      </c>
      <c r="G394" s="208"/>
      <c r="H394" s="245">
        <v>69</v>
      </c>
      <c r="I394" s="212"/>
      <c r="J394" s="208"/>
      <c r="K394" s="208"/>
      <c r="L394" s="213"/>
      <c r="M394" s="214"/>
      <c r="N394" s="215"/>
      <c r="O394" s="215"/>
      <c r="P394" s="215"/>
      <c r="Q394" s="215"/>
      <c r="R394" s="215"/>
      <c r="S394" s="215"/>
      <c r="T394" s="216"/>
      <c r="AT394" s="217" t="s">
        <v>190</v>
      </c>
      <c r="AU394" s="217" t="s">
        <v>80</v>
      </c>
      <c r="AV394" s="12" t="s">
        <v>80</v>
      </c>
      <c r="AW394" s="12" t="s">
        <v>4</v>
      </c>
      <c r="AX394" s="12" t="s">
        <v>78</v>
      </c>
      <c r="AY394" s="217" t="s">
        <v>180</v>
      </c>
    </row>
    <row r="395" spans="2:65" s="1" customFormat="1" ht="22.5" customHeight="1">
      <c r="B395" s="36"/>
      <c r="C395" s="232" t="s">
        <v>963</v>
      </c>
      <c r="D395" s="232" t="s">
        <v>219</v>
      </c>
      <c r="E395" s="233" t="s">
        <v>2249</v>
      </c>
      <c r="F395" s="234" t="s">
        <v>2250</v>
      </c>
      <c r="G395" s="235" t="s">
        <v>186</v>
      </c>
      <c r="H395" s="236">
        <v>1</v>
      </c>
      <c r="I395" s="237"/>
      <c r="J395" s="238">
        <f>ROUND(I395*H395,2)</f>
        <v>0</v>
      </c>
      <c r="K395" s="234" t="s">
        <v>21</v>
      </c>
      <c r="L395" s="239"/>
      <c r="M395" s="240" t="s">
        <v>21</v>
      </c>
      <c r="N395" s="241" t="s">
        <v>42</v>
      </c>
      <c r="O395" s="37"/>
      <c r="P395" s="202">
        <f>O395*H395</f>
        <v>0</v>
      </c>
      <c r="Q395" s="202">
        <v>1.69</v>
      </c>
      <c r="R395" s="202">
        <f>Q395*H395</f>
        <v>1.69</v>
      </c>
      <c r="S395" s="202">
        <v>0</v>
      </c>
      <c r="T395" s="203">
        <f>S395*H395</f>
        <v>0</v>
      </c>
      <c r="AR395" s="19" t="s">
        <v>1038</v>
      </c>
      <c r="AT395" s="19" t="s">
        <v>219</v>
      </c>
      <c r="AU395" s="19" t="s">
        <v>80</v>
      </c>
      <c r="AY395" s="19" t="s">
        <v>180</v>
      </c>
      <c r="BE395" s="204">
        <f>IF(N395="základní",J395,0)</f>
        <v>0</v>
      </c>
      <c r="BF395" s="204">
        <f>IF(N395="snížená",J395,0)</f>
        <v>0</v>
      </c>
      <c r="BG395" s="204">
        <f>IF(N395="zákl. přenesená",J395,0)</f>
        <v>0</v>
      </c>
      <c r="BH395" s="204">
        <f>IF(N395="sníž. přenesená",J395,0)</f>
        <v>0</v>
      </c>
      <c r="BI395" s="204">
        <f>IF(N395="nulová",J395,0)</f>
        <v>0</v>
      </c>
      <c r="BJ395" s="19" t="s">
        <v>78</v>
      </c>
      <c r="BK395" s="204">
        <f>ROUND(I395*H395,2)</f>
        <v>0</v>
      </c>
      <c r="BL395" s="19" t="s">
        <v>1038</v>
      </c>
      <c r="BM395" s="19" t="s">
        <v>2251</v>
      </c>
    </row>
    <row r="396" spans="2:47" s="1" customFormat="1" ht="27">
      <c r="B396" s="36"/>
      <c r="C396" s="58"/>
      <c r="D396" s="230" t="s">
        <v>188</v>
      </c>
      <c r="E396" s="58"/>
      <c r="F396" s="242" t="s">
        <v>2252</v>
      </c>
      <c r="G396" s="58"/>
      <c r="H396" s="58"/>
      <c r="I396" s="163"/>
      <c r="J396" s="58"/>
      <c r="K396" s="58"/>
      <c r="L396" s="56"/>
      <c r="M396" s="73"/>
      <c r="N396" s="37"/>
      <c r="O396" s="37"/>
      <c r="P396" s="37"/>
      <c r="Q396" s="37"/>
      <c r="R396" s="37"/>
      <c r="S396" s="37"/>
      <c r="T396" s="74"/>
      <c r="AT396" s="19" t="s">
        <v>188</v>
      </c>
      <c r="AU396" s="19" t="s">
        <v>80</v>
      </c>
    </row>
    <row r="397" spans="2:65" s="1" customFormat="1" ht="22.5" customHeight="1">
      <c r="B397" s="36"/>
      <c r="C397" s="232" t="s">
        <v>972</v>
      </c>
      <c r="D397" s="232" t="s">
        <v>219</v>
      </c>
      <c r="E397" s="233" t="s">
        <v>2253</v>
      </c>
      <c r="F397" s="234" t="s">
        <v>2254</v>
      </c>
      <c r="G397" s="235" t="s">
        <v>186</v>
      </c>
      <c r="H397" s="236">
        <v>1</v>
      </c>
      <c r="I397" s="237"/>
      <c r="J397" s="238">
        <f>ROUND(I397*H397,2)</f>
        <v>0</v>
      </c>
      <c r="K397" s="234" t="s">
        <v>21</v>
      </c>
      <c r="L397" s="239"/>
      <c r="M397" s="240" t="s">
        <v>21</v>
      </c>
      <c r="N397" s="241" t="s">
        <v>42</v>
      </c>
      <c r="O397" s="37"/>
      <c r="P397" s="202">
        <f>O397*H397</f>
        <v>0</v>
      </c>
      <c r="Q397" s="202">
        <v>2.115</v>
      </c>
      <c r="R397" s="202">
        <f>Q397*H397</f>
        <v>2.115</v>
      </c>
      <c r="S397" s="202">
        <v>0</v>
      </c>
      <c r="T397" s="203">
        <f>S397*H397</f>
        <v>0</v>
      </c>
      <c r="AR397" s="19" t="s">
        <v>1038</v>
      </c>
      <c r="AT397" s="19" t="s">
        <v>219</v>
      </c>
      <c r="AU397" s="19" t="s">
        <v>80</v>
      </c>
      <c r="AY397" s="19" t="s">
        <v>180</v>
      </c>
      <c r="BE397" s="204">
        <f>IF(N397="základní",J397,0)</f>
        <v>0</v>
      </c>
      <c r="BF397" s="204">
        <f>IF(N397="snížená",J397,0)</f>
        <v>0</v>
      </c>
      <c r="BG397" s="204">
        <f>IF(N397="zákl. přenesená",J397,0)</f>
        <v>0</v>
      </c>
      <c r="BH397" s="204">
        <f>IF(N397="sníž. přenesená",J397,0)</f>
        <v>0</v>
      </c>
      <c r="BI397" s="204">
        <f>IF(N397="nulová",J397,0)</f>
        <v>0</v>
      </c>
      <c r="BJ397" s="19" t="s">
        <v>78</v>
      </c>
      <c r="BK397" s="204">
        <f>ROUND(I397*H397,2)</f>
        <v>0</v>
      </c>
      <c r="BL397" s="19" t="s">
        <v>1038</v>
      </c>
      <c r="BM397" s="19" t="s">
        <v>2255</v>
      </c>
    </row>
    <row r="398" spans="2:47" s="1" customFormat="1" ht="27">
      <c r="B398" s="36"/>
      <c r="C398" s="58"/>
      <c r="D398" s="230" t="s">
        <v>188</v>
      </c>
      <c r="E398" s="58"/>
      <c r="F398" s="242" t="s">
        <v>2256</v>
      </c>
      <c r="G398" s="58"/>
      <c r="H398" s="58"/>
      <c r="I398" s="163"/>
      <c r="J398" s="58"/>
      <c r="K398" s="58"/>
      <c r="L398" s="56"/>
      <c r="M398" s="73"/>
      <c r="N398" s="37"/>
      <c r="O398" s="37"/>
      <c r="P398" s="37"/>
      <c r="Q398" s="37"/>
      <c r="R398" s="37"/>
      <c r="S398" s="37"/>
      <c r="T398" s="74"/>
      <c r="AT398" s="19" t="s">
        <v>188</v>
      </c>
      <c r="AU398" s="19" t="s">
        <v>80</v>
      </c>
    </row>
    <row r="399" spans="2:65" s="1" customFormat="1" ht="22.5" customHeight="1">
      <c r="B399" s="36"/>
      <c r="C399" s="232" t="s">
        <v>982</v>
      </c>
      <c r="D399" s="232" t="s">
        <v>219</v>
      </c>
      <c r="E399" s="233" t="s">
        <v>2257</v>
      </c>
      <c r="F399" s="234" t="s">
        <v>2258</v>
      </c>
      <c r="G399" s="235" t="s">
        <v>186</v>
      </c>
      <c r="H399" s="236">
        <v>1</v>
      </c>
      <c r="I399" s="237"/>
      <c r="J399" s="238">
        <f>ROUND(I399*H399,2)</f>
        <v>0</v>
      </c>
      <c r="K399" s="234" t="s">
        <v>21</v>
      </c>
      <c r="L399" s="239"/>
      <c r="M399" s="240" t="s">
        <v>21</v>
      </c>
      <c r="N399" s="241" t="s">
        <v>42</v>
      </c>
      <c r="O399" s="37"/>
      <c r="P399" s="202">
        <f>O399*H399</f>
        <v>0</v>
      </c>
      <c r="Q399" s="202">
        <v>1.119</v>
      </c>
      <c r="R399" s="202">
        <f>Q399*H399</f>
        <v>1.119</v>
      </c>
      <c r="S399" s="202">
        <v>0</v>
      </c>
      <c r="T399" s="203">
        <f>S399*H399</f>
        <v>0</v>
      </c>
      <c r="AR399" s="19" t="s">
        <v>1038</v>
      </c>
      <c r="AT399" s="19" t="s">
        <v>219</v>
      </c>
      <c r="AU399" s="19" t="s">
        <v>80</v>
      </c>
      <c r="AY399" s="19" t="s">
        <v>180</v>
      </c>
      <c r="BE399" s="204">
        <f>IF(N399="základní",J399,0)</f>
        <v>0</v>
      </c>
      <c r="BF399" s="204">
        <f>IF(N399="snížená",J399,0)</f>
        <v>0</v>
      </c>
      <c r="BG399" s="204">
        <f>IF(N399="zákl. přenesená",J399,0)</f>
        <v>0</v>
      </c>
      <c r="BH399" s="204">
        <f>IF(N399="sníž. přenesená",J399,0)</f>
        <v>0</v>
      </c>
      <c r="BI399" s="204">
        <f>IF(N399="nulová",J399,0)</f>
        <v>0</v>
      </c>
      <c r="BJ399" s="19" t="s">
        <v>78</v>
      </c>
      <c r="BK399" s="204">
        <f>ROUND(I399*H399,2)</f>
        <v>0</v>
      </c>
      <c r="BL399" s="19" t="s">
        <v>1038</v>
      </c>
      <c r="BM399" s="19" t="s">
        <v>2259</v>
      </c>
    </row>
    <row r="400" spans="2:47" s="1" customFormat="1" ht="27">
      <c r="B400" s="36"/>
      <c r="C400" s="58"/>
      <c r="D400" s="230" t="s">
        <v>188</v>
      </c>
      <c r="E400" s="58"/>
      <c r="F400" s="242" t="s">
        <v>2260</v>
      </c>
      <c r="G400" s="58"/>
      <c r="H400" s="58"/>
      <c r="I400" s="163"/>
      <c r="J400" s="58"/>
      <c r="K400" s="58"/>
      <c r="L400" s="56"/>
      <c r="M400" s="73"/>
      <c r="N400" s="37"/>
      <c r="O400" s="37"/>
      <c r="P400" s="37"/>
      <c r="Q400" s="37"/>
      <c r="R400" s="37"/>
      <c r="S400" s="37"/>
      <c r="T400" s="74"/>
      <c r="AT400" s="19" t="s">
        <v>188</v>
      </c>
      <c r="AU400" s="19" t="s">
        <v>80</v>
      </c>
    </row>
    <row r="401" spans="2:65" s="1" customFormat="1" ht="22.5" customHeight="1">
      <c r="B401" s="36"/>
      <c r="C401" s="193" t="s">
        <v>987</v>
      </c>
      <c r="D401" s="193" t="s">
        <v>183</v>
      </c>
      <c r="E401" s="194" t="s">
        <v>2261</v>
      </c>
      <c r="F401" s="195" t="s">
        <v>2262</v>
      </c>
      <c r="G401" s="196" t="s">
        <v>532</v>
      </c>
      <c r="H401" s="197">
        <v>19.5</v>
      </c>
      <c r="I401" s="198"/>
      <c r="J401" s="199">
        <f>ROUND(I401*H401,2)</f>
        <v>0</v>
      </c>
      <c r="K401" s="195" t="s">
        <v>21</v>
      </c>
      <c r="L401" s="56"/>
      <c r="M401" s="200" t="s">
        <v>21</v>
      </c>
      <c r="N401" s="201" t="s">
        <v>42</v>
      </c>
      <c r="O401" s="37"/>
      <c r="P401" s="202">
        <f>O401*H401</f>
        <v>0</v>
      </c>
      <c r="Q401" s="202">
        <v>0.0835</v>
      </c>
      <c r="R401" s="202">
        <f>Q401*H401</f>
        <v>1.6282500000000002</v>
      </c>
      <c r="S401" s="202">
        <v>0</v>
      </c>
      <c r="T401" s="203">
        <f>S401*H401</f>
        <v>0</v>
      </c>
      <c r="AR401" s="19" t="s">
        <v>498</v>
      </c>
      <c r="AT401" s="19" t="s">
        <v>183</v>
      </c>
      <c r="AU401" s="19" t="s">
        <v>80</v>
      </c>
      <c r="AY401" s="19" t="s">
        <v>180</v>
      </c>
      <c r="BE401" s="204">
        <f>IF(N401="základní",J401,0)</f>
        <v>0</v>
      </c>
      <c r="BF401" s="204">
        <f>IF(N401="snížená",J401,0)</f>
        <v>0</v>
      </c>
      <c r="BG401" s="204">
        <f>IF(N401="zákl. přenesená",J401,0)</f>
        <v>0</v>
      </c>
      <c r="BH401" s="204">
        <f>IF(N401="sníž. přenesená",J401,0)</f>
        <v>0</v>
      </c>
      <c r="BI401" s="204">
        <f>IF(N401="nulová",J401,0)</f>
        <v>0</v>
      </c>
      <c r="BJ401" s="19" t="s">
        <v>78</v>
      </c>
      <c r="BK401" s="204">
        <f>ROUND(I401*H401,2)</f>
        <v>0</v>
      </c>
      <c r="BL401" s="19" t="s">
        <v>498</v>
      </c>
      <c r="BM401" s="19" t="s">
        <v>2263</v>
      </c>
    </row>
    <row r="402" spans="2:47" s="1" customFormat="1" ht="27">
      <c r="B402" s="36"/>
      <c r="C402" s="58"/>
      <c r="D402" s="205" t="s">
        <v>188</v>
      </c>
      <c r="E402" s="58"/>
      <c r="F402" s="206" t="s">
        <v>2264</v>
      </c>
      <c r="G402" s="58"/>
      <c r="H402" s="58"/>
      <c r="I402" s="163"/>
      <c r="J402" s="58"/>
      <c r="K402" s="58"/>
      <c r="L402" s="56"/>
      <c r="M402" s="73"/>
      <c r="N402" s="37"/>
      <c r="O402" s="37"/>
      <c r="P402" s="37"/>
      <c r="Q402" s="37"/>
      <c r="R402" s="37"/>
      <c r="S402" s="37"/>
      <c r="T402" s="74"/>
      <c r="AT402" s="19" t="s">
        <v>188</v>
      </c>
      <c r="AU402" s="19" t="s">
        <v>80</v>
      </c>
    </row>
    <row r="403" spans="2:47" s="1" customFormat="1" ht="94.5">
      <c r="B403" s="36"/>
      <c r="C403" s="58"/>
      <c r="D403" s="205" t="s">
        <v>198</v>
      </c>
      <c r="E403" s="58"/>
      <c r="F403" s="218" t="s">
        <v>2265</v>
      </c>
      <c r="G403" s="58"/>
      <c r="H403" s="58"/>
      <c r="I403" s="163"/>
      <c r="J403" s="58"/>
      <c r="K403" s="58"/>
      <c r="L403" s="56"/>
      <c r="M403" s="73"/>
      <c r="N403" s="37"/>
      <c r="O403" s="37"/>
      <c r="P403" s="37"/>
      <c r="Q403" s="37"/>
      <c r="R403" s="37"/>
      <c r="S403" s="37"/>
      <c r="T403" s="74"/>
      <c r="AT403" s="19" t="s">
        <v>198</v>
      </c>
      <c r="AU403" s="19" t="s">
        <v>80</v>
      </c>
    </row>
    <row r="404" spans="2:47" s="1" customFormat="1" ht="27">
      <c r="B404" s="36"/>
      <c r="C404" s="58"/>
      <c r="D404" s="205" t="s">
        <v>216</v>
      </c>
      <c r="E404" s="58"/>
      <c r="F404" s="218" t="s">
        <v>2110</v>
      </c>
      <c r="G404" s="58"/>
      <c r="H404" s="58"/>
      <c r="I404" s="163"/>
      <c r="J404" s="58"/>
      <c r="K404" s="58"/>
      <c r="L404" s="56"/>
      <c r="M404" s="73"/>
      <c r="N404" s="37"/>
      <c r="O404" s="37"/>
      <c r="P404" s="37"/>
      <c r="Q404" s="37"/>
      <c r="R404" s="37"/>
      <c r="S404" s="37"/>
      <c r="T404" s="74"/>
      <c r="AT404" s="19" t="s">
        <v>216</v>
      </c>
      <c r="AU404" s="19" t="s">
        <v>80</v>
      </c>
    </row>
    <row r="405" spans="2:51" s="12" customFormat="1" ht="13.5">
      <c r="B405" s="207"/>
      <c r="C405" s="208"/>
      <c r="D405" s="205" t="s">
        <v>190</v>
      </c>
      <c r="E405" s="209" t="s">
        <v>21</v>
      </c>
      <c r="F405" s="210" t="s">
        <v>2266</v>
      </c>
      <c r="G405" s="208"/>
      <c r="H405" s="211">
        <v>19.5</v>
      </c>
      <c r="I405" s="212"/>
      <c r="J405" s="208"/>
      <c r="K405" s="208"/>
      <c r="L405" s="213"/>
      <c r="M405" s="267"/>
      <c r="N405" s="268"/>
      <c r="O405" s="268"/>
      <c r="P405" s="268"/>
      <c r="Q405" s="268"/>
      <c r="R405" s="268"/>
      <c r="S405" s="268"/>
      <c r="T405" s="269"/>
      <c r="AT405" s="217" t="s">
        <v>190</v>
      </c>
      <c r="AU405" s="217" t="s">
        <v>80</v>
      </c>
      <c r="AV405" s="12" t="s">
        <v>80</v>
      </c>
      <c r="AW405" s="12" t="s">
        <v>34</v>
      </c>
      <c r="AX405" s="12" t="s">
        <v>78</v>
      </c>
      <c r="AY405" s="217" t="s">
        <v>180</v>
      </c>
    </row>
    <row r="406" spans="2:12" s="1" customFormat="1" ht="6.95" customHeight="1">
      <c r="B406" s="51"/>
      <c r="C406" s="52"/>
      <c r="D406" s="52"/>
      <c r="E406" s="52"/>
      <c r="F406" s="52"/>
      <c r="G406" s="52"/>
      <c r="H406" s="52"/>
      <c r="I406" s="139"/>
      <c r="J406" s="52"/>
      <c r="K406" s="52"/>
      <c r="L406" s="56"/>
    </row>
  </sheetData>
  <sheetProtection password="CC35" sheet="1" objects="1" scenarios="1" formatColumns="0" formatRows="0" sort="0" autoFilter="0"/>
  <autoFilter ref="C94:K94"/>
  <mergeCells count="12">
    <mergeCell ref="G1:H1"/>
    <mergeCell ref="L2:V2"/>
    <mergeCell ref="E49:H49"/>
    <mergeCell ref="E51:H51"/>
    <mergeCell ref="E83:H83"/>
    <mergeCell ref="E85:H85"/>
    <mergeCell ref="E87:H87"/>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121</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ht="13.5">
      <c r="B8" s="23"/>
      <c r="C8" s="24"/>
      <c r="D8" s="32" t="s">
        <v>148</v>
      </c>
      <c r="E8" s="24"/>
      <c r="F8" s="24"/>
      <c r="G8" s="24"/>
      <c r="H8" s="24"/>
      <c r="I8" s="117"/>
      <c r="J8" s="24"/>
      <c r="K8" s="26"/>
    </row>
    <row r="9" spans="2:11" s="1" customFormat="1" ht="22.5" customHeight="1">
      <c r="B9" s="36"/>
      <c r="C9" s="37"/>
      <c r="D9" s="37"/>
      <c r="E9" s="328" t="s">
        <v>1867</v>
      </c>
      <c r="F9" s="297"/>
      <c r="G9" s="297"/>
      <c r="H9" s="297"/>
      <c r="I9" s="118"/>
      <c r="J9" s="37"/>
      <c r="K9" s="40"/>
    </row>
    <row r="10" spans="2:11" s="1" customFormat="1" ht="13.5">
      <c r="B10" s="36"/>
      <c r="C10" s="37"/>
      <c r="D10" s="32" t="s">
        <v>1109</v>
      </c>
      <c r="E10" s="37"/>
      <c r="F10" s="37"/>
      <c r="G10" s="37"/>
      <c r="H10" s="37"/>
      <c r="I10" s="118"/>
      <c r="J10" s="37"/>
      <c r="K10" s="40"/>
    </row>
    <row r="11" spans="2:11" s="1" customFormat="1" ht="36.95" customHeight="1">
      <c r="B11" s="36"/>
      <c r="C11" s="37"/>
      <c r="D11" s="37"/>
      <c r="E11" s="329" t="s">
        <v>2267</v>
      </c>
      <c r="F11" s="297"/>
      <c r="G11" s="297"/>
      <c r="H11" s="297"/>
      <c r="I11" s="118"/>
      <c r="J11" s="37"/>
      <c r="K11" s="40"/>
    </row>
    <row r="12" spans="2:11" s="1" customFormat="1" ht="13.5">
      <c r="B12" s="36"/>
      <c r="C12" s="37"/>
      <c r="D12" s="37"/>
      <c r="E12" s="37"/>
      <c r="F12" s="37"/>
      <c r="G12" s="37"/>
      <c r="H12" s="37"/>
      <c r="I12" s="118"/>
      <c r="J12" s="37"/>
      <c r="K12" s="40"/>
    </row>
    <row r="13" spans="2:11" s="1" customFormat="1" ht="14.45" customHeight="1">
      <c r="B13" s="36"/>
      <c r="C13" s="37"/>
      <c r="D13" s="32" t="s">
        <v>18</v>
      </c>
      <c r="E13" s="37"/>
      <c r="F13" s="30" t="s">
        <v>21</v>
      </c>
      <c r="G13" s="37"/>
      <c r="H13" s="37"/>
      <c r="I13" s="119" t="s">
        <v>20</v>
      </c>
      <c r="J13" s="30" t="s">
        <v>21</v>
      </c>
      <c r="K13" s="40"/>
    </row>
    <row r="14" spans="2:11" s="1" customFormat="1" ht="14.45" customHeight="1">
      <c r="B14" s="36"/>
      <c r="C14" s="37"/>
      <c r="D14" s="32" t="s">
        <v>22</v>
      </c>
      <c r="E14" s="37"/>
      <c r="F14" s="30" t="s">
        <v>23</v>
      </c>
      <c r="G14" s="37"/>
      <c r="H14" s="37"/>
      <c r="I14" s="119" t="s">
        <v>24</v>
      </c>
      <c r="J14" s="120" t="str">
        <f>'Rekapitulace stavby'!AN8</f>
        <v>22. 3. 2016</v>
      </c>
      <c r="K14" s="40"/>
    </row>
    <row r="15" spans="2:11" s="1" customFormat="1" ht="10.9" customHeight="1">
      <c r="B15" s="36"/>
      <c r="C15" s="37"/>
      <c r="D15" s="37"/>
      <c r="E15" s="37"/>
      <c r="F15" s="37"/>
      <c r="G15" s="37"/>
      <c r="H15" s="37"/>
      <c r="I15" s="118"/>
      <c r="J15" s="37"/>
      <c r="K15" s="40"/>
    </row>
    <row r="16" spans="2:11" s="1" customFormat="1" ht="14.45" customHeight="1">
      <c r="B16" s="36"/>
      <c r="C16" s="37"/>
      <c r="D16" s="32" t="s">
        <v>26</v>
      </c>
      <c r="E16" s="37"/>
      <c r="F16" s="37"/>
      <c r="G16" s="37"/>
      <c r="H16" s="37"/>
      <c r="I16" s="119" t="s">
        <v>27</v>
      </c>
      <c r="J16" s="30" t="str">
        <f>IF('Rekapitulace stavby'!AN10="","",'Rekapitulace stavby'!AN10)</f>
        <v/>
      </c>
      <c r="K16" s="40"/>
    </row>
    <row r="17" spans="2:11" s="1" customFormat="1" ht="18" customHeight="1">
      <c r="B17" s="36"/>
      <c r="C17" s="37"/>
      <c r="D17" s="37"/>
      <c r="E17" s="30" t="str">
        <f>IF('Rekapitulace stavby'!E11="","",'Rekapitulace stavby'!E11)</f>
        <v>Povodí Labe, státní podnik</v>
      </c>
      <c r="F17" s="37"/>
      <c r="G17" s="37"/>
      <c r="H17" s="37"/>
      <c r="I17" s="119" t="s">
        <v>29</v>
      </c>
      <c r="J17" s="30" t="str">
        <f>IF('Rekapitulace stavby'!AN11="","",'Rekapitulace stavby'!AN11)</f>
        <v/>
      </c>
      <c r="K17" s="40"/>
    </row>
    <row r="18" spans="2:11" s="1" customFormat="1" ht="6.95" customHeight="1">
      <c r="B18" s="36"/>
      <c r="C18" s="37"/>
      <c r="D18" s="37"/>
      <c r="E18" s="37"/>
      <c r="F18" s="37"/>
      <c r="G18" s="37"/>
      <c r="H18" s="37"/>
      <c r="I18" s="118"/>
      <c r="J18" s="37"/>
      <c r="K18" s="40"/>
    </row>
    <row r="19" spans="2:11" s="1" customFormat="1" ht="14.45"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5" customHeight="1">
      <c r="B21" s="36"/>
      <c r="C21" s="37"/>
      <c r="D21" s="37"/>
      <c r="E21" s="37"/>
      <c r="F21" s="37"/>
      <c r="G21" s="37"/>
      <c r="H21" s="37"/>
      <c r="I21" s="118"/>
      <c r="J21" s="37"/>
      <c r="K21" s="40"/>
    </row>
    <row r="22" spans="2:11" s="1" customFormat="1" ht="14.45" customHeight="1">
      <c r="B22" s="36"/>
      <c r="C22" s="37"/>
      <c r="D22" s="32" t="s">
        <v>32</v>
      </c>
      <c r="E22" s="37"/>
      <c r="F22" s="37"/>
      <c r="G22" s="37"/>
      <c r="H22" s="37"/>
      <c r="I22" s="119" t="s">
        <v>27</v>
      </c>
      <c r="J22" s="30" t="str">
        <f>IF('Rekapitulace stavby'!AN16="","",'Rekapitulace stavby'!AN16)</f>
        <v/>
      </c>
      <c r="K22" s="40"/>
    </row>
    <row r="23" spans="2:11" s="1" customFormat="1" ht="18" customHeight="1">
      <c r="B23" s="36"/>
      <c r="C23" s="37"/>
      <c r="D23" s="37"/>
      <c r="E23" s="30" t="str">
        <f>IF('Rekapitulace stavby'!E17="","",'Rekapitulace stavby'!E17)</f>
        <v>HG Partner, s.r.o.</v>
      </c>
      <c r="F23" s="37"/>
      <c r="G23" s="37"/>
      <c r="H23" s="37"/>
      <c r="I23" s="119" t="s">
        <v>29</v>
      </c>
      <c r="J23" s="30" t="str">
        <f>IF('Rekapitulace stavby'!AN17="","",'Rekapitulace stavby'!AN17)</f>
        <v/>
      </c>
      <c r="K23" s="40"/>
    </row>
    <row r="24" spans="2:11" s="1" customFormat="1" ht="6.95" customHeight="1">
      <c r="B24" s="36"/>
      <c r="C24" s="37"/>
      <c r="D24" s="37"/>
      <c r="E24" s="37"/>
      <c r="F24" s="37"/>
      <c r="G24" s="37"/>
      <c r="H24" s="37"/>
      <c r="I24" s="118"/>
      <c r="J24" s="37"/>
      <c r="K24" s="40"/>
    </row>
    <row r="25" spans="2:11" s="1" customFormat="1" ht="14.45" customHeight="1">
      <c r="B25" s="36"/>
      <c r="C25" s="37"/>
      <c r="D25" s="32" t="s">
        <v>35</v>
      </c>
      <c r="E25" s="37"/>
      <c r="F25" s="37"/>
      <c r="G25" s="37"/>
      <c r="H25" s="37"/>
      <c r="I25" s="118"/>
      <c r="J25" s="37"/>
      <c r="K25" s="40"/>
    </row>
    <row r="26" spans="2:11" s="7" customFormat="1" ht="22.5" customHeight="1">
      <c r="B26" s="121"/>
      <c r="C26" s="122"/>
      <c r="D26" s="122"/>
      <c r="E26" s="293" t="s">
        <v>21</v>
      </c>
      <c r="F26" s="330"/>
      <c r="G26" s="330"/>
      <c r="H26" s="330"/>
      <c r="I26" s="123"/>
      <c r="J26" s="122"/>
      <c r="K26" s="124"/>
    </row>
    <row r="27" spans="2:11" s="1" customFormat="1" ht="6.95" customHeight="1">
      <c r="B27" s="36"/>
      <c r="C27" s="37"/>
      <c r="D27" s="37"/>
      <c r="E27" s="37"/>
      <c r="F27" s="37"/>
      <c r="G27" s="37"/>
      <c r="H27" s="37"/>
      <c r="I27" s="118"/>
      <c r="J27" s="37"/>
      <c r="K27" s="40"/>
    </row>
    <row r="28" spans="2:11" s="1" customFormat="1" ht="6.95"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ROUND(J98,2)</f>
        <v>0</v>
      </c>
      <c r="K29" s="40"/>
    </row>
    <row r="30" spans="2:11" s="1" customFormat="1" ht="6.95" customHeight="1">
      <c r="B30" s="36"/>
      <c r="C30" s="37"/>
      <c r="D30" s="81"/>
      <c r="E30" s="81"/>
      <c r="F30" s="81"/>
      <c r="G30" s="81"/>
      <c r="H30" s="81"/>
      <c r="I30" s="125"/>
      <c r="J30" s="81"/>
      <c r="K30" s="126"/>
    </row>
    <row r="31" spans="2:11" s="1" customFormat="1" ht="14.45" customHeight="1">
      <c r="B31" s="36"/>
      <c r="C31" s="37"/>
      <c r="D31" s="37"/>
      <c r="E31" s="37"/>
      <c r="F31" s="41" t="s">
        <v>39</v>
      </c>
      <c r="G31" s="37"/>
      <c r="H31" s="37"/>
      <c r="I31" s="129" t="s">
        <v>38</v>
      </c>
      <c r="J31" s="41" t="s">
        <v>40</v>
      </c>
      <c r="K31" s="40"/>
    </row>
    <row r="32" spans="2:11" s="1" customFormat="1" ht="14.45" customHeight="1">
      <c r="B32" s="36"/>
      <c r="C32" s="37"/>
      <c r="D32" s="44" t="s">
        <v>41</v>
      </c>
      <c r="E32" s="44" t="s">
        <v>42</v>
      </c>
      <c r="F32" s="130">
        <f>ROUND(SUM(BE98:BE430),2)</f>
        <v>0</v>
      </c>
      <c r="G32" s="37"/>
      <c r="H32" s="37"/>
      <c r="I32" s="131">
        <v>0.21</v>
      </c>
      <c r="J32" s="130">
        <f>ROUND(ROUND((SUM(BE98:BE430)),2)*I32,2)</f>
        <v>0</v>
      </c>
      <c r="K32" s="40"/>
    </row>
    <row r="33" spans="2:11" s="1" customFormat="1" ht="14.45" customHeight="1">
      <c r="B33" s="36"/>
      <c r="C33" s="37"/>
      <c r="D33" s="37"/>
      <c r="E33" s="44" t="s">
        <v>43</v>
      </c>
      <c r="F33" s="130">
        <f>ROUND(SUM(BF98:BF430),2)</f>
        <v>0</v>
      </c>
      <c r="G33" s="37"/>
      <c r="H33" s="37"/>
      <c r="I33" s="131">
        <v>0.15</v>
      </c>
      <c r="J33" s="130">
        <f>ROUND(ROUND((SUM(BF98:BF430)),2)*I33,2)</f>
        <v>0</v>
      </c>
      <c r="K33" s="40"/>
    </row>
    <row r="34" spans="2:11" s="1" customFormat="1" ht="14.45" customHeight="1" hidden="1">
      <c r="B34" s="36"/>
      <c r="C34" s="37"/>
      <c r="D34" s="37"/>
      <c r="E34" s="44" t="s">
        <v>44</v>
      </c>
      <c r="F34" s="130">
        <f>ROUND(SUM(BG98:BG430),2)</f>
        <v>0</v>
      </c>
      <c r="G34" s="37"/>
      <c r="H34" s="37"/>
      <c r="I34" s="131">
        <v>0.21</v>
      </c>
      <c r="J34" s="130">
        <v>0</v>
      </c>
      <c r="K34" s="40"/>
    </row>
    <row r="35" spans="2:11" s="1" customFormat="1" ht="14.45" customHeight="1" hidden="1">
      <c r="B35" s="36"/>
      <c r="C35" s="37"/>
      <c r="D35" s="37"/>
      <c r="E35" s="44" t="s">
        <v>45</v>
      </c>
      <c r="F35" s="130">
        <f>ROUND(SUM(BH98:BH430),2)</f>
        <v>0</v>
      </c>
      <c r="G35" s="37"/>
      <c r="H35" s="37"/>
      <c r="I35" s="131">
        <v>0.15</v>
      </c>
      <c r="J35" s="130">
        <v>0</v>
      </c>
      <c r="K35" s="40"/>
    </row>
    <row r="36" spans="2:11" s="1" customFormat="1" ht="14.45" customHeight="1" hidden="1">
      <c r="B36" s="36"/>
      <c r="C36" s="37"/>
      <c r="D36" s="37"/>
      <c r="E36" s="44" t="s">
        <v>46</v>
      </c>
      <c r="F36" s="130">
        <f>ROUND(SUM(BI98:BI430),2)</f>
        <v>0</v>
      </c>
      <c r="G36" s="37"/>
      <c r="H36" s="37"/>
      <c r="I36" s="131">
        <v>0</v>
      </c>
      <c r="J36" s="130">
        <v>0</v>
      </c>
      <c r="K36" s="40"/>
    </row>
    <row r="37" spans="2:11" s="1" customFormat="1" ht="6.95"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5" customHeight="1">
      <c r="B39" s="51"/>
      <c r="C39" s="52"/>
      <c r="D39" s="52"/>
      <c r="E39" s="52"/>
      <c r="F39" s="52"/>
      <c r="G39" s="52"/>
      <c r="H39" s="52"/>
      <c r="I39" s="139"/>
      <c r="J39" s="52"/>
      <c r="K39" s="53"/>
    </row>
    <row r="43" spans="2:11" s="1" customFormat="1" ht="6.95" customHeight="1">
      <c r="B43" s="140"/>
      <c r="C43" s="141"/>
      <c r="D43" s="141"/>
      <c r="E43" s="141"/>
      <c r="F43" s="141"/>
      <c r="G43" s="141"/>
      <c r="H43" s="141"/>
      <c r="I43" s="142"/>
      <c r="J43" s="141"/>
      <c r="K43" s="143"/>
    </row>
    <row r="44" spans="2:11" s="1" customFormat="1" ht="36.95" customHeight="1">
      <c r="B44" s="36"/>
      <c r="C44" s="25" t="s">
        <v>150</v>
      </c>
      <c r="D44" s="37"/>
      <c r="E44" s="37"/>
      <c r="F44" s="37"/>
      <c r="G44" s="37"/>
      <c r="H44" s="37"/>
      <c r="I44" s="118"/>
      <c r="J44" s="37"/>
      <c r="K44" s="40"/>
    </row>
    <row r="45" spans="2:11" s="1" customFormat="1" ht="6.95" customHeight="1">
      <c r="B45" s="36"/>
      <c r="C45" s="37"/>
      <c r="D45" s="37"/>
      <c r="E45" s="37"/>
      <c r="F45" s="37"/>
      <c r="G45" s="37"/>
      <c r="H45" s="37"/>
      <c r="I45" s="118"/>
      <c r="J45" s="37"/>
      <c r="K45" s="40"/>
    </row>
    <row r="46" spans="2:11" s="1" customFormat="1" ht="14.45" customHeight="1">
      <c r="B46" s="36"/>
      <c r="C46" s="32" t="s">
        <v>16</v>
      </c>
      <c r="D46" s="37"/>
      <c r="E46" s="37"/>
      <c r="F46" s="37"/>
      <c r="G46" s="37"/>
      <c r="H46" s="37"/>
      <c r="I46" s="118"/>
      <c r="J46" s="37"/>
      <c r="K46" s="40"/>
    </row>
    <row r="47" spans="2:11" s="1" customFormat="1" ht="22.5" customHeight="1">
      <c r="B47" s="36"/>
      <c r="C47" s="37"/>
      <c r="D47" s="37"/>
      <c r="E47" s="328" t="str">
        <f>E7</f>
        <v>VD Labská, zvýšení retenční funkce rekonstrucí spodních výpustí v obtokovém tunelu</v>
      </c>
      <c r="F47" s="297"/>
      <c r="G47" s="297"/>
      <c r="H47" s="297"/>
      <c r="I47" s="118"/>
      <c r="J47" s="37"/>
      <c r="K47" s="40"/>
    </row>
    <row r="48" spans="2:11" ht="13.5">
      <c r="B48" s="23"/>
      <c r="C48" s="32" t="s">
        <v>148</v>
      </c>
      <c r="D48" s="24"/>
      <c r="E48" s="24"/>
      <c r="F48" s="24"/>
      <c r="G48" s="24"/>
      <c r="H48" s="24"/>
      <c r="I48" s="117"/>
      <c r="J48" s="24"/>
      <c r="K48" s="26"/>
    </row>
    <row r="49" spans="2:11" s="1" customFormat="1" ht="22.5" customHeight="1">
      <c r="B49" s="36"/>
      <c r="C49" s="37"/>
      <c r="D49" s="37"/>
      <c r="E49" s="328" t="s">
        <v>1867</v>
      </c>
      <c r="F49" s="297"/>
      <c r="G49" s="297"/>
      <c r="H49" s="297"/>
      <c r="I49" s="118"/>
      <c r="J49" s="37"/>
      <c r="K49" s="40"/>
    </row>
    <row r="50" spans="2:11" s="1" customFormat="1" ht="14.45" customHeight="1">
      <c r="B50" s="36"/>
      <c r="C50" s="32" t="s">
        <v>1109</v>
      </c>
      <c r="D50" s="37"/>
      <c r="E50" s="37"/>
      <c r="F50" s="37"/>
      <c r="G50" s="37"/>
      <c r="H50" s="37"/>
      <c r="I50" s="118"/>
      <c r="J50" s="37"/>
      <c r="K50" s="40"/>
    </row>
    <row r="51" spans="2:11" s="1" customFormat="1" ht="23.25" customHeight="1">
      <c r="B51" s="36"/>
      <c r="C51" s="37"/>
      <c r="D51" s="37"/>
      <c r="E51" s="329" t="str">
        <f>E11</f>
        <v>SO 07.02 - Ochrana šachtového přelivu, mikropilotové založení</v>
      </c>
      <c r="F51" s="297"/>
      <c r="G51" s="297"/>
      <c r="H51" s="297"/>
      <c r="I51" s="118"/>
      <c r="J51" s="37"/>
      <c r="K51" s="40"/>
    </row>
    <row r="52" spans="2:11" s="1" customFormat="1" ht="6.95" customHeight="1">
      <c r="B52" s="36"/>
      <c r="C52" s="37"/>
      <c r="D52" s="37"/>
      <c r="E52" s="37"/>
      <c r="F52" s="37"/>
      <c r="G52" s="37"/>
      <c r="H52" s="37"/>
      <c r="I52" s="118"/>
      <c r="J52" s="37"/>
      <c r="K52" s="40"/>
    </row>
    <row r="53" spans="2:11" s="1" customFormat="1" ht="18" customHeight="1">
      <c r="B53" s="36"/>
      <c r="C53" s="32" t="s">
        <v>22</v>
      </c>
      <c r="D53" s="37"/>
      <c r="E53" s="37"/>
      <c r="F53" s="30" t="str">
        <f>F14</f>
        <v xml:space="preserve"> </v>
      </c>
      <c r="G53" s="37"/>
      <c r="H53" s="37"/>
      <c r="I53" s="119" t="s">
        <v>24</v>
      </c>
      <c r="J53" s="120" t="str">
        <f>IF(J14="","",J14)</f>
        <v>22. 3. 2016</v>
      </c>
      <c r="K53" s="40"/>
    </row>
    <row r="54" spans="2:11" s="1" customFormat="1" ht="6.95" customHeight="1">
      <c r="B54" s="36"/>
      <c r="C54" s="37"/>
      <c r="D54" s="37"/>
      <c r="E54" s="37"/>
      <c r="F54" s="37"/>
      <c r="G54" s="37"/>
      <c r="H54" s="37"/>
      <c r="I54" s="118"/>
      <c r="J54" s="37"/>
      <c r="K54" s="40"/>
    </row>
    <row r="55" spans="2:11" s="1" customFormat="1" ht="13.5">
      <c r="B55" s="36"/>
      <c r="C55" s="32" t="s">
        <v>26</v>
      </c>
      <c r="D55" s="37"/>
      <c r="E55" s="37"/>
      <c r="F55" s="30" t="str">
        <f>E17</f>
        <v>Povodí Labe, státní podnik</v>
      </c>
      <c r="G55" s="37"/>
      <c r="H55" s="37"/>
      <c r="I55" s="119" t="s">
        <v>32</v>
      </c>
      <c r="J55" s="30" t="str">
        <f>E23</f>
        <v>HG Partner, s.r.o.</v>
      </c>
      <c r="K55" s="40"/>
    </row>
    <row r="56" spans="2:11" s="1" customFormat="1" ht="14.45"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151</v>
      </c>
      <c r="D58" s="132"/>
      <c r="E58" s="132"/>
      <c r="F58" s="132"/>
      <c r="G58" s="132"/>
      <c r="H58" s="132"/>
      <c r="I58" s="145"/>
      <c r="J58" s="146" t="s">
        <v>152</v>
      </c>
      <c r="K58" s="147"/>
    </row>
    <row r="59" spans="2:11" s="1" customFormat="1" ht="10.35" customHeight="1">
      <c r="B59" s="36"/>
      <c r="C59" s="37"/>
      <c r="D59" s="37"/>
      <c r="E59" s="37"/>
      <c r="F59" s="37"/>
      <c r="G59" s="37"/>
      <c r="H59" s="37"/>
      <c r="I59" s="118"/>
      <c r="J59" s="37"/>
      <c r="K59" s="40"/>
    </row>
    <row r="60" spans="2:47" s="1" customFormat="1" ht="29.25" customHeight="1">
      <c r="B60" s="36"/>
      <c r="C60" s="148" t="s">
        <v>153</v>
      </c>
      <c r="D60" s="37"/>
      <c r="E60" s="37"/>
      <c r="F60" s="37"/>
      <c r="G60" s="37"/>
      <c r="H60" s="37"/>
      <c r="I60" s="118"/>
      <c r="J60" s="128">
        <f>J98</f>
        <v>0</v>
      </c>
      <c r="K60" s="40"/>
      <c r="AU60" s="19" t="s">
        <v>154</v>
      </c>
    </row>
    <row r="61" spans="2:11" s="8" customFormat="1" ht="24.95" customHeight="1">
      <c r="B61" s="149"/>
      <c r="C61" s="150"/>
      <c r="D61" s="151" t="s">
        <v>509</v>
      </c>
      <c r="E61" s="152"/>
      <c r="F61" s="152"/>
      <c r="G61" s="152"/>
      <c r="H61" s="152"/>
      <c r="I61" s="153"/>
      <c r="J61" s="154">
        <f>J99</f>
        <v>0</v>
      </c>
      <c r="K61" s="155"/>
    </row>
    <row r="62" spans="2:11" s="9" customFormat="1" ht="19.9" customHeight="1">
      <c r="B62" s="156"/>
      <c r="C62" s="157"/>
      <c r="D62" s="158" t="s">
        <v>510</v>
      </c>
      <c r="E62" s="159"/>
      <c r="F62" s="159"/>
      <c r="G62" s="159"/>
      <c r="H62" s="159"/>
      <c r="I62" s="160"/>
      <c r="J62" s="161">
        <f>J100</f>
        <v>0</v>
      </c>
      <c r="K62" s="162"/>
    </row>
    <row r="63" spans="2:11" s="9" customFormat="1" ht="19.9" customHeight="1">
      <c r="B63" s="156"/>
      <c r="C63" s="157"/>
      <c r="D63" s="158" t="s">
        <v>511</v>
      </c>
      <c r="E63" s="159"/>
      <c r="F63" s="159"/>
      <c r="G63" s="159"/>
      <c r="H63" s="159"/>
      <c r="I63" s="160"/>
      <c r="J63" s="161">
        <f>J155</f>
        <v>0</v>
      </c>
      <c r="K63" s="162"/>
    </row>
    <row r="64" spans="2:11" s="9" customFormat="1" ht="19.9" customHeight="1">
      <c r="B64" s="156"/>
      <c r="C64" s="157"/>
      <c r="D64" s="158" t="s">
        <v>512</v>
      </c>
      <c r="E64" s="159"/>
      <c r="F64" s="159"/>
      <c r="G64" s="159"/>
      <c r="H64" s="159"/>
      <c r="I64" s="160"/>
      <c r="J64" s="161">
        <f>J227</f>
        <v>0</v>
      </c>
      <c r="K64" s="162"/>
    </row>
    <row r="65" spans="2:11" s="9" customFormat="1" ht="19.9" customHeight="1">
      <c r="B65" s="156"/>
      <c r="C65" s="157"/>
      <c r="D65" s="158" t="s">
        <v>513</v>
      </c>
      <c r="E65" s="159"/>
      <c r="F65" s="159"/>
      <c r="G65" s="159"/>
      <c r="H65" s="159"/>
      <c r="I65" s="160"/>
      <c r="J65" s="161">
        <f>J240</f>
        <v>0</v>
      </c>
      <c r="K65" s="162"/>
    </row>
    <row r="66" spans="2:11" s="9" customFormat="1" ht="19.9" customHeight="1">
      <c r="B66" s="156"/>
      <c r="C66" s="157"/>
      <c r="D66" s="158" t="s">
        <v>157</v>
      </c>
      <c r="E66" s="159"/>
      <c r="F66" s="159"/>
      <c r="G66" s="159"/>
      <c r="H66" s="159"/>
      <c r="I66" s="160"/>
      <c r="J66" s="161">
        <f>J268</f>
        <v>0</v>
      </c>
      <c r="K66" s="162"/>
    </row>
    <row r="67" spans="2:11" s="9" customFormat="1" ht="19.9" customHeight="1">
      <c r="B67" s="156"/>
      <c r="C67" s="157"/>
      <c r="D67" s="158" t="s">
        <v>158</v>
      </c>
      <c r="E67" s="159"/>
      <c r="F67" s="159"/>
      <c r="G67" s="159"/>
      <c r="H67" s="159"/>
      <c r="I67" s="160"/>
      <c r="J67" s="161">
        <f>J293</f>
        <v>0</v>
      </c>
      <c r="K67" s="162"/>
    </row>
    <row r="68" spans="2:11" s="9" customFormat="1" ht="19.9" customHeight="1">
      <c r="B68" s="156"/>
      <c r="C68" s="157"/>
      <c r="D68" s="158" t="s">
        <v>514</v>
      </c>
      <c r="E68" s="159"/>
      <c r="F68" s="159"/>
      <c r="G68" s="159"/>
      <c r="H68" s="159"/>
      <c r="I68" s="160"/>
      <c r="J68" s="161">
        <f>J305</f>
        <v>0</v>
      </c>
      <c r="K68" s="162"/>
    </row>
    <row r="69" spans="2:11" s="8" customFormat="1" ht="24.95" customHeight="1">
      <c r="B69" s="149"/>
      <c r="C69" s="150"/>
      <c r="D69" s="151" t="s">
        <v>515</v>
      </c>
      <c r="E69" s="152"/>
      <c r="F69" s="152"/>
      <c r="G69" s="152"/>
      <c r="H69" s="152"/>
      <c r="I69" s="153"/>
      <c r="J69" s="154">
        <f>J308</f>
        <v>0</v>
      </c>
      <c r="K69" s="155"/>
    </row>
    <row r="70" spans="2:11" s="9" customFormat="1" ht="19.9" customHeight="1">
      <c r="B70" s="156"/>
      <c r="C70" s="157"/>
      <c r="D70" s="158" t="s">
        <v>1869</v>
      </c>
      <c r="E70" s="159"/>
      <c r="F70" s="159"/>
      <c r="G70" s="159"/>
      <c r="H70" s="159"/>
      <c r="I70" s="160"/>
      <c r="J70" s="161">
        <f>J309</f>
        <v>0</v>
      </c>
      <c r="K70" s="162"/>
    </row>
    <row r="71" spans="2:11" s="9" customFormat="1" ht="19.9" customHeight="1">
      <c r="B71" s="156"/>
      <c r="C71" s="157"/>
      <c r="D71" s="158" t="s">
        <v>1685</v>
      </c>
      <c r="E71" s="159"/>
      <c r="F71" s="159"/>
      <c r="G71" s="159"/>
      <c r="H71" s="159"/>
      <c r="I71" s="160"/>
      <c r="J71" s="161">
        <f>J335</f>
        <v>0</v>
      </c>
      <c r="K71" s="162"/>
    </row>
    <row r="72" spans="2:11" s="9" customFormat="1" ht="19.9" customHeight="1">
      <c r="B72" s="156"/>
      <c r="C72" s="157"/>
      <c r="D72" s="158" t="s">
        <v>516</v>
      </c>
      <c r="E72" s="159"/>
      <c r="F72" s="159"/>
      <c r="G72" s="159"/>
      <c r="H72" s="159"/>
      <c r="I72" s="160"/>
      <c r="J72" s="161">
        <f>J361</f>
        <v>0</v>
      </c>
      <c r="K72" s="162"/>
    </row>
    <row r="73" spans="2:11" s="9" customFormat="1" ht="19.9" customHeight="1">
      <c r="B73" s="156"/>
      <c r="C73" s="157"/>
      <c r="D73" s="158" t="s">
        <v>1369</v>
      </c>
      <c r="E73" s="159"/>
      <c r="F73" s="159"/>
      <c r="G73" s="159"/>
      <c r="H73" s="159"/>
      <c r="I73" s="160"/>
      <c r="J73" s="161">
        <f>J389</f>
        <v>0</v>
      </c>
      <c r="K73" s="162"/>
    </row>
    <row r="74" spans="2:11" s="9" customFormat="1" ht="19.9" customHeight="1">
      <c r="B74" s="156"/>
      <c r="C74" s="157"/>
      <c r="D74" s="158" t="s">
        <v>2268</v>
      </c>
      <c r="E74" s="159"/>
      <c r="F74" s="159"/>
      <c r="G74" s="159"/>
      <c r="H74" s="159"/>
      <c r="I74" s="160"/>
      <c r="J74" s="161">
        <f>J400</f>
        <v>0</v>
      </c>
      <c r="K74" s="162"/>
    </row>
    <row r="75" spans="2:11" s="8" customFormat="1" ht="24.95" customHeight="1">
      <c r="B75" s="149"/>
      <c r="C75" s="150"/>
      <c r="D75" s="151" t="s">
        <v>160</v>
      </c>
      <c r="E75" s="152"/>
      <c r="F75" s="152"/>
      <c r="G75" s="152"/>
      <c r="H75" s="152"/>
      <c r="I75" s="153"/>
      <c r="J75" s="154">
        <f>J407</f>
        <v>0</v>
      </c>
      <c r="K75" s="155"/>
    </row>
    <row r="76" spans="2:11" s="9" customFormat="1" ht="19.9" customHeight="1">
      <c r="B76" s="156"/>
      <c r="C76" s="157"/>
      <c r="D76" s="158" t="s">
        <v>1772</v>
      </c>
      <c r="E76" s="159"/>
      <c r="F76" s="159"/>
      <c r="G76" s="159"/>
      <c r="H76" s="159"/>
      <c r="I76" s="160"/>
      <c r="J76" s="161">
        <f>J408</f>
        <v>0</v>
      </c>
      <c r="K76" s="162"/>
    </row>
    <row r="77" spans="2:11" s="1" customFormat="1" ht="21.75" customHeight="1">
      <c r="B77" s="36"/>
      <c r="C77" s="37"/>
      <c r="D77" s="37"/>
      <c r="E77" s="37"/>
      <c r="F77" s="37"/>
      <c r="G77" s="37"/>
      <c r="H77" s="37"/>
      <c r="I77" s="118"/>
      <c r="J77" s="37"/>
      <c r="K77" s="40"/>
    </row>
    <row r="78" spans="2:11" s="1" customFormat="1" ht="6.95" customHeight="1">
      <c r="B78" s="51"/>
      <c r="C78" s="52"/>
      <c r="D78" s="52"/>
      <c r="E78" s="52"/>
      <c r="F78" s="52"/>
      <c r="G78" s="52"/>
      <c r="H78" s="52"/>
      <c r="I78" s="139"/>
      <c r="J78" s="52"/>
      <c r="K78" s="53"/>
    </row>
    <row r="82" spans="2:12" s="1" customFormat="1" ht="6.95" customHeight="1">
      <c r="B82" s="54"/>
      <c r="C82" s="55"/>
      <c r="D82" s="55"/>
      <c r="E82" s="55"/>
      <c r="F82" s="55"/>
      <c r="G82" s="55"/>
      <c r="H82" s="55"/>
      <c r="I82" s="142"/>
      <c r="J82" s="55"/>
      <c r="K82" s="55"/>
      <c r="L82" s="56"/>
    </row>
    <row r="83" spans="2:12" s="1" customFormat="1" ht="36.95" customHeight="1">
      <c r="B83" s="36"/>
      <c r="C83" s="57" t="s">
        <v>165</v>
      </c>
      <c r="D83" s="58"/>
      <c r="E83" s="58"/>
      <c r="F83" s="58"/>
      <c r="G83" s="58"/>
      <c r="H83" s="58"/>
      <c r="I83" s="163"/>
      <c r="J83" s="58"/>
      <c r="K83" s="58"/>
      <c r="L83" s="56"/>
    </row>
    <row r="84" spans="2:12" s="1" customFormat="1" ht="6.95" customHeight="1">
      <c r="B84" s="36"/>
      <c r="C84" s="58"/>
      <c r="D84" s="58"/>
      <c r="E84" s="58"/>
      <c r="F84" s="58"/>
      <c r="G84" s="58"/>
      <c r="H84" s="58"/>
      <c r="I84" s="163"/>
      <c r="J84" s="58"/>
      <c r="K84" s="58"/>
      <c r="L84" s="56"/>
    </row>
    <row r="85" spans="2:12" s="1" customFormat="1" ht="14.45" customHeight="1">
      <c r="B85" s="36"/>
      <c r="C85" s="60" t="s">
        <v>16</v>
      </c>
      <c r="D85" s="58"/>
      <c r="E85" s="58"/>
      <c r="F85" s="58"/>
      <c r="G85" s="58"/>
      <c r="H85" s="58"/>
      <c r="I85" s="163"/>
      <c r="J85" s="58"/>
      <c r="K85" s="58"/>
      <c r="L85" s="56"/>
    </row>
    <row r="86" spans="2:12" s="1" customFormat="1" ht="22.5" customHeight="1">
      <c r="B86" s="36"/>
      <c r="C86" s="58"/>
      <c r="D86" s="58"/>
      <c r="E86" s="331" t="str">
        <f>E7</f>
        <v>VD Labská, zvýšení retenční funkce rekonstrucí spodních výpustí v obtokovém tunelu</v>
      </c>
      <c r="F86" s="308"/>
      <c r="G86" s="308"/>
      <c r="H86" s="308"/>
      <c r="I86" s="163"/>
      <c r="J86" s="58"/>
      <c r="K86" s="58"/>
      <c r="L86" s="56"/>
    </row>
    <row r="87" spans="2:12" ht="13.5">
      <c r="B87" s="23"/>
      <c r="C87" s="60" t="s">
        <v>148</v>
      </c>
      <c r="D87" s="270"/>
      <c r="E87" s="270"/>
      <c r="F87" s="270"/>
      <c r="G87" s="270"/>
      <c r="H87" s="270"/>
      <c r="J87" s="270"/>
      <c r="K87" s="270"/>
      <c r="L87" s="271"/>
    </row>
    <row r="88" spans="2:12" s="1" customFormat="1" ht="22.5" customHeight="1">
      <c r="B88" s="36"/>
      <c r="C88" s="58"/>
      <c r="D88" s="58"/>
      <c r="E88" s="331" t="s">
        <v>1867</v>
      </c>
      <c r="F88" s="308"/>
      <c r="G88" s="308"/>
      <c r="H88" s="308"/>
      <c r="I88" s="163"/>
      <c r="J88" s="58"/>
      <c r="K88" s="58"/>
      <c r="L88" s="56"/>
    </row>
    <row r="89" spans="2:12" s="1" customFormat="1" ht="14.45" customHeight="1">
      <c r="B89" s="36"/>
      <c r="C89" s="60" t="s">
        <v>1109</v>
      </c>
      <c r="D89" s="58"/>
      <c r="E89" s="58"/>
      <c r="F89" s="58"/>
      <c r="G89" s="58"/>
      <c r="H89" s="58"/>
      <c r="I89" s="163"/>
      <c r="J89" s="58"/>
      <c r="K89" s="58"/>
      <c r="L89" s="56"/>
    </row>
    <row r="90" spans="2:12" s="1" customFormat="1" ht="23.25" customHeight="1">
      <c r="B90" s="36"/>
      <c r="C90" s="58"/>
      <c r="D90" s="58"/>
      <c r="E90" s="305" t="str">
        <f>E11</f>
        <v>SO 07.02 - Ochrana šachtového přelivu, mikropilotové založení</v>
      </c>
      <c r="F90" s="308"/>
      <c r="G90" s="308"/>
      <c r="H90" s="308"/>
      <c r="I90" s="163"/>
      <c r="J90" s="58"/>
      <c r="K90" s="58"/>
      <c r="L90" s="56"/>
    </row>
    <row r="91" spans="2:12" s="1" customFormat="1" ht="6.95" customHeight="1">
      <c r="B91" s="36"/>
      <c r="C91" s="58"/>
      <c r="D91" s="58"/>
      <c r="E91" s="58"/>
      <c r="F91" s="58"/>
      <c r="G91" s="58"/>
      <c r="H91" s="58"/>
      <c r="I91" s="163"/>
      <c r="J91" s="58"/>
      <c r="K91" s="58"/>
      <c r="L91" s="56"/>
    </row>
    <row r="92" spans="2:12" s="1" customFormat="1" ht="18" customHeight="1">
      <c r="B92" s="36"/>
      <c r="C92" s="60" t="s">
        <v>22</v>
      </c>
      <c r="D92" s="58"/>
      <c r="E92" s="58"/>
      <c r="F92" s="164" t="str">
        <f>F14</f>
        <v xml:space="preserve"> </v>
      </c>
      <c r="G92" s="58"/>
      <c r="H92" s="58"/>
      <c r="I92" s="165" t="s">
        <v>24</v>
      </c>
      <c r="J92" s="68" t="str">
        <f>IF(J14="","",J14)</f>
        <v>22. 3. 2016</v>
      </c>
      <c r="K92" s="58"/>
      <c r="L92" s="56"/>
    </row>
    <row r="93" spans="2:12" s="1" customFormat="1" ht="6.95" customHeight="1">
      <c r="B93" s="36"/>
      <c r="C93" s="58"/>
      <c r="D93" s="58"/>
      <c r="E93" s="58"/>
      <c r="F93" s="58"/>
      <c r="G93" s="58"/>
      <c r="H93" s="58"/>
      <c r="I93" s="163"/>
      <c r="J93" s="58"/>
      <c r="K93" s="58"/>
      <c r="L93" s="56"/>
    </row>
    <row r="94" spans="2:12" s="1" customFormat="1" ht="13.5">
      <c r="B94" s="36"/>
      <c r="C94" s="60" t="s">
        <v>26</v>
      </c>
      <c r="D94" s="58"/>
      <c r="E94" s="58"/>
      <c r="F94" s="164" t="str">
        <f>E17</f>
        <v>Povodí Labe, státní podnik</v>
      </c>
      <c r="G94" s="58"/>
      <c r="H94" s="58"/>
      <c r="I94" s="165" t="s">
        <v>32</v>
      </c>
      <c r="J94" s="164" t="str">
        <f>E23</f>
        <v>HG Partner, s.r.o.</v>
      </c>
      <c r="K94" s="58"/>
      <c r="L94" s="56"/>
    </row>
    <row r="95" spans="2:12" s="1" customFormat="1" ht="14.45" customHeight="1">
      <c r="B95" s="36"/>
      <c r="C95" s="60" t="s">
        <v>30</v>
      </c>
      <c r="D95" s="58"/>
      <c r="E95" s="58"/>
      <c r="F95" s="164" t="str">
        <f>IF(E20="","",E20)</f>
        <v/>
      </c>
      <c r="G95" s="58"/>
      <c r="H95" s="58"/>
      <c r="I95" s="163"/>
      <c r="J95" s="58"/>
      <c r="K95" s="58"/>
      <c r="L95" s="56"/>
    </row>
    <row r="96" spans="2:12" s="1" customFormat="1" ht="10.35" customHeight="1">
      <c r="B96" s="36"/>
      <c r="C96" s="58"/>
      <c r="D96" s="58"/>
      <c r="E96" s="58"/>
      <c r="F96" s="58"/>
      <c r="G96" s="58"/>
      <c r="H96" s="58"/>
      <c r="I96" s="163"/>
      <c r="J96" s="58"/>
      <c r="K96" s="58"/>
      <c r="L96" s="56"/>
    </row>
    <row r="97" spans="2:20" s="10" customFormat="1" ht="29.25" customHeight="1">
      <c r="B97" s="166"/>
      <c r="C97" s="167" t="s">
        <v>166</v>
      </c>
      <c r="D97" s="168" t="s">
        <v>56</v>
      </c>
      <c r="E97" s="168" t="s">
        <v>52</v>
      </c>
      <c r="F97" s="168" t="s">
        <v>167</v>
      </c>
      <c r="G97" s="168" t="s">
        <v>168</v>
      </c>
      <c r="H97" s="168" t="s">
        <v>169</v>
      </c>
      <c r="I97" s="169" t="s">
        <v>170</v>
      </c>
      <c r="J97" s="168" t="s">
        <v>152</v>
      </c>
      <c r="K97" s="170" t="s">
        <v>171</v>
      </c>
      <c r="L97" s="171"/>
      <c r="M97" s="77" t="s">
        <v>172</v>
      </c>
      <c r="N97" s="78" t="s">
        <v>41</v>
      </c>
      <c r="O97" s="78" t="s">
        <v>173</v>
      </c>
      <c r="P97" s="78" t="s">
        <v>174</v>
      </c>
      <c r="Q97" s="78" t="s">
        <v>175</v>
      </c>
      <c r="R97" s="78" t="s">
        <v>176</v>
      </c>
      <c r="S97" s="78" t="s">
        <v>177</v>
      </c>
      <c r="T97" s="79" t="s">
        <v>178</v>
      </c>
    </row>
    <row r="98" spans="2:63" s="1" customFormat="1" ht="29.25" customHeight="1">
      <c r="B98" s="36"/>
      <c r="C98" s="83" t="s">
        <v>153</v>
      </c>
      <c r="D98" s="58"/>
      <c r="E98" s="58"/>
      <c r="F98" s="58"/>
      <c r="G98" s="58"/>
      <c r="H98" s="58"/>
      <c r="I98" s="163"/>
      <c r="J98" s="172">
        <f>BK98</f>
        <v>0</v>
      </c>
      <c r="K98" s="58"/>
      <c r="L98" s="56"/>
      <c r="M98" s="80"/>
      <c r="N98" s="81"/>
      <c r="O98" s="81"/>
      <c r="P98" s="173">
        <f>P99+P308+P407</f>
        <v>0</v>
      </c>
      <c r="Q98" s="81"/>
      <c r="R98" s="173">
        <f>R99+R308+R407</f>
        <v>307.22435501000007</v>
      </c>
      <c r="S98" s="81"/>
      <c r="T98" s="174">
        <f>T99+T308+T407</f>
        <v>21.9292025</v>
      </c>
      <c r="AT98" s="19" t="s">
        <v>70</v>
      </c>
      <c r="AU98" s="19" t="s">
        <v>154</v>
      </c>
      <c r="BK98" s="175">
        <f>BK99+BK308+BK407</f>
        <v>0</v>
      </c>
    </row>
    <row r="99" spans="2:63" s="11" customFormat="1" ht="37.35" customHeight="1">
      <c r="B99" s="176"/>
      <c r="C99" s="177"/>
      <c r="D99" s="178" t="s">
        <v>70</v>
      </c>
      <c r="E99" s="179" t="s">
        <v>179</v>
      </c>
      <c r="F99" s="179" t="s">
        <v>519</v>
      </c>
      <c r="G99" s="177"/>
      <c r="H99" s="177"/>
      <c r="I99" s="180"/>
      <c r="J99" s="181">
        <f>BK99</f>
        <v>0</v>
      </c>
      <c r="K99" s="177"/>
      <c r="L99" s="182"/>
      <c r="M99" s="183"/>
      <c r="N99" s="184"/>
      <c r="O99" s="184"/>
      <c r="P99" s="185">
        <f>P100+P155+P227+P240+P268+P293+P305</f>
        <v>0</v>
      </c>
      <c r="Q99" s="184"/>
      <c r="R99" s="185">
        <f>R100+R155+R227+R240+R268+R293+R305</f>
        <v>292.73378441000006</v>
      </c>
      <c r="S99" s="184"/>
      <c r="T99" s="186">
        <f>T100+T155+T227+T240+T268+T293+T305</f>
        <v>15.539202499999998</v>
      </c>
      <c r="AR99" s="187" t="s">
        <v>78</v>
      </c>
      <c r="AT99" s="188" t="s">
        <v>70</v>
      </c>
      <c r="AU99" s="188" t="s">
        <v>71</v>
      </c>
      <c r="AY99" s="187" t="s">
        <v>180</v>
      </c>
      <c r="BK99" s="189">
        <f>BK100+BK155+BK227+BK240+BK268+BK293+BK305</f>
        <v>0</v>
      </c>
    </row>
    <row r="100" spans="2:63" s="11" customFormat="1" ht="19.9" customHeight="1">
      <c r="B100" s="176"/>
      <c r="C100" s="177"/>
      <c r="D100" s="190" t="s">
        <v>70</v>
      </c>
      <c r="E100" s="191" t="s">
        <v>78</v>
      </c>
      <c r="F100" s="191" t="s">
        <v>591</v>
      </c>
      <c r="G100" s="177"/>
      <c r="H100" s="177"/>
      <c r="I100" s="180"/>
      <c r="J100" s="192">
        <f>BK100</f>
        <v>0</v>
      </c>
      <c r="K100" s="177"/>
      <c r="L100" s="182"/>
      <c r="M100" s="183"/>
      <c r="N100" s="184"/>
      <c r="O100" s="184"/>
      <c r="P100" s="185">
        <f>SUM(P101:P154)</f>
        <v>0</v>
      </c>
      <c r="Q100" s="184"/>
      <c r="R100" s="185">
        <f>SUM(R101:R154)</f>
        <v>4.9115</v>
      </c>
      <c r="S100" s="184"/>
      <c r="T100" s="186">
        <f>SUM(T101:T154)</f>
        <v>12.177439999999999</v>
      </c>
      <c r="AR100" s="187" t="s">
        <v>78</v>
      </c>
      <c r="AT100" s="188" t="s">
        <v>70</v>
      </c>
      <c r="AU100" s="188" t="s">
        <v>78</v>
      </c>
      <c r="AY100" s="187" t="s">
        <v>180</v>
      </c>
      <c r="BK100" s="189">
        <f>SUM(BK101:BK154)</f>
        <v>0</v>
      </c>
    </row>
    <row r="101" spans="2:65" s="1" customFormat="1" ht="22.5" customHeight="1">
      <c r="B101" s="36"/>
      <c r="C101" s="193" t="s">
        <v>78</v>
      </c>
      <c r="D101" s="193" t="s">
        <v>183</v>
      </c>
      <c r="E101" s="194" t="s">
        <v>2269</v>
      </c>
      <c r="F101" s="195" t="s">
        <v>2270</v>
      </c>
      <c r="G101" s="196" t="s">
        <v>320</v>
      </c>
      <c r="H101" s="197">
        <v>6.919</v>
      </c>
      <c r="I101" s="198"/>
      <c r="J101" s="199">
        <f>ROUND(I101*H101,2)</f>
        <v>0</v>
      </c>
      <c r="K101" s="195" t="s">
        <v>21</v>
      </c>
      <c r="L101" s="56"/>
      <c r="M101" s="200" t="s">
        <v>21</v>
      </c>
      <c r="N101" s="201" t="s">
        <v>42</v>
      </c>
      <c r="O101" s="37"/>
      <c r="P101" s="202">
        <f>O101*H101</f>
        <v>0</v>
      </c>
      <c r="Q101" s="202">
        <v>0</v>
      </c>
      <c r="R101" s="202">
        <f>Q101*H101</f>
        <v>0</v>
      </c>
      <c r="S101" s="202">
        <v>1.76</v>
      </c>
      <c r="T101" s="203">
        <f>S101*H101</f>
        <v>12.177439999999999</v>
      </c>
      <c r="AR101" s="19" t="s">
        <v>206</v>
      </c>
      <c r="AT101" s="19" t="s">
        <v>183</v>
      </c>
      <c r="AU101" s="19" t="s">
        <v>80</v>
      </c>
      <c r="AY101" s="19" t="s">
        <v>180</v>
      </c>
      <c r="BE101" s="204">
        <f>IF(N101="základní",J101,0)</f>
        <v>0</v>
      </c>
      <c r="BF101" s="204">
        <f>IF(N101="snížená",J101,0)</f>
        <v>0</v>
      </c>
      <c r="BG101" s="204">
        <f>IF(N101="zákl. přenesená",J101,0)</f>
        <v>0</v>
      </c>
      <c r="BH101" s="204">
        <f>IF(N101="sníž. přenesená",J101,0)</f>
        <v>0</v>
      </c>
      <c r="BI101" s="204">
        <f>IF(N101="nulová",J101,0)</f>
        <v>0</v>
      </c>
      <c r="BJ101" s="19" t="s">
        <v>78</v>
      </c>
      <c r="BK101" s="204">
        <f>ROUND(I101*H101,2)</f>
        <v>0</v>
      </c>
      <c r="BL101" s="19" t="s">
        <v>206</v>
      </c>
      <c r="BM101" s="19" t="s">
        <v>2271</v>
      </c>
    </row>
    <row r="102" spans="2:47" s="1" customFormat="1" ht="27">
      <c r="B102" s="36"/>
      <c r="C102" s="58"/>
      <c r="D102" s="205" t="s">
        <v>188</v>
      </c>
      <c r="E102" s="58"/>
      <c r="F102" s="206" t="s">
        <v>2272</v>
      </c>
      <c r="G102" s="58"/>
      <c r="H102" s="58"/>
      <c r="I102" s="163"/>
      <c r="J102" s="58"/>
      <c r="K102" s="58"/>
      <c r="L102" s="56"/>
      <c r="M102" s="73"/>
      <c r="N102" s="37"/>
      <c r="O102" s="37"/>
      <c r="P102" s="37"/>
      <c r="Q102" s="37"/>
      <c r="R102" s="37"/>
      <c r="S102" s="37"/>
      <c r="T102" s="74"/>
      <c r="AT102" s="19" t="s">
        <v>188</v>
      </c>
      <c r="AU102" s="19" t="s">
        <v>80</v>
      </c>
    </row>
    <row r="103" spans="2:47" s="1" customFormat="1" ht="27">
      <c r="B103" s="36"/>
      <c r="C103" s="58"/>
      <c r="D103" s="205" t="s">
        <v>198</v>
      </c>
      <c r="E103" s="58"/>
      <c r="F103" s="218" t="s">
        <v>2273</v>
      </c>
      <c r="G103" s="58"/>
      <c r="H103" s="58"/>
      <c r="I103" s="163"/>
      <c r="J103" s="58"/>
      <c r="K103" s="58"/>
      <c r="L103" s="56"/>
      <c r="M103" s="73"/>
      <c r="N103" s="37"/>
      <c r="O103" s="37"/>
      <c r="P103" s="37"/>
      <c r="Q103" s="37"/>
      <c r="R103" s="37"/>
      <c r="S103" s="37"/>
      <c r="T103" s="74"/>
      <c r="AT103" s="19" t="s">
        <v>198</v>
      </c>
      <c r="AU103" s="19" t="s">
        <v>80</v>
      </c>
    </row>
    <row r="104" spans="2:51" s="12" customFormat="1" ht="13.5">
      <c r="B104" s="207"/>
      <c r="C104" s="208"/>
      <c r="D104" s="230" t="s">
        <v>190</v>
      </c>
      <c r="E104" s="243" t="s">
        <v>21</v>
      </c>
      <c r="F104" s="244" t="s">
        <v>2274</v>
      </c>
      <c r="G104" s="208"/>
      <c r="H104" s="245">
        <v>6.919</v>
      </c>
      <c r="I104" s="212"/>
      <c r="J104" s="208"/>
      <c r="K104" s="208"/>
      <c r="L104" s="213"/>
      <c r="M104" s="214"/>
      <c r="N104" s="215"/>
      <c r="O104" s="215"/>
      <c r="P104" s="215"/>
      <c r="Q104" s="215"/>
      <c r="R104" s="215"/>
      <c r="S104" s="215"/>
      <c r="T104" s="216"/>
      <c r="AT104" s="217" t="s">
        <v>190</v>
      </c>
      <c r="AU104" s="217" t="s">
        <v>80</v>
      </c>
      <c r="AV104" s="12" t="s">
        <v>80</v>
      </c>
      <c r="AW104" s="12" t="s">
        <v>34</v>
      </c>
      <c r="AX104" s="12" t="s">
        <v>78</v>
      </c>
      <c r="AY104" s="217" t="s">
        <v>180</v>
      </c>
    </row>
    <row r="105" spans="2:65" s="1" customFormat="1" ht="22.5" customHeight="1">
      <c r="B105" s="36"/>
      <c r="C105" s="193" t="s">
        <v>80</v>
      </c>
      <c r="D105" s="193" t="s">
        <v>183</v>
      </c>
      <c r="E105" s="194" t="s">
        <v>2275</v>
      </c>
      <c r="F105" s="195" t="s">
        <v>2276</v>
      </c>
      <c r="G105" s="196" t="s">
        <v>532</v>
      </c>
      <c r="H105" s="197">
        <v>817</v>
      </c>
      <c r="I105" s="198"/>
      <c r="J105" s="199">
        <f>ROUND(I105*H105,2)</f>
        <v>0</v>
      </c>
      <c r="K105" s="195" t="s">
        <v>21</v>
      </c>
      <c r="L105" s="56"/>
      <c r="M105" s="200" t="s">
        <v>21</v>
      </c>
      <c r="N105" s="201" t="s">
        <v>42</v>
      </c>
      <c r="O105" s="37"/>
      <c r="P105" s="202">
        <f>O105*H105</f>
        <v>0</v>
      </c>
      <c r="Q105" s="202">
        <v>0</v>
      </c>
      <c r="R105" s="202">
        <f>Q105*H105</f>
        <v>0</v>
      </c>
      <c r="S105" s="202">
        <v>0</v>
      </c>
      <c r="T105" s="203">
        <f>S105*H105</f>
        <v>0</v>
      </c>
      <c r="AR105" s="19" t="s">
        <v>206</v>
      </c>
      <c r="AT105" s="19" t="s">
        <v>183</v>
      </c>
      <c r="AU105" s="19" t="s">
        <v>80</v>
      </c>
      <c r="AY105" s="19" t="s">
        <v>180</v>
      </c>
      <c r="BE105" s="204">
        <f>IF(N105="základní",J105,0)</f>
        <v>0</v>
      </c>
      <c r="BF105" s="204">
        <f>IF(N105="snížená",J105,0)</f>
        <v>0</v>
      </c>
      <c r="BG105" s="204">
        <f>IF(N105="zákl. přenesená",J105,0)</f>
        <v>0</v>
      </c>
      <c r="BH105" s="204">
        <f>IF(N105="sníž. přenesená",J105,0)</f>
        <v>0</v>
      </c>
      <c r="BI105" s="204">
        <f>IF(N105="nulová",J105,0)</f>
        <v>0</v>
      </c>
      <c r="BJ105" s="19" t="s">
        <v>78</v>
      </c>
      <c r="BK105" s="204">
        <f>ROUND(I105*H105,2)</f>
        <v>0</v>
      </c>
      <c r="BL105" s="19" t="s">
        <v>206</v>
      </c>
      <c r="BM105" s="19" t="s">
        <v>2277</v>
      </c>
    </row>
    <row r="106" spans="2:47" s="1" customFormat="1" ht="13.5">
      <c r="B106" s="36"/>
      <c r="C106" s="58"/>
      <c r="D106" s="230" t="s">
        <v>188</v>
      </c>
      <c r="E106" s="58"/>
      <c r="F106" s="242" t="s">
        <v>2276</v>
      </c>
      <c r="G106" s="58"/>
      <c r="H106" s="58"/>
      <c r="I106" s="163"/>
      <c r="J106" s="58"/>
      <c r="K106" s="58"/>
      <c r="L106" s="56"/>
      <c r="M106" s="73"/>
      <c r="N106" s="37"/>
      <c r="O106" s="37"/>
      <c r="P106" s="37"/>
      <c r="Q106" s="37"/>
      <c r="R106" s="37"/>
      <c r="S106" s="37"/>
      <c r="T106" s="74"/>
      <c r="AT106" s="19" t="s">
        <v>188</v>
      </c>
      <c r="AU106" s="19" t="s">
        <v>80</v>
      </c>
    </row>
    <row r="107" spans="2:65" s="1" customFormat="1" ht="22.5" customHeight="1">
      <c r="B107" s="36"/>
      <c r="C107" s="232" t="s">
        <v>203</v>
      </c>
      <c r="D107" s="232" t="s">
        <v>219</v>
      </c>
      <c r="E107" s="233" t="s">
        <v>1932</v>
      </c>
      <c r="F107" s="234" t="s">
        <v>1933</v>
      </c>
      <c r="G107" s="235" t="s">
        <v>196</v>
      </c>
      <c r="H107" s="236">
        <v>4.904</v>
      </c>
      <c r="I107" s="237"/>
      <c r="J107" s="238">
        <f>ROUND(I107*H107,2)</f>
        <v>0</v>
      </c>
      <c r="K107" s="234" t="s">
        <v>21</v>
      </c>
      <c r="L107" s="239"/>
      <c r="M107" s="240" t="s">
        <v>21</v>
      </c>
      <c r="N107" s="241" t="s">
        <v>42</v>
      </c>
      <c r="O107" s="37"/>
      <c r="P107" s="202">
        <f>O107*H107</f>
        <v>0</v>
      </c>
      <c r="Q107" s="202">
        <v>1</v>
      </c>
      <c r="R107" s="202">
        <f>Q107*H107</f>
        <v>4.904</v>
      </c>
      <c r="S107" s="202">
        <v>0</v>
      </c>
      <c r="T107" s="203">
        <f>S107*H107</f>
        <v>0</v>
      </c>
      <c r="AR107" s="19" t="s">
        <v>181</v>
      </c>
      <c r="AT107" s="19" t="s">
        <v>219</v>
      </c>
      <c r="AU107" s="19" t="s">
        <v>80</v>
      </c>
      <c r="AY107" s="19" t="s">
        <v>180</v>
      </c>
      <c r="BE107" s="204">
        <f>IF(N107="základní",J107,0)</f>
        <v>0</v>
      </c>
      <c r="BF107" s="204">
        <f>IF(N107="snížená",J107,0)</f>
        <v>0</v>
      </c>
      <c r="BG107" s="204">
        <f>IF(N107="zákl. přenesená",J107,0)</f>
        <v>0</v>
      </c>
      <c r="BH107" s="204">
        <f>IF(N107="sníž. přenesená",J107,0)</f>
        <v>0</v>
      </c>
      <c r="BI107" s="204">
        <f>IF(N107="nulová",J107,0)</f>
        <v>0</v>
      </c>
      <c r="BJ107" s="19" t="s">
        <v>78</v>
      </c>
      <c r="BK107" s="204">
        <f>ROUND(I107*H107,2)</f>
        <v>0</v>
      </c>
      <c r="BL107" s="19" t="s">
        <v>206</v>
      </c>
      <c r="BM107" s="19" t="s">
        <v>2278</v>
      </c>
    </row>
    <row r="108" spans="2:47" s="1" customFormat="1" ht="13.5">
      <c r="B108" s="36"/>
      <c r="C108" s="58"/>
      <c r="D108" s="205" t="s">
        <v>188</v>
      </c>
      <c r="E108" s="58"/>
      <c r="F108" s="206" t="s">
        <v>1935</v>
      </c>
      <c r="G108" s="58"/>
      <c r="H108" s="58"/>
      <c r="I108" s="163"/>
      <c r="J108" s="58"/>
      <c r="K108" s="58"/>
      <c r="L108" s="56"/>
      <c r="M108" s="73"/>
      <c r="N108" s="37"/>
      <c r="O108" s="37"/>
      <c r="P108" s="37"/>
      <c r="Q108" s="37"/>
      <c r="R108" s="37"/>
      <c r="S108" s="37"/>
      <c r="T108" s="74"/>
      <c r="AT108" s="19" t="s">
        <v>188</v>
      </c>
      <c r="AU108" s="19" t="s">
        <v>80</v>
      </c>
    </row>
    <row r="109" spans="2:47" s="1" customFormat="1" ht="54">
      <c r="B109" s="36"/>
      <c r="C109" s="58"/>
      <c r="D109" s="205" t="s">
        <v>216</v>
      </c>
      <c r="E109" s="58"/>
      <c r="F109" s="218" t="s">
        <v>1936</v>
      </c>
      <c r="G109" s="58"/>
      <c r="H109" s="58"/>
      <c r="I109" s="163"/>
      <c r="J109" s="58"/>
      <c r="K109" s="58"/>
      <c r="L109" s="56"/>
      <c r="M109" s="73"/>
      <c r="N109" s="37"/>
      <c r="O109" s="37"/>
      <c r="P109" s="37"/>
      <c r="Q109" s="37"/>
      <c r="R109" s="37"/>
      <c r="S109" s="37"/>
      <c r="T109" s="74"/>
      <c r="AT109" s="19" t="s">
        <v>216</v>
      </c>
      <c r="AU109" s="19" t="s">
        <v>80</v>
      </c>
    </row>
    <row r="110" spans="2:51" s="12" customFormat="1" ht="13.5">
      <c r="B110" s="207"/>
      <c r="C110" s="208"/>
      <c r="D110" s="230" t="s">
        <v>190</v>
      </c>
      <c r="E110" s="243" t="s">
        <v>21</v>
      </c>
      <c r="F110" s="244" t="s">
        <v>2279</v>
      </c>
      <c r="G110" s="208"/>
      <c r="H110" s="245">
        <v>4.904</v>
      </c>
      <c r="I110" s="212"/>
      <c r="J110" s="208"/>
      <c r="K110" s="208"/>
      <c r="L110" s="213"/>
      <c r="M110" s="214"/>
      <c r="N110" s="215"/>
      <c r="O110" s="215"/>
      <c r="P110" s="215"/>
      <c r="Q110" s="215"/>
      <c r="R110" s="215"/>
      <c r="S110" s="215"/>
      <c r="T110" s="216"/>
      <c r="AT110" s="217" t="s">
        <v>190</v>
      </c>
      <c r="AU110" s="217" t="s">
        <v>80</v>
      </c>
      <c r="AV110" s="12" t="s">
        <v>80</v>
      </c>
      <c r="AW110" s="12" t="s">
        <v>34</v>
      </c>
      <c r="AX110" s="12" t="s">
        <v>78</v>
      </c>
      <c r="AY110" s="217" t="s">
        <v>180</v>
      </c>
    </row>
    <row r="111" spans="2:65" s="1" customFormat="1" ht="22.5" customHeight="1">
      <c r="B111" s="36"/>
      <c r="C111" s="193" t="s">
        <v>206</v>
      </c>
      <c r="D111" s="193" t="s">
        <v>183</v>
      </c>
      <c r="E111" s="194" t="s">
        <v>2280</v>
      </c>
      <c r="F111" s="195" t="s">
        <v>2281</v>
      </c>
      <c r="G111" s="196" t="s">
        <v>320</v>
      </c>
      <c r="H111" s="197">
        <v>59.32</v>
      </c>
      <c r="I111" s="198"/>
      <c r="J111" s="199">
        <f>ROUND(I111*H111,2)</f>
        <v>0</v>
      </c>
      <c r="K111" s="195" t="s">
        <v>21</v>
      </c>
      <c r="L111" s="56"/>
      <c r="M111" s="200" t="s">
        <v>21</v>
      </c>
      <c r="N111" s="201" t="s">
        <v>42</v>
      </c>
      <c r="O111" s="37"/>
      <c r="P111" s="202">
        <f>O111*H111</f>
        <v>0</v>
      </c>
      <c r="Q111" s="202">
        <v>0</v>
      </c>
      <c r="R111" s="202">
        <f>Q111*H111</f>
        <v>0</v>
      </c>
      <c r="S111" s="202">
        <v>0</v>
      </c>
      <c r="T111" s="203">
        <f>S111*H111</f>
        <v>0</v>
      </c>
      <c r="AR111" s="19" t="s">
        <v>206</v>
      </c>
      <c r="AT111" s="19" t="s">
        <v>183</v>
      </c>
      <c r="AU111" s="19" t="s">
        <v>80</v>
      </c>
      <c r="AY111" s="19" t="s">
        <v>180</v>
      </c>
      <c r="BE111" s="204">
        <f>IF(N111="základní",J111,0)</f>
        <v>0</v>
      </c>
      <c r="BF111" s="204">
        <f>IF(N111="snížená",J111,0)</f>
        <v>0</v>
      </c>
      <c r="BG111" s="204">
        <f>IF(N111="zákl. přenesená",J111,0)</f>
        <v>0</v>
      </c>
      <c r="BH111" s="204">
        <f>IF(N111="sníž. přenesená",J111,0)</f>
        <v>0</v>
      </c>
      <c r="BI111" s="204">
        <f>IF(N111="nulová",J111,0)</f>
        <v>0</v>
      </c>
      <c r="BJ111" s="19" t="s">
        <v>78</v>
      </c>
      <c r="BK111" s="204">
        <f>ROUND(I111*H111,2)</f>
        <v>0</v>
      </c>
      <c r="BL111" s="19" t="s">
        <v>206</v>
      </c>
      <c r="BM111" s="19" t="s">
        <v>2282</v>
      </c>
    </row>
    <row r="112" spans="2:47" s="1" customFormat="1" ht="27">
      <c r="B112" s="36"/>
      <c r="C112" s="58"/>
      <c r="D112" s="205" t="s">
        <v>188</v>
      </c>
      <c r="E112" s="58"/>
      <c r="F112" s="206" t="s">
        <v>2283</v>
      </c>
      <c r="G112" s="58"/>
      <c r="H112" s="58"/>
      <c r="I112" s="163"/>
      <c r="J112" s="58"/>
      <c r="K112" s="58"/>
      <c r="L112" s="56"/>
      <c r="M112" s="73"/>
      <c r="N112" s="37"/>
      <c r="O112" s="37"/>
      <c r="P112" s="37"/>
      <c r="Q112" s="37"/>
      <c r="R112" s="37"/>
      <c r="S112" s="37"/>
      <c r="T112" s="74"/>
      <c r="AT112" s="19" t="s">
        <v>188</v>
      </c>
      <c r="AU112" s="19" t="s">
        <v>80</v>
      </c>
    </row>
    <row r="113" spans="2:47" s="1" customFormat="1" ht="229.5">
      <c r="B113" s="36"/>
      <c r="C113" s="58"/>
      <c r="D113" s="205" t="s">
        <v>198</v>
      </c>
      <c r="E113" s="58"/>
      <c r="F113" s="218" t="s">
        <v>1874</v>
      </c>
      <c r="G113" s="58"/>
      <c r="H113" s="58"/>
      <c r="I113" s="163"/>
      <c r="J113" s="58"/>
      <c r="K113" s="58"/>
      <c r="L113" s="56"/>
      <c r="M113" s="73"/>
      <c r="N113" s="37"/>
      <c r="O113" s="37"/>
      <c r="P113" s="37"/>
      <c r="Q113" s="37"/>
      <c r="R113" s="37"/>
      <c r="S113" s="37"/>
      <c r="T113" s="74"/>
      <c r="AT113" s="19" t="s">
        <v>198</v>
      </c>
      <c r="AU113" s="19" t="s">
        <v>80</v>
      </c>
    </row>
    <row r="114" spans="2:47" s="1" customFormat="1" ht="27">
      <c r="B114" s="36"/>
      <c r="C114" s="58"/>
      <c r="D114" s="205" t="s">
        <v>216</v>
      </c>
      <c r="E114" s="58"/>
      <c r="F114" s="218" t="s">
        <v>2284</v>
      </c>
      <c r="G114" s="58"/>
      <c r="H114" s="58"/>
      <c r="I114" s="163"/>
      <c r="J114" s="58"/>
      <c r="K114" s="58"/>
      <c r="L114" s="56"/>
      <c r="M114" s="73"/>
      <c r="N114" s="37"/>
      <c r="O114" s="37"/>
      <c r="P114" s="37"/>
      <c r="Q114" s="37"/>
      <c r="R114" s="37"/>
      <c r="S114" s="37"/>
      <c r="T114" s="74"/>
      <c r="AT114" s="19" t="s">
        <v>216</v>
      </c>
      <c r="AU114" s="19" t="s">
        <v>80</v>
      </c>
    </row>
    <row r="115" spans="2:51" s="12" customFormat="1" ht="13.5">
      <c r="B115" s="207"/>
      <c r="C115" s="208"/>
      <c r="D115" s="230" t="s">
        <v>190</v>
      </c>
      <c r="E115" s="243" t="s">
        <v>21</v>
      </c>
      <c r="F115" s="244" t="s">
        <v>2285</v>
      </c>
      <c r="G115" s="208"/>
      <c r="H115" s="245">
        <v>59.32</v>
      </c>
      <c r="I115" s="212"/>
      <c r="J115" s="208"/>
      <c r="K115" s="208"/>
      <c r="L115" s="213"/>
      <c r="M115" s="214"/>
      <c r="N115" s="215"/>
      <c r="O115" s="215"/>
      <c r="P115" s="215"/>
      <c r="Q115" s="215"/>
      <c r="R115" s="215"/>
      <c r="S115" s="215"/>
      <c r="T115" s="216"/>
      <c r="AT115" s="217" t="s">
        <v>190</v>
      </c>
      <c r="AU115" s="217" t="s">
        <v>80</v>
      </c>
      <c r="AV115" s="12" t="s">
        <v>80</v>
      </c>
      <c r="AW115" s="12" t="s">
        <v>34</v>
      </c>
      <c r="AX115" s="12" t="s">
        <v>78</v>
      </c>
      <c r="AY115" s="217" t="s">
        <v>180</v>
      </c>
    </row>
    <row r="116" spans="2:65" s="1" customFormat="1" ht="22.5" customHeight="1">
      <c r="B116" s="36"/>
      <c r="C116" s="193" t="s">
        <v>218</v>
      </c>
      <c r="D116" s="193" t="s">
        <v>183</v>
      </c>
      <c r="E116" s="194" t="s">
        <v>2286</v>
      </c>
      <c r="F116" s="195" t="s">
        <v>2287</v>
      </c>
      <c r="G116" s="196" t="s">
        <v>320</v>
      </c>
      <c r="H116" s="197">
        <v>75.744</v>
      </c>
      <c r="I116" s="198"/>
      <c r="J116" s="199">
        <f>ROUND(I116*H116,2)</f>
        <v>0</v>
      </c>
      <c r="K116" s="195" t="s">
        <v>21</v>
      </c>
      <c r="L116" s="56"/>
      <c r="M116" s="200" t="s">
        <v>21</v>
      </c>
      <c r="N116" s="201" t="s">
        <v>42</v>
      </c>
      <c r="O116" s="37"/>
      <c r="P116" s="202">
        <f>O116*H116</f>
        <v>0</v>
      </c>
      <c r="Q116" s="202">
        <v>0</v>
      </c>
      <c r="R116" s="202">
        <f>Q116*H116</f>
        <v>0</v>
      </c>
      <c r="S116" s="202">
        <v>0</v>
      </c>
      <c r="T116" s="203">
        <f>S116*H116</f>
        <v>0</v>
      </c>
      <c r="AR116" s="19" t="s">
        <v>206</v>
      </c>
      <c r="AT116" s="19" t="s">
        <v>183</v>
      </c>
      <c r="AU116" s="19" t="s">
        <v>80</v>
      </c>
      <c r="AY116" s="19" t="s">
        <v>180</v>
      </c>
      <c r="BE116" s="204">
        <f>IF(N116="základní",J116,0)</f>
        <v>0</v>
      </c>
      <c r="BF116" s="204">
        <f>IF(N116="snížená",J116,0)</f>
        <v>0</v>
      </c>
      <c r="BG116" s="204">
        <f>IF(N116="zákl. přenesená",J116,0)</f>
        <v>0</v>
      </c>
      <c r="BH116" s="204">
        <f>IF(N116="sníž. přenesená",J116,0)</f>
        <v>0</v>
      </c>
      <c r="BI116" s="204">
        <f>IF(N116="nulová",J116,0)</f>
        <v>0</v>
      </c>
      <c r="BJ116" s="19" t="s">
        <v>78</v>
      </c>
      <c r="BK116" s="204">
        <f>ROUND(I116*H116,2)</f>
        <v>0</v>
      </c>
      <c r="BL116" s="19" t="s">
        <v>206</v>
      </c>
      <c r="BM116" s="19" t="s">
        <v>2288</v>
      </c>
    </row>
    <row r="117" spans="2:47" s="1" customFormat="1" ht="27">
      <c r="B117" s="36"/>
      <c r="C117" s="58"/>
      <c r="D117" s="205" t="s">
        <v>188</v>
      </c>
      <c r="E117" s="58"/>
      <c r="F117" s="206" t="s">
        <v>2289</v>
      </c>
      <c r="G117" s="58"/>
      <c r="H117" s="58"/>
      <c r="I117" s="163"/>
      <c r="J117" s="58"/>
      <c r="K117" s="58"/>
      <c r="L117" s="56"/>
      <c r="M117" s="73"/>
      <c r="N117" s="37"/>
      <c r="O117" s="37"/>
      <c r="P117" s="37"/>
      <c r="Q117" s="37"/>
      <c r="R117" s="37"/>
      <c r="S117" s="37"/>
      <c r="T117" s="74"/>
      <c r="AT117" s="19" t="s">
        <v>188</v>
      </c>
      <c r="AU117" s="19" t="s">
        <v>80</v>
      </c>
    </row>
    <row r="118" spans="2:47" s="1" customFormat="1" ht="81">
      <c r="B118" s="36"/>
      <c r="C118" s="58"/>
      <c r="D118" s="205" t="s">
        <v>198</v>
      </c>
      <c r="E118" s="58"/>
      <c r="F118" s="218" t="s">
        <v>1890</v>
      </c>
      <c r="G118" s="58"/>
      <c r="H118" s="58"/>
      <c r="I118" s="163"/>
      <c r="J118" s="58"/>
      <c r="K118" s="58"/>
      <c r="L118" s="56"/>
      <c r="M118" s="73"/>
      <c r="N118" s="37"/>
      <c r="O118" s="37"/>
      <c r="P118" s="37"/>
      <c r="Q118" s="37"/>
      <c r="R118" s="37"/>
      <c r="S118" s="37"/>
      <c r="T118" s="74"/>
      <c r="AT118" s="19" t="s">
        <v>198</v>
      </c>
      <c r="AU118" s="19" t="s">
        <v>80</v>
      </c>
    </row>
    <row r="119" spans="2:51" s="12" customFormat="1" ht="13.5">
      <c r="B119" s="207"/>
      <c r="C119" s="208"/>
      <c r="D119" s="230" t="s">
        <v>190</v>
      </c>
      <c r="E119" s="243" t="s">
        <v>21</v>
      </c>
      <c r="F119" s="244" t="s">
        <v>2290</v>
      </c>
      <c r="G119" s="208"/>
      <c r="H119" s="245">
        <v>75.744</v>
      </c>
      <c r="I119" s="212"/>
      <c r="J119" s="208"/>
      <c r="K119" s="208"/>
      <c r="L119" s="213"/>
      <c r="M119" s="214"/>
      <c r="N119" s="215"/>
      <c r="O119" s="215"/>
      <c r="P119" s="215"/>
      <c r="Q119" s="215"/>
      <c r="R119" s="215"/>
      <c r="S119" s="215"/>
      <c r="T119" s="216"/>
      <c r="AT119" s="217" t="s">
        <v>190</v>
      </c>
      <c r="AU119" s="217" t="s">
        <v>80</v>
      </c>
      <c r="AV119" s="12" t="s">
        <v>80</v>
      </c>
      <c r="AW119" s="12" t="s">
        <v>34</v>
      </c>
      <c r="AX119" s="12" t="s">
        <v>78</v>
      </c>
      <c r="AY119" s="217" t="s">
        <v>180</v>
      </c>
    </row>
    <row r="120" spans="2:65" s="1" customFormat="1" ht="22.5" customHeight="1">
      <c r="B120" s="36"/>
      <c r="C120" s="193" t="s">
        <v>224</v>
      </c>
      <c r="D120" s="193" t="s">
        <v>183</v>
      </c>
      <c r="E120" s="194" t="s">
        <v>1886</v>
      </c>
      <c r="F120" s="195" t="s">
        <v>1887</v>
      </c>
      <c r="G120" s="196" t="s">
        <v>320</v>
      </c>
      <c r="H120" s="197">
        <v>140.668</v>
      </c>
      <c r="I120" s="198"/>
      <c r="J120" s="199">
        <f>ROUND(I120*H120,2)</f>
        <v>0</v>
      </c>
      <c r="K120" s="195" t="s">
        <v>21</v>
      </c>
      <c r="L120" s="56"/>
      <c r="M120" s="200" t="s">
        <v>21</v>
      </c>
      <c r="N120" s="201" t="s">
        <v>42</v>
      </c>
      <c r="O120" s="37"/>
      <c r="P120" s="202">
        <f>O120*H120</f>
        <v>0</v>
      </c>
      <c r="Q120" s="202">
        <v>0</v>
      </c>
      <c r="R120" s="202">
        <f>Q120*H120</f>
        <v>0</v>
      </c>
      <c r="S120" s="202">
        <v>0</v>
      </c>
      <c r="T120" s="203">
        <f>S120*H120</f>
        <v>0</v>
      </c>
      <c r="AR120" s="19" t="s">
        <v>206</v>
      </c>
      <c r="AT120" s="19" t="s">
        <v>183</v>
      </c>
      <c r="AU120" s="19" t="s">
        <v>80</v>
      </c>
      <c r="AY120" s="19" t="s">
        <v>180</v>
      </c>
      <c r="BE120" s="204">
        <f>IF(N120="základní",J120,0)</f>
        <v>0</v>
      </c>
      <c r="BF120" s="204">
        <f>IF(N120="snížená",J120,0)</f>
        <v>0</v>
      </c>
      <c r="BG120" s="204">
        <f>IF(N120="zákl. přenesená",J120,0)</f>
        <v>0</v>
      </c>
      <c r="BH120" s="204">
        <f>IF(N120="sníž. přenesená",J120,0)</f>
        <v>0</v>
      </c>
      <c r="BI120" s="204">
        <f>IF(N120="nulová",J120,0)</f>
        <v>0</v>
      </c>
      <c r="BJ120" s="19" t="s">
        <v>78</v>
      </c>
      <c r="BK120" s="204">
        <f>ROUND(I120*H120,2)</f>
        <v>0</v>
      </c>
      <c r="BL120" s="19" t="s">
        <v>206</v>
      </c>
      <c r="BM120" s="19" t="s">
        <v>2291</v>
      </c>
    </row>
    <row r="121" spans="2:47" s="1" customFormat="1" ht="27">
      <c r="B121" s="36"/>
      <c r="C121" s="58"/>
      <c r="D121" s="205" t="s">
        <v>188</v>
      </c>
      <c r="E121" s="58"/>
      <c r="F121" s="206" t="s">
        <v>1889</v>
      </c>
      <c r="G121" s="58"/>
      <c r="H121" s="58"/>
      <c r="I121" s="163"/>
      <c r="J121" s="58"/>
      <c r="K121" s="58"/>
      <c r="L121" s="56"/>
      <c r="M121" s="73"/>
      <c r="N121" s="37"/>
      <c r="O121" s="37"/>
      <c r="P121" s="37"/>
      <c r="Q121" s="37"/>
      <c r="R121" s="37"/>
      <c r="S121" s="37"/>
      <c r="T121" s="74"/>
      <c r="AT121" s="19" t="s">
        <v>188</v>
      </c>
      <c r="AU121" s="19" t="s">
        <v>80</v>
      </c>
    </row>
    <row r="122" spans="2:47" s="1" customFormat="1" ht="81">
      <c r="B122" s="36"/>
      <c r="C122" s="58"/>
      <c r="D122" s="205" t="s">
        <v>198</v>
      </c>
      <c r="E122" s="58"/>
      <c r="F122" s="218" t="s">
        <v>1890</v>
      </c>
      <c r="G122" s="58"/>
      <c r="H122" s="58"/>
      <c r="I122" s="163"/>
      <c r="J122" s="58"/>
      <c r="K122" s="58"/>
      <c r="L122" s="56"/>
      <c r="M122" s="73"/>
      <c r="N122" s="37"/>
      <c r="O122" s="37"/>
      <c r="P122" s="37"/>
      <c r="Q122" s="37"/>
      <c r="R122" s="37"/>
      <c r="S122" s="37"/>
      <c r="T122" s="74"/>
      <c r="AT122" s="19" t="s">
        <v>198</v>
      </c>
      <c r="AU122" s="19" t="s">
        <v>80</v>
      </c>
    </row>
    <row r="123" spans="2:51" s="12" customFormat="1" ht="13.5">
      <c r="B123" s="207"/>
      <c r="C123" s="208"/>
      <c r="D123" s="230" t="s">
        <v>190</v>
      </c>
      <c r="E123" s="243" t="s">
        <v>21</v>
      </c>
      <c r="F123" s="244" t="s">
        <v>2292</v>
      </c>
      <c r="G123" s="208"/>
      <c r="H123" s="245">
        <v>140.668</v>
      </c>
      <c r="I123" s="212"/>
      <c r="J123" s="208"/>
      <c r="K123" s="208"/>
      <c r="L123" s="213"/>
      <c r="M123" s="214"/>
      <c r="N123" s="215"/>
      <c r="O123" s="215"/>
      <c r="P123" s="215"/>
      <c r="Q123" s="215"/>
      <c r="R123" s="215"/>
      <c r="S123" s="215"/>
      <c r="T123" s="216"/>
      <c r="AT123" s="217" t="s">
        <v>190</v>
      </c>
      <c r="AU123" s="217" t="s">
        <v>80</v>
      </c>
      <c r="AV123" s="12" t="s">
        <v>80</v>
      </c>
      <c r="AW123" s="12" t="s">
        <v>34</v>
      </c>
      <c r="AX123" s="12" t="s">
        <v>78</v>
      </c>
      <c r="AY123" s="217" t="s">
        <v>180</v>
      </c>
    </row>
    <row r="124" spans="2:65" s="1" customFormat="1" ht="22.5" customHeight="1">
      <c r="B124" s="36"/>
      <c r="C124" s="193" t="s">
        <v>229</v>
      </c>
      <c r="D124" s="193" t="s">
        <v>183</v>
      </c>
      <c r="E124" s="194" t="s">
        <v>2293</v>
      </c>
      <c r="F124" s="195" t="s">
        <v>2294</v>
      </c>
      <c r="G124" s="196" t="s">
        <v>320</v>
      </c>
      <c r="H124" s="197">
        <v>11.008</v>
      </c>
      <c r="I124" s="198"/>
      <c r="J124" s="199">
        <f>ROUND(I124*H124,2)</f>
        <v>0</v>
      </c>
      <c r="K124" s="195" t="s">
        <v>21</v>
      </c>
      <c r="L124" s="56"/>
      <c r="M124" s="200" t="s">
        <v>21</v>
      </c>
      <c r="N124" s="201" t="s">
        <v>42</v>
      </c>
      <c r="O124" s="37"/>
      <c r="P124" s="202">
        <f>O124*H124</f>
        <v>0</v>
      </c>
      <c r="Q124" s="202">
        <v>0</v>
      </c>
      <c r="R124" s="202">
        <f>Q124*H124</f>
        <v>0</v>
      </c>
      <c r="S124" s="202">
        <v>0</v>
      </c>
      <c r="T124" s="203">
        <f>S124*H124</f>
        <v>0</v>
      </c>
      <c r="AR124" s="19" t="s">
        <v>206</v>
      </c>
      <c r="AT124" s="19" t="s">
        <v>183</v>
      </c>
      <c r="AU124" s="19" t="s">
        <v>80</v>
      </c>
      <c r="AY124" s="19" t="s">
        <v>180</v>
      </c>
      <c r="BE124" s="204">
        <f>IF(N124="základní",J124,0)</f>
        <v>0</v>
      </c>
      <c r="BF124" s="204">
        <f>IF(N124="snížená",J124,0)</f>
        <v>0</v>
      </c>
      <c r="BG124" s="204">
        <f>IF(N124="zákl. přenesená",J124,0)</f>
        <v>0</v>
      </c>
      <c r="BH124" s="204">
        <f>IF(N124="sníž. přenesená",J124,0)</f>
        <v>0</v>
      </c>
      <c r="BI124" s="204">
        <f>IF(N124="nulová",J124,0)</f>
        <v>0</v>
      </c>
      <c r="BJ124" s="19" t="s">
        <v>78</v>
      </c>
      <c r="BK124" s="204">
        <f>ROUND(I124*H124,2)</f>
        <v>0</v>
      </c>
      <c r="BL124" s="19" t="s">
        <v>206</v>
      </c>
      <c r="BM124" s="19" t="s">
        <v>2295</v>
      </c>
    </row>
    <row r="125" spans="2:47" s="1" customFormat="1" ht="27">
      <c r="B125" s="36"/>
      <c r="C125" s="58"/>
      <c r="D125" s="205" t="s">
        <v>188</v>
      </c>
      <c r="E125" s="58"/>
      <c r="F125" s="206" t="s">
        <v>2296</v>
      </c>
      <c r="G125" s="58"/>
      <c r="H125" s="58"/>
      <c r="I125" s="163"/>
      <c r="J125" s="58"/>
      <c r="K125" s="58"/>
      <c r="L125" s="56"/>
      <c r="M125" s="73"/>
      <c r="N125" s="37"/>
      <c r="O125" s="37"/>
      <c r="P125" s="37"/>
      <c r="Q125" s="37"/>
      <c r="R125" s="37"/>
      <c r="S125" s="37"/>
      <c r="T125" s="74"/>
      <c r="AT125" s="19" t="s">
        <v>188</v>
      </c>
      <c r="AU125" s="19" t="s">
        <v>80</v>
      </c>
    </row>
    <row r="126" spans="2:47" s="1" customFormat="1" ht="94.5">
      <c r="B126" s="36"/>
      <c r="C126" s="58"/>
      <c r="D126" s="205" t="s">
        <v>198</v>
      </c>
      <c r="E126" s="58"/>
      <c r="F126" s="218" t="s">
        <v>2297</v>
      </c>
      <c r="G126" s="58"/>
      <c r="H126" s="58"/>
      <c r="I126" s="163"/>
      <c r="J126" s="58"/>
      <c r="K126" s="58"/>
      <c r="L126" s="56"/>
      <c r="M126" s="73"/>
      <c r="N126" s="37"/>
      <c r="O126" s="37"/>
      <c r="P126" s="37"/>
      <c r="Q126" s="37"/>
      <c r="R126" s="37"/>
      <c r="S126" s="37"/>
      <c r="T126" s="74"/>
      <c r="AT126" s="19" t="s">
        <v>198</v>
      </c>
      <c r="AU126" s="19" t="s">
        <v>80</v>
      </c>
    </row>
    <row r="127" spans="2:47" s="1" customFormat="1" ht="27">
      <c r="B127" s="36"/>
      <c r="C127" s="58"/>
      <c r="D127" s="205" t="s">
        <v>216</v>
      </c>
      <c r="E127" s="58"/>
      <c r="F127" s="218" t="s">
        <v>2298</v>
      </c>
      <c r="G127" s="58"/>
      <c r="H127" s="58"/>
      <c r="I127" s="163"/>
      <c r="J127" s="58"/>
      <c r="K127" s="58"/>
      <c r="L127" s="56"/>
      <c r="M127" s="73"/>
      <c r="N127" s="37"/>
      <c r="O127" s="37"/>
      <c r="P127" s="37"/>
      <c r="Q127" s="37"/>
      <c r="R127" s="37"/>
      <c r="S127" s="37"/>
      <c r="T127" s="74"/>
      <c r="AT127" s="19" t="s">
        <v>216</v>
      </c>
      <c r="AU127" s="19" t="s">
        <v>80</v>
      </c>
    </row>
    <row r="128" spans="2:51" s="12" customFormat="1" ht="13.5">
      <c r="B128" s="207"/>
      <c r="C128" s="208"/>
      <c r="D128" s="230" t="s">
        <v>190</v>
      </c>
      <c r="E128" s="243" t="s">
        <v>21</v>
      </c>
      <c r="F128" s="244" t="s">
        <v>2299</v>
      </c>
      <c r="G128" s="208"/>
      <c r="H128" s="245">
        <v>11.008</v>
      </c>
      <c r="I128" s="212"/>
      <c r="J128" s="208"/>
      <c r="K128" s="208"/>
      <c r="L128" s="213"/>
      <c r="M128" s="214"/>
      <c r="N128" s="215"/>
      <c r="O128" s="215"/>
      <c r="P128" s="215"/>
      <c r="Q128" s="215"/>
      <c r="R128" s="215"/>
      <c r="S128" s="215"/>
      <c r="T128" s="216"/>
      <c r="AT128" s="217" t="s">
        <v>190</v>
      </c>
      <c r="AU128" s="217" t="s">
        <v>80</v>
      </c>
      <c r="AV128" s="12" t="s">
        <v>80</v>
      </c>
      <c r="AW128" s="12" t="s">
        <v>34</v>
      </c>
      <c r="AX128" s="12" t="s">
        <v>78</v>
      </c>
      <c r="AY128" s="217" t="s">
        <v>180</v>
      </c>
    </row>
    <row r="129" spans="2:65" s="1" customFormat="1" ht="22.5" customHeight="1">
      <c r="B129" s="36"/>
      <c r="C129" s="193" t="s">
        <v>181</v>
      </c>
      <c r="D129" s="193" t="s">
        <v>183</v>
      </c>
      <c r="E129" s="194" t="s">
        <v>1910</v>
      </c>
      <c r="F129" s="195" t="s">
        <v>1911</v>
      </c>
      <c r="G129" s="196" t="s">
        <v>320</v>
      </c>
      <c r="H129" s="197">
        <v>59.32</v>
      </c>
      <c r="I129" s="198"/>
      <c r="J129" s="199">
        <f>ROUND(I129*H129,2)</f>
        <v>0</v>
      </c>
      <c r="K129" s="195" t="s">
        <v>21</v>
      </c>
      <c r="L129" s="56"/>
      <c r="M129" s="200" t="s">
        <v>21</v>
      </c>
      <c r="N129" s="201" t="s">
        <v>42</v>
      </c>
      <c r="O129" s="37"/>
      <c r="P129" s="202">
        <f>O129*H129</f>
        <v>0</v>
      </c>
      <c r="Q129" s="202">
        <v>0</v>
      </c>
      <c r="R129" s="202">
        <f>Q129*H129</f>
        <v>0</v>
      </c>
      <c r="S129" s="202">
        <v>0</v>
      </c>
      <c r="T129" s="203">
        <f>S129*H129</f>
        <v>0</v>
      </c>
      <c r="AR129" s="19" t="s">
        <v>206</v>
      </c>
      <c r="AT129" s="19" t="s">
        <v>183</v>
      </c>
      <c r="AU129" s="19" t="s">
        <v>80</v>
      </c>
      <c r="AY129" s="19" t="s">
        <v>180</v>
      </c>
      <c r="BE129" s="204">
        <f>IF(N129="základní",J129,0)</f>
        <v>0</v>
      </c>
      <c r="BF129" s="204">
        <f>IF(N129="snížená",J129,0)</f>
        <v>0</v>
      </c>
      <c r="BG129" s="204">
        <f>IF(N129="zákl. přenesená",J129,0)</f>
        <v>0</v>
      </c>
      <c r="BH129" s="204">
        <f>IF(N129="sníž. přenesená",J129,0)</f>
        <v>0</v>
      </c>
      <c r="BI129" s="204">
        <f>IF(N129="nulová",J129,0)</f>
        <v>0</v>
      </c>
      <c r="BJ129" s="19" t="s">
        <v>78</v>
      </c>
      <c r="BK129" s="204">
        <f>ROUND(I129*H129,2)</f>
        <v>0</v>
      </c>
      <c r="BL129" s="19" t="s">
        <v>206</v>
      </c>
      <c r="BM129" s="19" t="s">
        <v>2300</v>
      </c>
    </row>
    <row r="130" spans="2:47" s="1" customFormat="1" ht="40.5">
      <c r="B130" s="36"/>
      <c r="C130" s="58"/>
      <c r="D130" s="205" t="s">
        <v>188</v>
      </c>
      <c r="E130" s="58"/>
      <c r="F130" s="206" t="s">
        <v>1913</v>
      </c>
      <c r="G130" s="58"/>
      <c r="H130" s="58"/>
      <c r="I130" s="163"/>
      <c r="J130" s="58"/>
      <c r="K130" s="58"/>
      <c r="L130" s="56"/>
      <c r="M130" s="73"/>
      <c r="N130" s="37"/>
      <c r="O130" s="37"/>
      <c r="P130" s="37"/>
      <c r="Q130" s="37"/>
      <c r="R130" s="37"/>
      <c r="S130" s="37"/>
      <c r="T130" s="74"/>
      <c r="AT130" s="19" t="s">
        <v>188</v>
      </c>
      <c r="AU130" s="19" t="s">
        <v>80</v>
      </c>
    </row>
    <row r="131" spans="2:47" s="1" customFormat="1" ht="189">
      <c r="B131" s="36"/>
      <c r="C131" s="58"/>
      <c r="D131" s="205" t="s">
        <v>198</v>
      </c>
      <c r="E131" s="58"/>
      <c r="F131" s="218" t="s">
        <v>1914</v>
      </c>
      <c r="G131" s="58"/>
      <c r="H131" s="58"/>
      <c r="I131" s="163"/>
      <c r="J131" s="58"/>
      <c r="K131" s="58"/>
      <c r="L131" s="56"/>
      <c r="M131" s="73"/>
      <c r="N131" s="37"/>
      <c r="O131" s="37"/>
      <c r="P131" s="37"/>
      <c r="Q131" s="37"/>
      <c r="R131" s="37"/>
      <c r="S131" s="37"/>
      <c r="T131" s="74"/>
      <c r="AT131" s="19" t="s">
        <v>198</v>
      </c>
      <c r="AU131" s="19" t="s">
        <v>80</v>
      </c>
    </row>
    <row r="132" spans="2:47" s="1" customFormat="1" ht="27">
      <c r="B132" s="36"/>
      <c r="C132" s="58"/>
      <c r="D132" s="230" t="s">
        <v>216</v>
      </c>
      <c r="E132" s="58"/>
      <c r="F132" s="231" t="s">
        <v>2301</v>
      </c>
      <c r="G132" s="58"/>
      <c r="H132" s="58"/>
      <c r="I132" s="163"/>
      <c r="J132" s="58"/>
      <c r="K132" s="58"/>
      <c r="L132" s="56"/>
      <c r="M132" s="73"/>
      <c r="N132" s="37"/>
      <c r="O132" s="37"/>
      <c r="P132" s="37"/>
      <c r="Q132" s="37"/>
      <c r="R132" s="37"/>
      <c r="S132" s="37"/>
      <c r="T132" s="74"/>
      <c r="AT132" s="19" t="s">
        <v>216</v>
      </c>
      <c r="AU132" s="19" t="s">
        <v>80</v>
      </c>
    </row>
    <row r="133" spans="2:65" s="1" customFormat="1" ht="22.5" customHeight="1">
      <c r="B133" s="36"/>
      <c r="C133" s="193" t="s">
        <v>192</v>
      </c>
      <c r="D133" s="193" t="s">
        <v>183</v>
      </c>
      <c r="E133" s="194" t="s">
        <v>1918</v>
      </c>
      <c r="F133" s="195" t="s">
        <v>1919</v>
      </c>
      <c r="G133" s="196" t="s">
        <v>320</v>
      </c>
      <c r="H133" s="197">
        <v>59.32</v>
      </c>
      <c r="I133" s="198"/>
      <c r="J133" s="199">
        <f>ROUND(I133*H133,2)</f>
        <v>0</v>
      </c>
      <c r="K133" s="195" t="s">
        <v>21</v>
      </c>
      <c r="L133" s="56"/>
      <c r="M133" s="200" t="s">
        <v>21</v>
      </c>
      <c r="N133" s="201" t="s">
        <v>42</v>
      </c>
      <c r="O133" s="37"/>
      <c r="P133" s="202">
        <f>O133*H133</f>
        <v>0</v>
      </c>
      <c r="Q133" s="202">
        <v>0</v>
      </c>
      <c r="R133" s="202">
        <f>Q133*H133</f>
        <v>0</v>
      </c>
      <c r="S133" s="202">
        <v>0</v>
      </c>
      <c r="T133" s="203">
        <f>S133*H133</f>
        <v>0</v>
      </c>
      <c r="AR133" s="19" t="s">
        <v>206</v>
      </c>
      <c r="AT133" s="19" t="s">
        <v>183</v>
      </c>
      <c r="AU133" s="19" t="s">
        <v>80</v>
      </c>
      <c r="AY133" s="19" t="s">
        <v>180</v>
      </c>
      <c r="BE133" s="204">
        <f>IF(N133="základní",J133,0)</f>
        <v>0</v>
      </c>
      <c r="BF133" s="204">
        <f>IF(N133="snížená",J133,0)</f>
        <v>0</v>
      </c>
      <c r="BG133" s="204">
        <f>IF(N133="zákl. přenesená",J133,0)</f>
        <v>0</v>
      </c>
      <c r="BH133" s="204">
        <f>IF(N133="sníž. přenesená",J133,0)</f>
        <v>0</v>
      </c>
      <c r="BI133" s="204">
        <f>IF(N133="nulová",J133,0)</f>
        <v>0</v>
      </c>
      <c r="BJ133" s="19" t="s">
        <v>78</v>
      </c>
      <c r="BK133" s="204">
        <f>ROUND(I133*H133,2)</f>
        <v>0</v>
      </c>
      <c r="BL133" s="19" t="s">
        <v>206</v>
      </c>
      <c r="BM133" s="19" t="s">
        <v>2302</v>
      </c>
    </row>
    <row r="134" spans="2:47" s="1" customFormat="1" ht="27">
      <c r="B134" s="36"/>
      <c r="C134" s="58"/>
      <c r="D134" s="205" t="s">
        <v>188</v>
      </c>
      <c r="E134" s="58"/>
      <c r="F134" s="206" t="s">
        <v>1921</v>
      </c>
      <c r="G134" s="58"/>
      <c r="H134" s="58"/>
      <c r="I134" s="163"/>
      <c r="J134" s="58"/>
      <c r="K134" s="58"/>
      <c r="L134" s="56"/>
      <c r="M134" s="73"/>
      <c r="N134" s="37"/>
      <c r="O134" s="37"/>
      <c r="P134" s="37"/>
      <c r="Q134" s="37"/>
      <c r="R134" s="37"/>
      <c r="S134" s="37"/>
      <c r="T134" s="74"/>
      <c r="AT134" s="19" t="s">
        <v>188</v>
      </c>
      <c r="AU134" s="19" t="s">
        <v>80</v>
      </c>
    </row>
    <row r="135" spans="2:47" s="1" customFormat="1" ht="148.5">
      <c r="B135" s="36"/>
      <c r="C135" s="58"/>
      <c r="D135" s="230" t="s">
        <v>198</v>
      </c>
      <c r="E135" s="58"/>
      <c r="F135" s="231" t="s">
        <v>1922</v>
      </c>
      <c r="G135" s="58"/>
      <c r="H135" s="58"/>
      <c r="I135" s="163"/>
      <c r="J135" s="58"/>
      <c r="K135" s="58"/>
      <c r="L135" s="56"/>
      <c r="M135" s="73"/>
      <c r="N135" s="37"/>
      <c r="O135" s="37"/>
      <c r="P135" s="37"/>
      <c r="Q135" s="37"/>
      <c r="R135" s="37"/>
      <c r="S135" s="37"/>
      <c r="T135" s="74"/>
      <c r="AT135" s="19" t="s">
        <v>198</v>
      </c>
      <c r="AU135" s="19" t="s">
        <v>80</v>
      </c>
    </row>
    <row r="136" spans="2:65" s="1" customFormat="1" ht="22.5" customHeight="1">
      <c r="B136" s="36"/>
      <c r="C136" s="193" t="s">
        <v>244</v>
      </c>
      <c r="D136" s="193" t="s">
        <v>183</v>
      </c>
      <c r="E136" s="194" t="s">
        <v>2303</v>
      </c>
      <c r="F136" s="195" t="s">
        <v>2304</v>
      </c>
      <c r="G136" s="196" t="s">
        <v>320</v>
      </c>
      <c r="H136" s="197">
        <v>122.61</v>
      </c>
      <c r="I136" s="198"/>
      <c r="J136" s="199">
        <f>ROUND(I136*H136,2)</f>
        <v>0</v>
      </c>
      <c r="K136" s="195" t="s">
        <v>21</v>
      </c>
      <c r="L136" s="56"/>
      <c r="M136" s="200" t="s">
        <v>21</v>
      </c>
      <c r="N136" s="201" t="s">
        <v>42</v>
      </c>
      <c r="O136" s="37"/>
      <c r="P136" s="202">
        <f>O136*H136</f>
        <v>0</v>
      </c>
      <c r="Q136" s="202">
        <v>0</v>
      </c>
      <c r="R136" s="202">
        <f>Q136*H136</f>
        <v>0</v>
      </c>
      <c r="S136" s="202">
        <v>0</v>
      </c>
      <c r="T136" s="203">
        <f>S136*H136</f>
        <v>0</v>
      </c>
      <c r="AR136" s="19" t="s">
        <v>206</v>
      </c>
      <c r="AT136" s="19" t="s">
        <v>183</v>
      </c>
      <c r="AU136" s="19" t="s">
        <v>80</v>
      </c>
      <c r="AY136" s="19" t="s">
        <v>180</v>
      </c>
      <c r="BE136" s="204">
        <f>IF(N136="základní",J136,0)</f>
        <v>0</v>
      </c>
      <c r="BF136" s="204">
        <f>IF(N136="snížená",J136,0)</f>
        <v>0</v>
      </c>
      <c r="BG136" s="204">
        <f>IF(N136="zákl. přenesená",J136,0)</f>
        <v>0</v>
      </c>
      <c r="BH136" s="204">
        <f>IF(N136="sníž. přenesená",J136,0)</f>
        <v>0</v>
      </c>
      <c r="BI136" s="204">
        <f>IF(N136="nulová",J136,0)</f>
        <v>0</v>
      </c>
      <c r="BJ136" s="19" t="s">
        <v>78</v>
      </c>
      <c r="BK136" s="204">
        <f>ROUND(I136*H136,2)</f>
        <v>0</v>
      </c>
      <c r="BL136" s="19" t="s">
        <v>206</v>
      </c>
      <c r="BM136" s="19" t="s">
        <v>2305</v>
      </c>
    </row>
    <row r="137" spans="2:47" s="1" customFormat="1" ht="13.5">
      <c r="B137" s="36"/>
      <c r="C137" s="58"/>
      <c r="D137" s="205" t="s">
        <v>188</v>
      </c>
      <c r="E137" s="58"/>
      <c r="F137" s="206" t="s">
        <v>2304</v>
      </c>
      <c r="G137" s="58"/>
      <c r="H137" s="58"/>
      <c r="I137" s="163"/>
      <c r="J137" s="58"/>
      <c r="K137" s="58"/>
      <c r="L137" s="56"/>
      <c r="M137" s="73"/>
      <c r="N137" s="37"/>
      <c r="O137" s="37"/>
      <c r="P137" s="37"/>
      <c r="Q137" s="37"/>
      <c r="R137" s="37"/>
      <c r="S137" s="37"/>
      <c r="T137" s="74"/>
      <c r="AT137" s="19" t="s">
        <v>188</v>
      </c>
      <c r="AU137" s="19" t="s">
        <v>80</v>
      </c>
    </row>
    <row r="138" spans="2:51" s="12" customFormat="1" ht="13.5">
      <c r="B138" s="207"/>
      <c r="C138" s="208"/>
      <c r="D138" s="230" t="s">
        <v>190</v>
      </c>
      <c r="E138" s="243" t="s">
        <v>21</v>
      </c>
      <c r="F138" s="244" t="s">
        <v>2306</v>
      </c>
      <c r="G138" s="208"/>
      <c r="H138" s="245">
        <v>122.61</v>
      </c>
      <c r="I138" s="212"/>
      <c r="J138" s="208"/>
      <c r="K138" s="208"/>
      <c r="L138" s="213"/>
      <c r="M138" s="214"/>
      <c r="N138" s="215"/>
      <c r="O138" s="215"/>
      <c r="P138" s="215"/>
      <c r="Q138" s="215"/>
      <c r="R138" s="215"/>
      <c r="S138" s="215"/>
      <c r="T138" s="216"/>
      <c r="AT138" s="217" t="s">
        <v>190</v>
      </c>
      <c r="AU138" s="217" t="s">
        <v>80</v>
      </c>
      <c r="AV138" s="12" t="s">
        <v>80</v>
      </c>
      <c r="AW138" s="12" t="s">
        <v>34</v>
      </c>
      <c r="AX138" s="12" t="s">
        <v>78</v>
      </c>
      <c r="AY138" s="217" t="s">
        <v>180</v>
      </c>
    </row>
    <row r="139" spans="2:65" s="1" customFormat="1" ht="22.5" customHeight="1">
      <c r="B139" s="36"/>
      <c r="C139" s="193" t="s">
        <v>249</v>
      </c>
      <c r="D139" s="193" t="s">
        <v>183</v>
      </c>
      <c r="E139" s="194" t="s">
        <v>1943</v>
      </c>
      <c r="F139" s="195" t="s">
        <v>1944</v>
      </c>
      <c r="G139" s="196" t="s">
        <v>532</v>
      </c>
      <c r="H139" s="197">
        <v>406</v>
      </c>
      <c r="I139" s="198"/>
      <c r="J139" s="199">
        <f>ROUND(I139*H139,2)</f>
        <v>0</v>
      </c>
      <c r="K139" s="195" t="s">
        <v>21</v>
      </c>
      <c r="L139" s="56"/>
      <c r="M139" s="200" t="s">
        <v>21</v>
      </c>
      <c r="N139" s="201" t="s">
        <v>42</v>
      </c>
      <c r="O139" s="37"/>
      <c r="P139" s="202">
        <f>O139*H139</f>
        <v>0</v>
      </c>
      <c r="Q139" s="202">
        <v>0</v>
      </c>
      <c r="R139" s="202">
        <f>Q139*H139</f>
        <v>0</v>
      </c>
      <c r="S139" s="202">
        <v>0</v>
      </c>
      <c r="T139" s="203">
        <f>S139*H139</f>
        <v>0</v>
      </c>
      <c r="AR139" s="19" t="s">
        <v>206</v>
      </c>
      <c r="AT139" s="19" t="s">
        <v>183</v>
      </c>
      <c r="AU139" s="19" t="s">
        <v>80</v>
      </c>
      <c r="AY139" s="19" t="s">
        <v>180</v>
      </c>
      <c r="BE139" s="204">
        <f>IF(N139="základní",J139,0)</f>
        <v>0</v>
      </c>
      <c r="BF139" s="204">
        <f>IF(N139="snížená",J139,0)</f>
        <v>0</v>
      </c>
      <c r="BG139" s="204">
        <f>IF(N139="zákl. přenesená",J139,0)</f>
        <v>0</v>
      </c>
      <c r="BH139" s="204">
        <f>IF(N139="sníž. přenesená",J139,0)</f>
        <v>0</v>
      </c>
      <c r="BI139" s="204">
        <f>IF(N139="nulová",J139,0)</f>
        <v>0</v>
      </c>
      <c r="BJ139" s="19" t="s">
        <v>78</v>
      </c>
      <c r="BK139" s="204">
        <f>ROUND(I139*H139,2)</f>
        <v>0</v>
      </c>
      <c r="BL139" s="19" t="s">
        <v>206</v>
      </c>
      <c r="BM139" s="19" t="s">
        <v>2307</v>
      </c>
    </row>
    <row r="140" spans="2:47" s="1" customFormat="1" ht="27">
      <c r="B140" s="36"/>
      <c r="C140" s="58"/>
      <c r="D140" s="205" t="s">
        <v>188</v>
      </c>
      <c r="E140" s="58"/>
      <c r="F140" s="206" t="s">
        <v>1946</v>
      </c>
      <c r="G140" s="58"/>
      <c r="H140" s="58"/>
      <c r="I140" s="163"/>
      <c r="J140" s="58"/>
      <c r="K140" s="58"/>
      <c r="L140" s="56"/>
      <c r="M140" s="73"/>
      <c r="N140" s="37"/>
      <c r="O140" s="37"/>
      <c r="P140" s="37"/>
      <c r="Q140" s="37"/>
      <c r="R140" s="37"/>
      <c r="S140" s="37"/>
      <c r="T140" s="74"/>
      <c r="AT140" s="19" t="s">
        <v>188</v>
      </c>
      <c r="AU140" s="19" t="s">
        <v>80</v>
      </c>
    </row>
    <row r="141" spans="2:47" s="1" customFormat="1" ht="121.5">
      <c r="B141" s="36"/>
      <c r="C141" s="58"/>
      <c r="D141" s="205" t="s">
        <v>198</v>
      </c>
      <c r="E141" s="58"/>
      <c r="F141" s="218" t="s">
        <v>1947</v>
      </c>
      <c r="G141" s="58"/>
      <c r="H141" s="58"/>
      <c r="I141" s="163"/>
      <c r="J141" s="58"/>
      <c r="K141" s="58"/>
      <c r="L141" s="56"/>
      <c r="M141" s="73"/>
      <c r="N141" s="37"/>
      <c r="O141" s="37"/>
      <c r="P141" s="37"/>
      <c r="Q141" s="37"/>
      <c r="R141" s="37"/>
      <c r="S141" s="37"/>
      <c r="T141" s="74"/>
      <c r="AT141" s="19" t="s">
        <v>198</v>
      </c>
      <c r="AU141" s="19" t="s">
        <v>80</v>
      </c>
    </row>
    <row r="142" spans="2:47" s="1" customFormat="1" ht="27">
      <c r="B142" s="36"/>
      <c r="C142" s="58"/>
      <c r="D142" s="230" t="s">
        <v>216</v>
      </c>
      <c r="E142" s="58"/>
      <c r="F142" s="231" t="s">
        <v>2308</v>
      </c>
      <c r="G142" s="58"/>
      <c r="H142" s="58"/>
      <c r="I142" s="163"/>
      <c r="J142" s="58"/>
      <c r="K142" s="58"/>
      <c r="L142" s="56"/>
      <c r="M142" s="73"/>
      <c r="N142" s="37"/>
      <c r="O142" s="37"/>
      <c r="P142" s="37"/>
      <c r="Q142" s="37"/>
      <c r="R142" s="37"/>
      <c r="S142" s="37"/>
      <c r="T142" s="74"/>
      <c r="AT142" s="19" t="s">
        <v>216</v>
      </c>
      <c r="AU142" s="19" t="s">
        <v>80</v>
      </c>
    </row>
    <row r="143" spans="2:65" s="1" customFormat="1" ht="22.5" customHeight="1">
      <c r="B143" s="36"/>
      <c r="C143" s="193" t="s">
        <v>254</v>
      </c>
      <c r="D143" s="193" t="s">
        <v>183</v>
      </c>
      <c r="E143" s="194" t="s">
        <v>1948</v>
      </c>
      <c r="F143" s="195" t="s">
        <v>1949</v>
      </c>
      <c r="G143" s="196" t="s">
        <v>532</v>
      </c>
      <c r="H143" s="197">
        <v>406</v>
      </c>
      <c r="I143" s="198"/>
      <c r="J143" s="199">
        <f>ROUND(I143*H143,2)</f>
        <v>0</v>
      </c>
      <c r="K143" s="195" t="s">
        <v>21</v>
      </c>
      <c r="L143" s="56"/>
      <c r="M143" s="200" t="s">
        <v>21</v>
      </c>
      <c r="N143" s="201" t="s">
        <v>42</v>
      </c>
      <c r="O143" s="37"/>
      <c r="P143" s="202">
        <f>O143*H143</f>
        <v>0</v>
      </c>
      <c r="Q143" s="202">
        <v>0</v>
      </c>
      <c r="R143" s="202">
        <f>Q143*H143</f>
        <v>0</v>
      </c>
      <c r="S143" s="202">
        <v>0</v>
      </c>
      <c r="T143" s="203">
        <f>S143*H143</f>
        <v>0</v>
      </c>
      <c r="AR143" s="19" t="s">
        <v>206</v>
      </c>
      <c r="AT143" s="19" t="s">
        <v>183</v>
      </c>
      <c r="AU143" s="19" t="s">
        <v>80</v>
      </c>
      <c r="AY143" s="19" t="s">
        <v>180</v>
      </c>
      <c r="BE143" s="204">
        <f>IF(N143="základní",J143,0)</f>
        <v>0</v>
      </c>
      <c r="BF143" s="204">
        <f>IF(N143="snížená",J143,0)</f>
        <v>0</v>
      </c>
      <c r="BG143" s="204">
        <f>IF(N143="zákl. přenesená",J143,0)</f>
        <v>0</v>
      </c>
      <c r="BH143" s="204">
        <f>IF(N143="sníž. přenesená",J143,0)</f>
        <v>0</v>
      </c>
      <c r="BI143" s="204">
        <f>IF(N143="nulová",J143,0)</f>
        <v>0</v>
      </c>
      <c r="BJ143" s="19" t="s">
        <v>78</v>
      </c>
      <c r="BK143" s="204">
        <f>ROUND(I143*H143,2)</f>
        <v>0</v>
      </c>
      <c r="BL143" s="19" t="s">
        <v>206</v>
      </c>
      <c r="BM143" s="19" t="s">
        <v>2309</v>
      </c>
    </row>
    <row r="144" spans="2:47" s="1" customFormat="1" ht="27">
      <c r="B144" s="36"/>
      <c r="C144" s="58"/>
      <c r="D144" s="205" t="s">
        <v>188</v>
      </c>
      <c r="E144" s="58"/>
      <c r="F144" s="206" t="s">
        <v>1951</v>
      </c>
      <c r="G144" s="58"/>
      <c r="H144" s="58"/>
      <c r="I144" s="163"/>
      <c r="J144" s="58"/>
      <c r="K144" s="58"/>
      <c r="L144" s="56"/>
      <c r="M144" s="73"/>
      <c r="N144" s="37"/>
      <c r="O144" s="37"/>
      <c r="P144" s="37"/>
      <c r="Q144" s="37"/>
      <c r="R144" s="37"/>
      <c r="S144" s="37"/>
      <c r="T144" s="74"/>
      <c r="AT144" s="19" t="s">
        <v>188</v>
      </c>
      <c r="AU144" s="19" t="s">
        <v>80</v>
      </c>
    </row>
    <row r="145" spans="2:47" s="1" customFormat="1" ht="121.5">
      <c r="B145" s="36"/>
      <c r="C145" s="58"/>
      <c r="D145" s="230" t="s">
        <v>198</v>
      </c>
      <c r="E145" s="58"/>
      <c r="F145" s="231" t="s">
        <v>1952</v>
      </c>
      <c r="G145" s="58"/>
      <c r="H145" s="58"/>
      <c r="I145" s="163"/>
      <c r="J145" s="58"/>
      <c r="K145" s="58"/>
      <c r="L145" s="56"/>
      <c r="M145" s="73"/>
      <c r="N145" s="37"/>
      <c r="O145" s="37"/>
      <c r="P145" s="37"/>
      <c r="Q145" s="37"/>
      <c r="R145" s="37"/>
      <c r="S145" s="37"/>
      <c r="T145" s="74"/>
      <c r="AT145" s="19" t="s">
        <v>198</v>
      </c>
      <c r="AU145" s="19" t="s">
        <v>80</v>
      </c>
    </row>
    <row r="146" spans="2:65" s="1" customFormat="1" ht="22.5" customHeight="1">
      <c r="B146" s="36"/>
      <c r="C146" s="193" t="s">
        <v>259</v>
      </c>
      <c r="D146" s="193" t="s">
        <v>183</v>
      </c>
      <c r="E146" s="194" t="s">
        <v>1954</v>
      </c>
      <c r="F146" s="195" t="s">
        <v>1955</v>
      </c>
      <c r="G146" s="196" t="s">
        <v>532</v>
      </c>
      <c r="H146" s="197">
        <v>94</v>
      </c>
      <c r="I146" s="198"/>
      <c r="J146" s="199">
        <f>ROUND(I146*H146,2)</f>
        <v>0</v>
      </c>
      <c r="K146" s="195" t="s">
        <v>21</v>
      </c>
      <c r="L146" s="56"/>
      <c r="M146" s="200" t="s">
        <v>21</v>
      </c>
      <c r="N146" s="201" t="s">
        <v>42</v>
      </c>
      <c r="O146" s="37"/>
      <c r="P146" s="202">
        <f>O146*H146</f>
        <v>0</v>
      </c>
      <c r="Q146" s="202">
        <v>0</v>
      </c>
      <c r="R146" s="202">
        <f>Q146*H146</f>
        <v>0</v>
      </c>
      <c r="S146" s="202">
        <v>0</v>
      </c>
      <c r="T146" s="203">
        <f>S146*H146</f>
        <v>0</v>
      </c>
      <c r="AR146" s="19" t="s">
        <v>206</v>
      </c>
      <c r="AT146" s="19" t="s">
        <v>183</v>
      </c>
      <c r="AU146" s="19" t="s">
        <v>80</v>
      </c>
      <c r="AY146" s="19" t="s">
        <v>180</v>
      </c>
      <c r="BE146" s="204">
        <f>IF(N146="základní",J146,0)</f>
        <v>0</v>
      </c>
      <c r="BF146" s="204">
        <f>IF(N146="snížená",J146,0)</f>
        <v>0</v>
      </c>
      <c r="BG146" s="204">
        <f>IF(N146="zákl. přenesená",J146,0)</f>
        <v>0</v>
      </c>
      <c r="BH146" s="204">
        <f>IF(N146="sníž. přenesená",J146,0)</f>
        <v>0</v>
      </c>
      <c r="BI146" s="204">
        <f>IF(N146="nulová",J146,0)</f>
        <v>0</v>
      </c>
      <c r="BJ146" s="19" t="s">
        <v>78</v>
      </c>
      <c r="BK146" s="204">
        <f>ROUND(I146*H146,2)</f>
        <v>0</v>
      </c>
      <c r="BL146" s="19" t="s">
        <v>206</v>
      </c>
      <c r="BM146" s="19" t="s">
        <v>2310</v>
      </c>
    </row>
    <row r="147" spans="2:47" s="1" customFormat="1" ht="27">
      <c r="B147" s="36"/>
      <c r="C147" s="58"/>
      <c r="D147" s="205" t="s">
        <v>188</v>
      </c>
      <c r="E147" s="58"/>
      <c r="F147" s="206" t="s">
        <v>1957</v>
      </c>
      <c r="G147" s="58"/>
      <c r="H147" s="58"/>
      <c r="I147" s="163"/>
      <c r="J147" s="58"/>
      <c r="K147" s="58"/>
      <c r="L147" s="56"/>
      <c r="M147" s="73"/>
      <c r="N147" s="37"/>
      <c r="O147" s="37"/>
      <c r="P147" s="37"/>
      <c r="Q147" s="37"/>
      <c r="R147" s="37"/>
      <c r="S147" s="37"/>
      <c r="T147" s="74"/>
      <c r="AT147" s="19" t="s">
        <v>188</v>
      </c>
      <c r="AU147" s="19" t="s">
        <v>80</v>
      </c>
    </row>
    <row r="148" spans="2:47" s="1" customFormat="1" ht="121.5">
      <c r="B148" s="36"/>
      <c r="C148" s="58"/>
      <c r="D148" s="230" t="s">
        <v>198</v>
      </c>
      <c r="E148" s="58"/>
      <c r="F148" s="231" t="s">
        <v>1952</v>
      </c>
      <c r="G148" s="58"/>
      <c r="H148" s="58"/>
      <c r="I148" s="163"/>
      <c r="J148" s="58"/>
      <c r="K148" s="58"/>
      <c r="L148" s="56"/>
      <c r="M148" s="73"/>
      <c r="N148" s="37"/>
      <c r="O148" s="37"/>
      <c r="P148" s="37"/>
      <c r="Q148" s="37"/>
      <c r="R148" s="37"/>
      <c r="S148" s="37"/>
      <c r="T148" s="74"/>
      <c r="AT148" s="19" t="s">
        <v>198</v>
      </c>
      <c r="AU148" s="19" t="s">
        <v>80</v>
      </c>
    </row>
    <row r="149" spans="2:65" s="1" customFormat="1" ht="22.5" customHeight="1">
      <c r="B149" s="36"/>
      <c r="C149" s="232" t="s">
        <v>264</v>
      </c>
      <c r="D149" s="232" t="s">
        <v>219</v>
      </c>
      <c r="E149" s="233" t="s">
        <v>1959</v>
      </c>
      <c r="F149" s="234" t="s">
        <v>1960</v>
      </c>
      <c r="G149" s="235" t="s">
        <v>825</v>
      </c>
      <c r="H149" s="236">
        <v>7.5</v>
      </c>
      <c r="I149" s="237"/>
      <c r="J149" s="238">
        <f>ROUND(I149*H149,2)</f>
        <v>0</v>
      </c>
      <c r="K149" s="234" t="s">
        <v>21</v>
      </c>
      <c r="L149" s="239"/>
      <c r="M149" s="240" t="s">
        <v>21</v>
      </c>
      <c r="N149" s="241" t="s">
        <v>42</v>
      </c>
      <c r="O149" s="37"/>
      <c r="P149" s="202">
        <f>O149*H149</f>
        <v>0</v>
      </c>
      <c r="Q149" s="202">
        <v>0.001</v>
      </c>
      <c r="R149" s="202">
        <f>Q149*H149</f>
        <v>0.0075</v>
      </c>
      <c r="S149" s="202">
        <v>0</v>
      </c>
      <c r="T149" s="203">
        <f>S149*H149</f>
        <v>0</v>
      </c>
      <c r="AR149" s="19" t="s">
        <v>181</v>
      </c>
      <c r="AT149" s="19" t="s">
        <v>219</v>
      </c>
      <c r="AU149" s="19" t="s">
        <v>80</v>
      </c>
      <c r="AY149" s="19" t="s">
        <v>180</v>
      </c>
      <c r="BE149" s="204">
        <f>IF(N149="základní",J149,0)</f>
        <v>0</v>
      </c>
      <c r="BF149" s="204">
        <f>IF(N149="snížená",J149,0)</f>
        <v>0</v>
      </c>
      <c r="BG149" s="204">
        <f>IF(N149="zákl. přenesená",J149,0)</f>
        <v>0</v>
      </c>
      <c r="BH149" s="204">
        <f>IF(N149="sníž. přenesená",J149,0)</f>
        <v>0</v>
      </c>
      <c r="BI149" s="204">
        <f>IF(N149="nulová",J149,0)</f>
        <v>0</v>
      </c>
      <c r="BJ149" s="19" t="s">
        <v>78</v>
      </c>
      <c r="BK149" s="204">
        <f>ROUND(I149*H149,2)</f>
        <v>0</v>
      </c>
      <c r="BL149" s="19" t="s">
        <v>206</v>
      </c>
      <c r="BM149" s="19" t="s">
        <v>2311</v>
      </c>
    </row>
    <row r="150" spans="2:47" s="1" customFormat="1" ht="13.5">
      <c r="B150" s="36"/>
      <c r="C150" s="58"/>
      <c r="D150" s="205" t="s">
        <v>188</v>
      </c>
      <c r="E150" s="58"/>
      <c r="F150" s="206" t="s">
        <v>1962</v>
      </c>
      <c r="G150" s="58"/>
      <c r="H150" s="58"/>
      <c r="I150" s="163"/>
      <c r="J150" s="58"/>
      <c r="K150" s="58"/>
      <c r="L150" s="56"/>
      <c r="M150" s="73"/>
      <c r="N150" s="37"/>
      <c r="O150" s="37"/>
      <c r="P150" s="37"/>
      <c r="Q150" s="37"/>
      <c r="R150" s="37"/>
      <c r="S150" s="37"/>
      <c r="T150" s="74"/>
      <c r="AT150" s="19" t="s">
        <v>188</v>
      </c>
      <c r="AU150" s="19" t="s">
        <v>80</v>
      </c>
    </row>
    <row r="151" spans="2:51" s="12" customFormat="1" ht="13.5">
      <c r="B151" s="207"/>
      <c r="C151" s="208"/>
      <c r="D151" s="230" t="s">
        <v>190</v>
      </c>
      <c r="E151" s="208"/>
      <c r="F151" s="244" t="s">
        <v>2312</v>
      </c>
      <c r="G151" s="208"/>
      <c r="H151" s="245">
        <v>7.5</v>
      </c>
      <c r="I151" s="212"/>
      <c r="J151" s="208"/>
      <c r="K151" s="208"/>
      <c r="L151" s="213"/>
      <c r="M151" s="214"/>
      <c r="N151" s="215"/>
      <c r="O151" s="215"/>
      <c r="P151" s="215"/>
      <c r="Q151" s="215"/>
      <c r="R151" s="215"/>
      <c r="S151" s="215"/>
      <c r="T151" s="216"/>
      <c r="AT151" s="217" t="s">
        <v>190</v>
      </c>
      <c r="AU151" s="217" t="s">
        <v>80</v>
      </c>
      <c r="AV151" s="12" t="s">
        <v>80</v>
      </c>
      <c r="AW151" s="12" t="s">
        <v>4</v>
      </c>
      <c r="AX151" s="12" t="s">
        <v>78</v>
      </c>
      <c r="AY151" s="217" t="s">
        <v>180</v>
      </c>
    </row>
    <row r="152" spans="2:65" s="1" customFormat="1" ht="22.5" customHeight="1">
      <c r="B152" s="36"/>
      <c r="C152" s="193" t="s">
        <v>8</v>
      </c>
      <c r="D152" s="193" t="s">
        <v>183</v>
      </c>
      <c r="E152" s="194" t="s">
        <v>1964</v>
      </c>
      <c r="F152" s="195" t="s">
        <v>1965</v>
      </c>
      <c r="G152" s="196" t="s">
        <v>532</v>
      </c>
      <c r="H152" s="197">
        <v>94</v>
      </c>
      <c r="I152" s="198"/>
      <c r="J152" s="199">
        <f>ROUND(I152*H152,2)</f>
        <v>0</v>
      </c>
      <c r="K152" s="195" t="s">
        <v>21</v>
      </c>
      <c r="L152" s="56"/>
      <c r="M152" s="200" t="s">
        <v>21</v>
      </c>
      <c r="N152" s="201" t="s">
        <v>42</v>
      </c>
      <c r="O152" s="37"/>
      <c r="P152" s="202">
        <f>O152*H152</f>
        <v>0</v>
      </c>
      <c r="Q152" s="202">
        <v>0</v>
      </c>
      <c r="R152" s="202">
        <f>Q152*H152</f>
        <v>0</v>
      </c>
      <c r="S152" s="202">
        <v>0</v>
      </c>
      <c r="T152" s="203">
        <f>S152*H152</f>
        <v>0</v>
      </c>
      <c r="AR152" s="19" t="s">
        <v>206</v>
      </c>
      <c r="AT152" s="19" t="s">
        <v>183</v>
      </c>
      <c r="AU152" s="19" t="s">
        <v>80</v>
      </c>
      <c r="AY152" s="19" t="s">
        <v>180</v>
      </c>
      <c r="BE152" s="204">
        <f>IF(N152="základní",J152,0)</f>
        <v>0</v>
      </c>
      <c r="BF152" s="204">
        <f>IF(N152="snížená",J152,0)</f>
        <v>0</v>
      </c>
      <c r="BG152" s="204">
        <f>IF(N152="zákl. přenesená",J152,0)</f>
        <v>0</v>
      </c>
      <c r="BH152" s="204">
        <f>IF(N152="sníž. přenesená",J152,0)</f>
        <v>0</v>
      </c>
      <c r="BI152" s="204">
        <f>IF(N152="nulová",J152,0)</f>
        <v>0</v>
      </c>
      <c r="BJ152" s="19" t="s">
        <v>78</v>
      </c>
      <c r="BK152" s="204">
        <f>ROUND(I152*H152,2)</f>
        <v>0</v>
      </c>
      <c r="BL152" s="19" t="s">
        <v>206</v>
      </c>
      <c r="BM152" s="19" t="s">
        <v>2313</v>
      </c>
    </row>
    <row r="153" spans="2:47" s="1" customFormat="1" ht="27">
      <c r="B153" s="36"/>
      <c r="C153" s="58"/>
      <c r="D153" s="205" t="s">
        <v>188</v>
      </c>
      <c r="E153" s="58"/>
      <c r="F153" s="206" t="s">
        <v>1967</v>
      </c>
      <c r="G153" s="58"/>
      <c r="H153" s="58"/>
      <c r="I153" s="163"/>
      <c r="J153" s="58"/>
      <c r="K153" s="58"/>
      <c r="L153" s="56"/>
      <c r="M153" s="73"/>
      <c r="N153" s="37"/>
      <c r="O153" s="37"/>
      <c r="P153" s="37"/>
      <c r="Q153" s="37"/>
      <c r="R153" s="37"/>
      <c r="S153" s="37"/>
      <c r="T153" s="74"/>
      <c r="AT153" s="19" t="s">
        <v>188</v>
      </c>
      <c r="AU153" s="19" t="s">
        <v>80</v>
      </c>
    </row>
    <row r="154" spans="2:47" s="1" customFormat="1" ht="121.5">
      <c r="B154" s="36"/>
      <c r="C154" s="58"/>
      <c r="D154" s="205" t="s">
        <v>198</v>
      </c>
      <c r="E154" s="58"/>
      <c r="F154" s="218" t="s">
        <v>1968</v>
      </c>
      <c r="G154" s="58"/>
      <c r="H154" s="58"/>
      <c r="I154" s="163"/>
      <c r="J154" s="58"/>
      <c r="K154" s="58"/>
      <c r="L154" s="56"/>
      <c r="M154" s="73"/>
      <c r="N154" s="37"/>
      <c r="O154" s="37"/>
      <c r="P154" s="37"/>
      <c r="Q154" s="37"/>
      <c r="R154" s="37"/>
      <c r="S154" s="37"/>
      <c r="T154" s="74"/>
      <c r="AT154" s="19" t="s">
        <v>198</v>
      </c>
      <c r="AU154" s="19" t="s">
        <v>80</v>
      </c>
    </row>
    <row r="155" spans="2:63" s="11" customFormat="1" ht="29.85" customHeight="1">
      <c r="B155" s="176"/>
      <c r="C155" s="177"/>
      <c r="D155" s="190" t="s">
        <v>70</v>
      </c>
      <c r="E155" s="191" t="s">
        <v>80</v>
      </c>
      <c r="F155" s="191" t="s">
        <v>611</v>
      </c>
      <c r="G155" s="177"/>
      <c r="H155" s="177"/>
      <c r="I155" s="180"/>
      <c r="J155" s="192">
        <f>BK155</f>
        <v>0</v>
      </c>
      <c r="K155" s="177"/>
      <c r="L155" s="182"/>
      <c r="M155" s="183"/>
      <c r="N155" s="184"/>
      <c r="O155" s="184"/>
      <c r="P155" s="185">
        <f>SUM(P156:P226)</f>
        <v>0</v>
      </c>
      <c r="Q155" s="184"/>
      <c r="R155" s="185">
        <f>SUM(R156:R226)</f>
        <v>244.3943917</v>
      </c>
      <c r="S155" s="184"/>
      <c r="T155" s="186">
        <f>SUM(T156:T226)</f>
        <v>1.3356000000000001</v>
      </c>
      <c r="AR155" s="187" t="s">
        <v>78</v>
      </c>
      <c r="AT155" s="188" t="s">
        <v>70</v>
      </c>
      <c r="AU155" s="188" t="s">
        <v>78</v>
      </c>
      <c r="AY155" s="187" t="s">
        <v>180</v>
      </c>
      <c r="BK155" s="189">
        <f>SUM(BK156:BK226)</f>
        <v>0</v>
      </c>
    </row>
    <row r="156" spans="2:65" s="1" customFormat="1" ht="22.5" customHeight="1">
      <c r="B156" s="36"/>
      <c r="C156" s="193" t="s">
        <v>275</v>
      </c>
      <c r="D156" s="193" t="s">
        <v>183</v>
      </c>
      <c r="E156" s="194" t="s">
        <v>1969</v>
      </c>
      <c r="F156" s="195" t="s">
        <v>1970</v>
      </c>
      <c r="G156" s="196" t="s">
        <v>614</v>
      </c>
      <c r="H156" s="197">
        <v>73.5</v>
      </c>
      <c r="I156" s="198"/>
      <c r="J156" s="199">
        <f>ROUND(I156*H156,2)</f>
        <v>0</v>
      </c>
      <c r="K156" s="195" t="s">
        <v>21</v>
      </c>
      <c r="L156" s="56"/>
      <c r="M156" s="200" t="s">
        <v>21</v>
      </c>
      <c r="N156" s="201" t="s">
        <v>42</v>
      </c>
      <c r="O156" s="37"/>
      <c r="P156" s="202">
        <f>O156*H156</f>
        <v>0</v>
      </c>
      <c r="Q156" s="202">
        <v>0</v>
      </c>
      <c r="R156" s="202">
        <f>Q156*H156</f>
        <v>0</v>
      </c>
      <c r="S156" s="202">
        <v>0</v>
      </c>
      <c r="T156" s="203">
        <f>S156*H156</f>
        <v>0</v>
      </c>
      <c r="AR156" s="19" t="s">
        <v>206</v>
      </c>
      <c r="AT156" s="19" t="s">
        <v>183</v>
      </c>
      <c r="AU156" s="19" t="s">
        <v>80</v>
      </c>
      <c r="AY156" s="19" t="s">
        <v>180</v>
      </c>
      <c r="BE156" s="204">
        <f>IF(N156="základní",J156,0)</f>
        <v>0</v>
      </c>
      <c r="BF156" s="204">
        <f>IF(N156="snížená",J156,0)</f>
        <v>0</v>
      </c>
      <c r="BG156" s="204">
        <f>IF(N156="zákl. přenesená",J156,0)</f>
        <v>0</v>
      </c>
      <c r="BH156" s="204">
        <f>IF(N156="sníž. přenesená",J156,0)</f>
        <v>0</v>
      </c>
      <c r="BI156" s="204">
        <f>IF(N156="nulová",J156,0)</f>
        <v>0</v>
      </c>
      <c r="BJ156" s="19" t="s">
        <v>78</v>
      </c>
      <c r="BK156" s="204">
        <f>ROUND(I156*H156,2)</f>
        <v>0</v>
      </c>
      <c r="BL156" s="19" t="s">
        <v>206</v>
      </c>
      <c r="BM156" s="19" t="s">
        <v>2314</v>
      </c>
    </row>
    <row r="157" spans="2:47" s="1" customFormat="1" ht="13.5">
      <c r="B157" s="36"/>
      <c r="C157" s="58"/>
      <c r="D157" s="205" t="s">
        <v>188</v>
      </c>
      <c r="E157" s="58"/>
      <c r="F157" s="206" t="s">
        <v>1970</v>
      </c>
      <c r="G157" s="58"/>
      <c r="H157" s="58"/>
      <c r="I157" s="163"/>
      <c r="J157" s="58"/>
      <c r="K157" s="58"/>
      <c r="L157" s="56"/>
      <c r="M157" s="73"/>
      <c r="N157" s="37"/>
      <c r="O157" s="37"/>
      <c r="P157" s="37"/>
      <c r="Q157" s="37"/>
      <c r="R157" s="37"/>
      <c r="S157" s="37"/>
      <c r="T157" s="74"/>
      <c r="AT157" s="19" t="s">
        <v>188</v>
      </c>
      <c r="AU157" s="19" t="s">
        <v>80</v>
      </c>
    </row>
    <row r="158" spans="2:47" s="1" customFormat="1" ht="40.5">
      <c r="B158" s="36"/>
      <c r="C158" s="58"/>
      <c r="D158" s="205" t="s">
        <v>216</v>
      </c>
      <c r="E158" s="58"/>
      <c r="F158" s="218" t="s">
        <v>2315</v>
      </c>
      <c r="G158" s="58"/>
      <c r="H158" s="58"/>
      <c r="I158" s="163"/>
      <c r="J158" s="58"/>
      <c r="K158" s="58"/>
      <c r="L158" s="56"/>
      <c r="M158" s="73"/>
      <c r="N158" s="37"/>
      <c r="O158" s="37"/>
      <c r="P158" s="37"/>
      <c r="Q158" s="37"/>
      <c r="R158" s="37"/>
      <c r="S158" s="37"/>
      <c r="T158" s="74"/>
      <c r="AT158" s="19" t="s">
        <v>216</v>
      </c>
      <c r="AU158" s="19" t="s">
        <v>80</v>
      </c>
    </row>
    <row r="159" spans="2:51" s="12" customFormat="1" ht="13.5">
      <c r="B159" s="207"/>
      <c r="C159" s="208"/>
      <c r="D159" s="230" t="s">
        <v>190</v>
      </c>
      <c r="E159" s="243" t="s">
        <v>21</v>
      </c>
      <c r="F159" s="244" t="s">
        <v>2316</v>
      </c>
      <c r="G159" s="208"/>
      <c r="H159" s="245">
        <v>73.5</v>
      </c>
      <c r="I159" s="212"/>
      <c r="J159" s="208"/>
      <c r="K159" s="208"/>
      <c r="L159" s="213"/>
      <c r="M159" s="214"/>
      <c r="N159" s="215"/>
      <c r="O159" s="215"/>
      <c r="P159" s="215"/>
      <c r="Q159" s="215"/>
      <c r="R159" s="215"/>
      <c r="S159" s="215"/>
      <c r="T159" s="216"/>
      <c r="AT159" s="217" t="s">
        <v>190</v>
      </c>
      <c r="AU159" s="217" t="s">
        <v>80</v>
      </c>
      <c r="AV159" s="12" t="s">
        <v>80</v>
      </c>
      <c r="AW159" s="12" t="s">
        <v>34</v>
      </c>
      <c r="AX159" s="12" t="s">
        <v>78</v>
      </c>
      <c r="AY159" s="217" t="s">
        <v>180</v>
      </c>
    </row>
    <row r="160" spans="2:65" s="1" customFormat="1" ht="31.5" customHeight="1">
      <c r="B160" s="36"/>
      <c r="C160" s="193" t="s">
        <v>279</v>
      </c>
      <c r="D160" s="193" t="s">
        <v>183</v>
      </c>
      <c r="E160" s="194" t="s">
        <v>2317</v>
      </c>
      <c r="F160" s="195" t="s">
        <v>2318</v>
      </c>
      <c r="G160" s="196" t="s">
        <v>186</v>
      </c>
      <c r="H160" s="197">
        <v>3</v>
      </c>
      <c r="I160" s="198"/>
      <c r="J160" s="199">
        <f>ROUND(I160*H160,2)</f>
        <v>0</v>
      </c>
      <c r="K160" s="195" t="s">
        <v>21</v>
      </c>
      <c r="L160" s="56"/>
      <c r="M160" s="200" t="s">
        <v>21</v>
      </c>
      <c r="N160" s="201" t="s">
        <v>42</v>
      </c>
      <c r="O160" s="37"/>
      <c r="P160" s="202">
        <f>O160*H160</f>
        <v>0</v>
      </c>
      <c r="Q160" s="202">
        <v>0</v>
      </c>
      <c r="R160" s="202">
        <f>Q160*H160</f>
        <v>0</v>
      </c>
      <c r="S160" s="202">
        <v>0</v>
      </c>
      <c r="T160" s="203">
        <f>S160*H160</f>
        <v>0</v>
      </c>
      <c r="AR160" s="19" t="s">
        <v>206</v>
      </c>
      <c r="AT160" s="19" t="s">
        <v>183</v>
      </c>
      <c r="AU160" s="19" t="s">
        <v>80</v>
      </c>
      <c r="AY160" s="19" t="s">
        <v>180</v>
      </c>
      <c r="BE160" s="204">
        <f>IF(N160="základní",J160,0)</f>
        <v>0</v>
      </c>
      <c r="BF160" s="204">
        <f>IF(N160="snížená",J160,0)</f>
        <v>0</v>
      </c>
      <c r="BG160" s="204">
        <f>IF(N160="zákl. přenesená",J160,0)</f>
        <v>0</v>
      </c>
      <c r="BH160" s="204">
        <f>IF(N160="sníž. přenesená",J160,0)</f>
        <v>0</v>
      </c>
      <c r="BI160" s="204">
        <f>IF(N160="nulová",J160,0)</f>
        <v>0</v>
      </c>
      <c r="BJ160" s="19" t="s">
        <v>78</v>
      </c>
      <c r="BK160" s="204">
        <f>ROUND(I160*H160,2)</f>
        <v>0</v>
      </c>
      <c r="BL160" s="19" t="s">
        <v>206</v>
      </c>
      <c r="BM160" s="19" t="s">
        <v>2319</v>
      </c>
    </row>
    <row r="161" spans="2:47" s="1" customFormat="1" ht="13.5">
      <c r="B161" s="36"/>
      <c r="C161" s="58"/>
      <c r="D161" s="230" t="s">
        <v>188</v>
      </c>
      <c r="E161" s="58"/>
      <c r="F161" s="242" t="s">
        <v>2318</v>
      </c>
      <c r="G161" s="58"/>
      <c r="H161" s="58"/>
      <c r="I161" s="163"/>
      <c r="J161" s="58"/>
      <c r="K161" s="58"/>
      <c r="L161" s="56"/>
      <c r="M161" s="73"/>
      <c r="N161" s="37"/>
      <c r="O161" s="37"/>
      <c r="P161" s="37"/>
      <c r="Q161" s="37"/>
      <c r="R161" s="37"/>
      <c r="S161" s="37"/>
      <c r="T161" s="74"/>
      <c r="AT161" s="19" t="s">
        <v>188</v>
      </c>
      <c r="AU161" s="19" t="s">
        <v>80</v>
      </c>
    </row>
    <row r="162" spans="2:65" s="1" customFormat="1" ht="31.5" customHeight="1">
      <c r="B162" s="36"/>
      <c r="C162" s="193" t="s">
        <v>283</v>
      </c>
      <c r="D162" s="193" t="s">
        <v>183</v>
      </c>
      <c r="E162" s="194" t="s">
        <v>2320</v>
      </c>
      <c r="F162" s="195" t="s">
        <v>2321</v>
      </c>
      <c r="G162" s="196" t="s">
        <v>186</v>
      </c>
      <c r="H162" s="197">
        <v>4</v>
      </c>
      <c r="I162" s="198"/>
      <c r="J162" s="199">
        <f>ROUND(I162*H162,2)</f>
        <v>0</v>
      </c>
      <c r="K162" s="195" t="s">
        <v>21</v>
      </c>
      <c r="L162" s="56"/>
      <c r="M162" s="200" t="s">
        <v>21</v>
      </c>
      <c r="N162" s="201" t="s">
        <v>42</v>
      </c>
      <c r="O162" s="37"/>
      <c r="P162" s="202">
        <f>O162*H162</f>
        <v>0</v>
      </c>
      <c r="Q162" s="202">
        <v>0</v>
      </c>
      <c r="R162" s="202">
        <f>Q162*H162</f>
        <v>0</v>
      </c>
      <c r="S162" s="202">
        <v>0</v>
      </c>
      <c r="T162" s="203">
        <f>S162*H162</f>
        <v>0</v>
      </c>
      <c r="AR162" s="19" t="s">
        <v>206</v>
      </c>
      <c r="AT162" s="19" t="s">
        <v>183</v>
      </c>
      <c r="AU162" s="19" t="s">
        <v>80</v>
      </c>
      <c r="AY162" s="19" t="s">
        <v>180</v>
      </c>
      <c r="BE162" s="204">
        <f>IF(N162="základní",J162,0)</f>
        <v>0</v>
      </c>
      <c r="BF162" s="204">
        <f>IF(N162="snížená",J162,0)</f>
        <v>0</v>
      </c>
      <c r="BG162" s="204">
        <f>IF(N162="zákl. přenesená",J162,0)</f>
        <v>0</v>
      </c>
      <c r="BH162" s="204">
        <f>IF(N162="sníž. přenesená",J162,0)</f>
        <v>0</v>
      </c>
      <c r="BI162" s="204">
        <f>IF(N162="nulová",J162,0)</f>
        <v>0</v>
      </c>
      <c r="BJ162" s="19" t="s">
        <v>78</v>
      </c>
      <c r="BK162" s="204">
        <f>ROUND(I162*H162,2)</f>
        <v>0</v>
      </c>
      <c r="BL162" s="19" t="s">
        <v>206</v>
      </c>
      <c r="BM162" s="19" t="s">
        <v>2322</v>
      </c>
    </row>
    <row r="163" spans="2:47" s="1" customFormat="1" ht="27">
      <c r="B163" s="36"/>
      <c r="C163" s="58"/>
      <c r="D163" s="230" t="s">
        <v>188</v>
      </c>
      <c r="E163" s="58"/>
      <c r="F163" s="242" t="s">
        <v>2321</v>
      </c>
      <c r="G163" s="58"/>
      <c r="H163" s="58"/>
      <c r="I163" s="163"/>
      <c r="J163" s="58"/>
      <c r="K163" s="58"/>
      <c r="L163" s="56"/>
      <c r="M163" s="73"/>
      <c r="N163" s="37"/>
      <c r="O163" s="37"/>
      <c r="P163" s="37"/>
      <c r="Q163" s="37"/>
      <c r="R163" s="37"/>
      <c r="S163" s="37"/>
      <c r="T163" s="74"/>
      <c r="AT163" s="19" t="s">
        <v>188</v>
      </c>
      <c r="AU163" s="19" t="s">
        <v>80</v>
      </c>
    </row>
    <row r="164" spans="2:65" s="1" customFormat="1" ht="22.5" customHeight="1">
      <c r="B164" s="36"/>
      <c r="C164" s="193" t="s">
        <v>288</v>
      </c>
      <c r="D164" s="193" t="s">
        <v>183</v>
      </c>
      <c r="E164" s="194" t="s">
        <v>2323</v>
      </c>
      <c r="F164" s="195" t="s">
        <v>2324</v>
      </c>
      <c r="G164" s="196" t="s">
        <v>186</v>
      </c>
      <c r="H164" s="197">
        <v>7</v>
      </c>
      <c r="I164" s="198"/>
      <c r="J164" s="199">
        <f>ROUND(I164*H164,2)</f>
        <v>0</v>
      </c>
      <c r="K164" s="195" t="s">
        <v>21</v>
      </c>
      <c r="L164" s="56"/>
      <c r="M164" s="200" t="s">
        <v>21</v>
      </c>
      <c r="N164" s="201" t="s">
        <v>42</v>
      </c>
      <c r="O164" s="37"/>
      <c r="P164" s="202">
        <f>O164*H164</f>
        <v>0</v>
      </c>
      <c r="Q164" s="202">
        <v>0</v>
      </c>
      <c r="R164" s="202">
        <f>Q164*H164</f>
        <v>0</v>
      </c>
      <c r="S164" s="202">
        <v>0</v>
      </c>
      <c r="T164" s="203">
        <f>S164*H164</f>
        <v>0</v>
      </c>
      <c r="AR164" s="19" t="s">
        <v>206</v>
      </c>
      <c r="AT164" s="19" t="s">
        <v>183</v>
      </c>
      <c r="AU164" s="19" t="s">
        <v>80</v>
      </c>
      <c r="AY164" s="19" t="s">
        <v>180</v>
      </c>
      <c r="BE164" s="204">
        <f>IF(N164="základní",J164,0)</f>
        <v>0</v>
      </c>
      <c r="BF164" s="204">
        <f>IF(N164="snížená",J164,0)</f>
        <v>0</v>
      </c>
      <c r="BG164" s="204">
        <f>IF(N164="zákl. přenesená",J164,0)</f>
        <v>0</v>
      </c>
      <c r="BH164" s="204">
        <f>IF(N164="sníž. přenesená",J164,0)</f>
        <v>0</v>
      </c>
      <c r="BI164" s="204">
        <f>IF(N164="nulová",J164,0)</f>
        <v>0</v>
      </c>
      <c r="BJ164" s="19" t="s">
        <v>78</v>
      </c>
      <c r="BK164" s="204">
        <f>ROUND(I164*H164,2)</f>
        <v>0</v>
      </c>
      <c r="BL164" s="19" t="s">
        <v>206</v>
      </c>
      <c r="BM164" s="19" t="s">
        <v>2325</v>
      </c>
    </row>
    <row r="165" spans="2:47" s="1" customFormat="1" ht="13.5">
      <c r="B165" s="36"/>
      <c r="C165" s="58"/>
      <c r="D165" s="230" t="s">
        <v>188</v>
      </c>
      <c r="E165" s="58"/>
      <c r="F165" s="242" t="s">
        <v>2324</v>
      </c>
      <c r="G165" s="58"/>
      <c r="H165" s="58"/>
      <c r="I165" s="163"/>
      <c r="J165" s="58"/>
      <c r="K165" s="58"/>
      <c r="L165" s="56"/>
      <c r="M165" s="73"/>
      <c r="N165" s="37"/>
      <c r="O165" s="37"/>
      <c r="P165" s="37"/>
      <c r="Q165" s="37"/>
      <c r="R165" s="37"/>
      <c r="S165" s="37"/>
      <c r="T165" s="74"/>
      <c r="AT165" s="19" t="s">
        <v>188</v>
      </c>
      <c r="AU165" s="19" t="s">
        <v>80</v>
      </c>
    </row>
    <row r="166" spans="2:65" s="1" customFormat="1" ht="31.5" customHeight="1">
      <c r="B166" s="36"/>
      <c r="C166" s="193" t="s">
        <v>293</v>
      </c>
      <c r="D166" s="193" t="s">
        <v>183</v>
      </c>
      <c r="E166" s="194" t="s">
        <v>2326</v>
      </c>
      <c r="F166" s="195" t="s">
        <v>2327</v>
      </c>
      <c r="G166" s="196" t="s">
        <v>614</v>
      </c>
      <c r="H166" s="197">
        <v>8.4</v>
      </c>
      <c r="I166" s="198"/>
      <c r="J166" s="199">
        <f>ROUND(I166*H166,2)</f>
        <v>0</v>
      </c>
      <c r="K166" s="195" t="s">
        <v>21</v>
      </c>
      <c r="L166" s="56"/>
      <c r="M166" s="200" t="s">
        <v>21</v>
      </c>
      <c r="N166" s="201" t="s">
        <v>42</v>
      </c>
      <c r="O166" s="37"/>
      <c r="P166" s="202">
        <f>O166*H166</f>
        <v>0</v>
      </c>
      <c r="Q166" s="202">
        <v>0.22129</v>
      </c>
      <c r="R166" s="202">
        <f>Q166*H166</f>
        <v>1.858836</v>
      </c>
      <c r="S166" s="202">
        <v>0</v>
      </c>
      <c r="T166" s="203">
        <f>S166*H166</f>
        <v>0</v>
      </c>
      <c r="AR166" s="19" t="s">
        <v>206</v>
      </c>
      <c r="AT166" s="19" t="s">
        <v>183</v>
      </c>
      <c r="AU166" s="19" t="s">
        <v>80</v>
      </c>
      <c r="AY166" s="19" t="s">
        <v>180</v>
      </c>
      <c r="BE166" s="204">
        <f>IF(N166="základní",J166,0)</f>
        <v>0</v>
      </c>
      <c r="BF166" s="204">
        <f>IF(N166="snížená",J166,0)</f>
        <v>0</v>
      </c>
      <c r="BG166" s="204">
        <f>IF(N166="zákl. přenesená",J166,0)</f>
        <v>0</v>
      </c>
      <c r="BH166" s="204">
        <f>IF(N166="sníž. přenesená",J166,0)</f>
        <v>0</v>
      </c>
      <c r="BI166" s="204">
        <f>IF(N166="nulová",J166,0)</f>
        <v>0</v>
      </c>
      <c r="BJ166" s="19" t="s">
        <v>78</v>
      </c>
      <c r="BK166" s="204">
        <f>ROUND(I166*H166,2)</f>
        <v>0</v>
      </c>
      <c r="BL166" s="19" t="s">
        <v>206</v>
      </c>
      <c r="BM166" s="19" t="s">
        <v>2328</v>
      </c>
    </row>
    <row r="167" spans="2:47" s="1" customFormat="1" ht="40.5">
      <c r="B167" s="36"/>
      <c r="C167" s="58"/>
      <c r="D167" s="205" t="s">
        <v>188</v>
      </c>
      <c r="E167" s="58"/>
      <c r="F167" s="206" t="s">
        <v>2329</v>
      </c>
      <c r="G167" s="58"/>
      <c r="H167" s="58"/>
      <c r="I167" s="163"/>
      <c r="J167" s="58"/>
      <c r="K167" s="58"/>
      <c r="L167" s="56"/>
      <c r="M167" s="73"/>
      <c r="N167" s="37"/>
      <c r="O167" s="37"/>
      <c r="P167" s="37"/>
      <c r="Q167" s="37"/>
      <c r="R167" s="37"/>
      <c r="S167" s="37"/>
      <c r="T167" s="74"/>
      <c r="AT167" s="19" t="s">
        <v>188</v>
      </c>
      <c r="AU167" s="19" t="s">
        <v>80</v>
      </c>
    </row>
    <row r="168" spans="2:51" s="12" customFormat="1" ht="13.5">
      <c r="B168" s="207"/>
      <c r="C168" s="208"/>
      <c r="D168" s="230" t="s">
        <v>190</v>
      </c>
      <c r="E168" s="243" t="s">
        <v>21</v>
      </c>
      <c r="F168" s="244" t="s">
        <v>2330</v>
      </c>
      <c r="G168" s="208"/>
      <c r="H168" s="245">
        <v>8.4</v>
      </c>
      <c r="I168" s="212"/>
      <c r="J168" s="208"/>
      <c r="K168" s="208"/>
      <c r="L168" s="213"/>
      <c r="M168" s="214"/>
      <c r="N168" s="215"/>
      <c r="O168" s="215"/>
      <c r="P168" s="215"/>
      <c r="Q168" s="215"/>
      <c r="R168" s="215"/>
      <c r="S168" s="215"/>
      <c r="T168" s="216"/>
      <c r="AT168" s="217" t="s">
        <v>190</v>
      </c>
      <c r="AU168" s="217" t="s">
        <v>80</v>
      </c>
      <c r="AV168" s="12" t="s">
        <v>80</v>
      </c>
      <c r="AW168" s="12" t="s">
        <v>34</v>
      </c>
      <c r="AX168" s="12" t="s">
        <v>78</v>
      </c>
      <c r="AY168" s="217" t="s">
        <v>180</v>
      </c>
    </row>
    <row r="169" spans="2:65" s="1" customFormat="1" ht="31.5" customHeight="1">
      <c r="B169" s="36"/>
      <c r="C169" s="193" t="s">
        <v>7</v>
      </c>
      <c r="D169" s="193" t="s">
        <v>183</v>
      </c>
      <c r="E169" s="194" t="s">
        <v>1979</v>
      </c>
      <c r="F169" s="195" t="s">
        <v>1980</v>
      </c>
      <c r="G169" s="196" t="s">
        <v>614</v>
      </c>
      <c r="H169" s="197">
        <v>62.8</v>
      </c>
      <c r="I169" s="198"/>
      <c r="J169" s="199">
        <f>ROUND(I169*H169,2)</f>
        <v>0</v>
      </c>
      <c r="K169" s="195" t="s">
        <v>21</v>
      </c>
      <c r="L169" s="56"/>
      <c r="M169" s="200" t="s">
        <v>21</v>
      </c>
      <c r="N169" s="201" t="s">
        <v>42</v>
      </c>
      <c r="O169" s="37"/>
      <c r="P169" s="202">
        <f>O169*H169</f>
        <v>0</v>
      </c>
      <c r="Q169" s="202">
        <v>0.23058</v>
      </c>
      <c r="R169" s="202">
        <f>Q169*H169</f>
        <v>14.480424</v>
      </c>
      <c r="S169" s="202">
        <v>0</v>
      </c>
      <c r="T169" s="203">
        <f>S169*H169</f>
        <v>0</v>
      </c>
      <c r="AR169" s="19" t="s">
        <v>206</v>
      </c>
      <c r="AT169" s="19" t="s">
        <v>183</v>
      </c>
      <c r="AU169" s="19" t="s">
        <v>80</v>
      </c>
      <c r="AY169" s="19" t="s">
        <v>180</v>
      </c>
      <c r="BE169" s="204">
        <f>IF(N169="základní",J169,0)</f>
        <v>0</v>
      </c>
      <c r="BF169" s="204">
        <f>IF(N169="snížená",J169,0)</f>
        <v>0</v>
      </c>
      <c r="BG169" s="204">
        <f>IF(N169="zákl. přenesená",J169,0)</f>
        <v>0</v>
      </c>
      <c r="BH169" s="204">
        <f>IF(N169="sníž. přenesená",J169,0)</f>
        <v>0</v>
      </c>
      <c r="BI169" s="204">
        <f>IF(N169="nulová",J169,0)</f>
        <v>0</v>
      </c>
      <c r="BJ169" s="19" t="s">
        <v>78</v>
      </c>
      <c r="BK169" s="204">
        <f>ROUND(I169*H169,2)</f>
        <v>0</v>
      </c>
      <c r="BL169" s="19" t="s">
        <v>206</v>
      </c>
      <c r="BM169" s="19" t="s">
        <v>2331</v>
      </c>
    </row>
    <row r="170" spans="2:47" s="1" customFormat="1" ht="40.5">
      <c r="B170" s="36"/>
      <c r="C170" s="58"/>
      <c r="D170" s="205" t="s">
        <v>188</v>
      </c>
      <c r="E170" s="58"/>
      <c r="F170" s="206" t="s">
        <v>1982</v>
      </c>
      <c r="G170" s="58"/>
      <c r="H170" s="58"/>
      <c r="I170" s="163"/>
      <c r="J170" s="58"/>
      <c r="K170" s="58"/>
      <c r="L170" s="56"/>
      <c r="M170" s="73"/>
      <c r="N170" s="37"/>
      <c r="O170" s="37"/>
      <c r="P170" s="37"/>
      <c r="Q170" s="37"/>
      <c r="R170" s="37"/>
      <c r="S170" s="37"/>
      <c r="T170" s="74"/>
      <c r="AT170" s="19" t="s">
        <v>188</v>
      </c>
      <c r="AU170" s="19" t="s">
        <v>80</v>
      </c>
    </row>
    <row r="171" spans="2:51" s="12" customFormat="1" ht="13.5">
      <c r="B171" s="207"/>
      <c r="C171" s="208"/>
      <c r="D171" s="230" t="s">
        <v>190</v>
      </c>
      <c r="E171" s="243" t="s">
        <v>21</v>
      </c>
      <c r="F171" s="244" t="s">
        <v>2332</v>
      </c>
      <c r="G171" s="208"/>
      <c r="H171" s="245">
        <v>62.8</v>
      </c>
      <c r="I171" s="212"/>
      <c r="J171" s="208"/>
      <c r="K171" s="208"/>
      <c r="L171" s="213"/>
      <c r="M171" s="214"/>
      <c r="N171" s="215"/>
      <c r="O171" s="215"/>
      <c r="P171" s="215"/>
      <c r="Q171" s="215"/>
      <c r="R171" s="215"/>
      <c r="S171" s="215"/>
      <c r="T171" s="216"/>
      <c r="AT171" s="217" t="s">
        <v>190</v>
      </c>
      <c r="AU171" s="217" t="s">
        <v>80</v>
      </c>
      <c r="AV171" s="12" t="s">
        <v>80</v>
      </c>
      <c r="AW171" s="12" t="s">
        <v>34</v>
      </c>
      <c r="AX171" s="12" t="s">
        <v>78</v>
      </c>
      <c r="AY171" s="217" t="s">
        <v>180</v>
      </c>
    </row>
    <row r="172" spans="2:65" s="1" customFormat="1" ht="22.5" customHeight="1">
      <c r="B172" s="36"/>
      <c r="C172" s="193" t="s">
        <v>301</v>
      </c>
      <c r="D172" s="193" t="s">
        <v>183</v>
      </c>
      <c r="E172" s="194" t="s">
        <v>2333</v>
      </c>
      <c r="F172" s="195" t="s">
        <v>2334</v>
      </c>
      <c r="G172" s="196" t="s">
        <v>614</v>
      </c>
      <c r="H172" s="197">
        <v>56.88</v>
      </c>
      <c r="I172" s="198"/>
      <c r="J172" s="199">
        <f>ROUND(I172*H172,2)</f>
        <v>0</v>
      </c>
      <c r="K172" s="195" t="s">
        <v>21</v>
      </c>
      <c r="L172" s="56"/>
      <c r="M172" s="200" t="s">
        <v>21</v>
      </c>
      <c r="N172" s="201" t="s">
        <v>42</v>
      </c>
      <c r="O172" s="37"/>
      <c r="P172" s="202">
        <f>O172*H172</f>
        <v>0</v>
      </c>
      <c r="Q172" s="202">
        <v>0.00016</v>
      </c>
      <c r="R172" s="202">
        <f>Q172*H172</f>
        <v>0.009100800000000001</v>
      </c>
      <c r="S172" s="202">
        <v>0</v>
      </c>
      <c r="T172" s="203">
        <f>S172*H172</f>
        <v>0</v>
      </c>
      <c r="AR172" s="19" t="s">
        <v>206</v>
      </c>
      <c r="AT172" s="19" t="s">
        <v>183</v>
      </c>
      <c r="AU172" s="19" t="s">
        <v>80</v>
      </c>
      <c r="AY172" s="19" t="s">
        <v>180</v>
      </c>
      <c r="BE172" s="204">
        <f>IF(N172="základní",J172,0)</f>
        <v>0</v>
      </c>
      <c r="BF172" s="204">
        <f>IF(N172="snížená",J172,0)</f>
        <v>0</v>
      </c>
      <c r="BG172" s="204">
        <f>IF(N172="zákl. přenesená",J172,0)</f>
        <v>0</v>
      </c>
      <c r="BH172" s="204">
        <f>IF(N172="sníž. přenesená",J172,0)</f>
        <v>0</v>
      </c>
      <c r="BI172" s="204">
        <f>IF(N172="nulová",J172,0)</f>
        <v>0</v>
      </c>
      <c r="BJ172" s="19" t="s">
        <v>78</v>
      </c>
      <c r="BK172" s="204">
        <f>ROUND(I172*H172,2)</f>
        <v>0</v>
      </c>
      <c r="BL172" s="19" t="s">
        <v>206</v>
      </c>
      <c r="BM172" s="19" t="s">
        <v>2335</v>
      </c>
    </row>
    <row r="173" spans="2:47" s="1" customFormat="1" ht="27">
      <c r="B173" s="36"/>
      <c r="C173" s="58"/>
      <c r="D173" s="205" t="s">
        <v>188</v>
      </c>
      <c r="E173" s="58"/>
      <c r="F173" s="206" t="s">
        <v>2336</v>
      </c>
      <c r="G173" s="58"/>
      <c r="H173" s="58"/>
      <c r="I173" s="163"/>
      <c r="J173" s="58"/>
      <c r="K173" s="58"/>
      <c r="L173" s="56"/>
      <c r="M173" s="73"/>
      <c r="N173" s="37"/>
      <c r="O173" s="37"/>
      <c r="P173" s="37"/>
      <c r="Q173" s="37"/>
      <c r="R173" s="37"/>
      <c r="S173" s="37"/>
      <c r="T173" s="74"/>
      <c r="AT173" s="19" t="s">
        <v>188</v>
      </c>
      <c r="AU173" s="19" t="s">
        <v>80</v>
      </c>
    </row>
    <row r="174" spans="2:47" s="1" customFormat="1" ht="27">
      <c r="B174" s="36"/>
      <c r="C174" s="58"/>
      <c r="D174" s="205" t="s">
        <v>216</v>
      </c>
      <c r="E174" s="58"/>
      <c r="F174" s="218" t="s">
        <v>2337</v>
      </c>
      <c r="G174" s="58"/>
      <c r="H174" s="58"/>
      <c r="I174" s="163"/>
      <c r="J174" s="58"/>
      <c r="K174" s="58"/>
      <c r="L174" s="56"/>
      <c r="M174" s="73"/>
      <c r="N174" s="37"/>
      <c r="O174" s="37"/>
      <c r="P174" s="37"/>
      <c r="Q174" s="37"/>
      <c r="R174" s="37"/>
      <c r="S174" s="37"/>
      <c r="T174" s="74"/>
      <c r="AT174" s="19" t="s">
        <v>216</v>
      </c>
      <c r="AU174" s="19" t="s">
        <v>80</v>
      </c>
    </row>
    <row r="175" spans="2:51" s="12" customFormat="1" ht="13.5">
      <c r="B175" s="207"/>
      <c r="C175" s="208"/>
      <c r="D175" s="230" t="s">
        <v>190</v>
      </c>
      <c r="E175" s="243" t="s">
        <v>21</v>
      </c>
      <c r="F175" s="244" t="s">
        <v>2338</v>
      </c>
      <c r="G175" s="208"/>
      <c r="H175" s="245">
        <v>56.88</v>
      </c>
      <c r="I175" s="212"/>
      <c r="J175" s="208"/>
      <c r="K175" s="208"/>
      <c r="L175" s="213"/>
      <c r="M175" s="214"/>
      <c r="N175" s="215"/>
      <c r="O175" s="215"/>
      <c r="P175" s="215"/>
      <c r="Q175" s="215"/>
      <c r="R175" s="215"/>
      <c r="S175" s="215"/>
      <c r="T175" s="216"/>
      <c r="AT175" s="217" t="s">
        <v>190</v>
      </c>
      <c r="AU175" s="217" t="s">
        <v>80</v>
      </c>
      <c r="AV175" s="12" t="s">
        <v>80</v>
      </c>
      <c r="AW175" s="12" t="s">
        <v>34</v>
      </c>
      <c r="AX175" s="12" t="s">
        <v>78</v>
      </c>
      <c r="AY175" s="217" t="s">
        <v>180</v>
      </c>
    </row>
    <row r="176" spans="2:65" s="1" customFormat="1" ht="22.5" customHeight="1">
      <c r="B176" s="36"/>
      <c r="C176" s="193" t="s">
        <v>306</v>
      </c>
      <c r="D176" s="193" t="s">
        <v>183</v>
      </c>
      <c r="E176" s="194" t="s">
        <v>2339</v>
      </c>
      <c r="F176" s="195" t="s">
        <v>2340</v>
      </c>
      <c r="G176" s="196" t="s">
        <v>614</v>
      </c>
      <c r="H176" s="197">
        <v>6.72</v>
      </c>
      <c r="I176" s="198"/>
      <c r="J176" s="199">
        <f>ROUND(I176*H176,2)</f>
        <v>0</v>
      </c>
      <c r="K176" s="195" t="s">
        <v>21</v>
      </c>
      <c r="L176" s="56"/>
      <c r="M176" s="200" t="s">
        <v>21</v>
      </c>
      <c r="N176" s="201" t="s">
        <v>42</v>
      </c>
      <c r="O176" s="37"/>
      <c r="P176" s="202">
        <f>O176*H176</f>
        <v>0</v>
      </c>
      <c r="Q176" s="202">
        <v>0.00032</v>
      </c>
      <c r="R176" s="202">
        <f>Q176*H176</f>
        <v>0.0021504000000000002</v>
      </c>
      <c r="S176" s="202">
        <v>0</v>
      </c>
      <c r="T176" s="203">
        <f>S176*H176</f>
        <v>0</v>
      </c>
      <c r="AR176" s="19" t="s">
        <v>206</v>
      </c>
      <c r="AT176" s="19" t="s">
        <v>183</v>
      </c>
      <c r="AU176" s="19" t="s">
        <v>80</v>
      </c>
      <c r="AY176" s="19" t="s">
        <v>180</v>
      </c>
      <c r="BE176" s="204">
        <f>IF(N176="základní",J176,0)</f>
        <v>0</v>
      </c>
      <c r="BF176" s="204">
        <f>IF(N176="snížená",J176,0)</f>
        <v>0</v>
      </c>
      <c r="BG176" s="204">
        <f>IF(N176="zákl. přenesená",J176,0)</f>
        <v>0</v>
      </c>
      <c r="BH176" s="204">
        <f>IF(N176="sníž. přenesená",J176,0)</f>
        <v>0</v>
      </c>
      <c r="BI176" s="204">
        <f>IF(N176="nulová",J176,0)</f>
        <v>0</v>
      </c>
      <c r="BJ176" s="19" t="s">
        <v>78</v>
      </c>
      <c r="BK176" s="204">
        <f>ROUND(I176*H176,2)</f>
        <v>0</v>
      </c>
      <c r="BL176" s="19" t="s">
        <v>206</v>
      </c>
      <c r="BM176" s="19" t="s">
        <v>2341</v>
      </c>
    </row>
    <row r="177" spans="2:47" s="1" customFormat="1" ht="27">
      <c r="B177" s="36"/>
      <c r="C177" s="58"/>
      <c r="D177" s="205" t="s">
        <v>188</v>
      </c>
      <c r="E177" s="58"/>
      <c r="F177" s="206" t="s">
        <v>2342</v>
      </c>
      <c r="G177" s="58"/>
      <c r="H177" s="58"/>
      <c r="I177" s="163"/>
      <c r="J177" s="58"/>
      <c r="K177" s="58"/>
      <c r="L177" s="56"/>
      <c r="M177" s="73"/>
      <c r="N177" s="37"/>
      <c r="O177" s="37"/>
      <c r="P177" s="37"/>
      <c r="Q177" s="37"/>
      <c r="R177" s="37"/>
      <c r="S177" s="37"/>
      <c r="T177" s="74"/>
      <c r="AT177" s="19" t="s">
        <v>188</v>
      </c>
      <c r="AU177" s="19" t="s">
        <v>80</v>
      </c>
    </row>
    <row r="178" spans="2:47" s="1" customFormat="1" ht="27">
      <c r="B178" s="36"/>
      <c r="C178" s="58"/>
      <c r="D178" s="205" t="s">
        <v>216</v>
      </c>
      <c r="E178" s="58"/>
      <c r="F178" s="218" t="s">
        <v>2343</v>
      </c>
      <c r="G178" s="58"/>
      <c r="H178" s="58"/>
      <c r="I178" s="163"/>
      <c r="J178" s="58"/>
      <c r="K178" s="58"/>
      <c r="L178" s="56"/>
      <c r="M178" s="73"/>
      <c r="N178" s="37"/>
      <c r="O178" s="37"/>
      <c r="P178" s="37"/>
      <c r="Q178" s="37"/>
      <c r="R178" s="37"/>
      <c r="S178" s="37"/>
      <c r="T178" s="74"/>
      <c r="AT178" s="19" t="s">
        <v>216</v>
      </c>
      <c r="AU178" s="19" t="s">
        <v>80</v>
      </c>
    </row>
    <row r="179" spans="2:51" s="12" customFormat="1" ht="13.5">
      <c r="B179" s="207"/>
      <c r="C179" s="208"/>
      <c r="D179" s="230" t="s">
        <v>190</v>
      </c>
      <c r="E179" s="243" t="s">
        <v>21</v>
      </c>
      <c r="F179" s="244" t="s">
        <v>2344</v>
      </c>
      <c r="G179" s="208"/>
      <c r="H179" s="245">
        <v>6.72</v>
      </c>
      <c r="I179" s="212"/>
      <c r="J179" s="208"/>
      <c r="K179" s="208"/>
      <c r="L179" s="213"/>
      <c r="M179" s="214"/>
      <c r="N179" s="215"/>
      <c r="O179" s="215"/>
      <c r="P179" s="215"/>
      <c r="Q179" s="215"/>
      <c r="R179" s="215"/>
      <c r="S179" s="215"/>
      <c r="T179" s="216"/>
      <c r="AT179" s="217" t="s">
        <v>190</v>
      </c>
      <c r="AU179" s="217" t="s">
        <v>80</v>
      </c>
      <c r="AV179" s="12" t="s">
        <v>80</v>
      </c>
      <c r="AW179" s="12" t="s">
        <v>34</v>
      </c>
      <c r="AX179" s="12" t="s">
        <v>78</v>
      </c>
      <c r="AY179" s="217" t="s">
        <v>180</v>
      </c>
    </row>
    <row r="180" spans="2:65" s="1" customFormat="1" ht="22.5" customHeight="1">
      <c r="B180" s="36"/>
      <c r="C180" s="193" t="s">
        <v>311</v>
      </c>
      <c r="D180" s="193" t="s">
        <v>183</v>
      </c>
      <c r="E180" s="194" t="s">
        <v>1983</v>
      </c>
      <c r="F180" s="195" t="s">
        <v>1984</v>
      </c>
      <c r="G180" s="196" t="s">
        <v>614</v>
      </c>
      <c r="H180" s="197">
        <v>401.4</v>
      </c>
      <c r="I180" s="198"/>
      <c r="J180" s="199">
        <f>ROUND(I180*H180,2)</f>
        <v>0</v>
      </c>
      <c r="K180" s="195" t="s">
        <v>21</v>
      </c>
      <c r="L180" s="56"/>
      <c r="M180" s="200" t="s">
        <v>21</v>
      </c>
      <c r="N180" s="201" t="s">
        <v>42</v>
      </c>
      <c r="O180" s="37"/>
      <c r="P180" s="202">
        <f>O180*H180</f>
        <v>0</v>
      </c>
      <c r="Q180" s="202">
        <v>0.00028</v>
      </c>
      <c r="R180" s="202">
        <f>Q180*H180</f>
        <v>0.11239199999999998</v>
      </c>
      <c r="S180" s="202">
        <v>0</v>
      </c>
      <c r="T180" s="203">
        <f>S180*H180</f>
        <v>0</v>
      </c>
      <c r="AR180" s="19" t="s">
        <v>206</v>
      </c>
      <c r="AT180" s="19" t="s">
        <v>183</v>
      </c>
      <c r="AU180" s="19" t="s">
        <v>80</v>
      </c>
      <c r="AY180" s="19" t="s">
        <v>180</v>
      </c>
      <c r="BE180" s="204">
        <f>IF(N180="základní",J180,0)</f>
        <v>0</v>
      </c>
      <c r="BF180" s="204">
        <f>IF(N180="snížená",J180,0)</f>
        <v>0</v>
      </c>
      <c r="BG180" s="204">
        <f>IF(N180="zákl. přenesená",J180,0)</f>
        <v>0</v>
      </c>
      <c r="BH180" s="204">
        <f>IF(N180="sníž. přenesená",J180,0)</f>
        <v>0</v>
      </c>
      <c r="BI180" s="204">
        <f>IF(N180="nulová",J180,0)</f>
        <v>0</v>
      </c>
      <c r="BJ180" s="19" t="s">
        <v>78</v>
      </c>
      <c r="BK180" s="204">
        <f>ROUND(I180*H180,2)</f>
        <v>0</v>
      </c>
      <c r="BL180" s="19" t="s">
        <v>206</v>
      </c>
      <c r="BM180" s="19" t="s">
        <v>2345</v>
      </c>
    </row>
    <row r="181" spans="2:47" s="1" customFormat="1" ht="27">
      <c r="B181" s="36"/>
      <c r="C181" s="58"/>
      <c r="D181" s="205" t="s">
        <v>188</v>
      </c>
      <c r="E181" s="58"/>
      <c r="F181" s="206" t="s">
        <v>1986</v>
      </c>
      <c r="G181" s="58"/>
      <c r="H181" s="58"/>
      <c r="I181" s="163"/>
      <c r="J181" s="58"/>
      <c r="K181" s="58"/>
      <c r="L181" s="56"/>
      <c r="M181" s="73"/>
      <c r="N181" s="37"/>
      <c r="O181" s="37"/>
      <c r="P181" s="37"/>
      <c r="Q181" s="37"/>
      <c r="R181" s="37"/>
      <c r="S181" s="37"/>
      <c r="T181" s="74"/>
      <c r="AT181" s="19" t="s">
        <v>188</v>
      </c>
      <c r="AU181" s="19" t="s">
        <v>80</v>
      </c>
    </row>
    <row r="182" spans="2:47" s="1" customFormat="1" ht="27">
      <c r="B182" s="36"/>
      <c r="C182" s="58"/>
      <c r="D182" s="205" t="s">
        <v>216</v>
      </c>
      <c r="E182" s="58"/>
      <c r="F182" s="218" t="s">
        <v>2337</v>
      </c>
      <c r="G182" s="58"/>
      <c r="H182" s="58"/>
      <c r="I182" s="163"/>
      <c r="J182" s="58"/>
      <c r="K182" s="58"/>
      <c r="L182" s="56"/>
      <c r="M182" s="73"/>
      <c r="N182" s="37"/>
      <c r="O182" s="37"/>
      <c r="P182" s="37"/>
      <c r="Q182" s="37"/>
      <c r="R182" s="37"/>
      <c r="S182" s="37"/>
      <c r="T182" s="74"/>
      <c r="AT182" s="19" t="s">
        <v>216</v>
      </c>
      <c r="AU182" s="19" t="s">
        <v>80</v>
      </c>
    </row>
    <row r="183" spans="2:51" s="12" customFormat="1" ht="13.5">
      <c r="B183" s="207"/>
      <c r="C183" s="208"/>
      <c r="D183" s="205" t="s">
        <v>190</v>
      </c>
      <c r="E183" s="209" t="s">
        <v>21</v>
      </c>
      <c r="F183" s="210" t="s">
        <v>2346</v>
      </c>
      <c r="G183" s="208"/>
      <c r="H183" s="211">
        <v>336.3</v>
      </c>
      <c r="I183" s="212"/>
      <c r="J183" s="208"/>
      <c r="K183" s="208"/>
      <c r="L183" s="213"/>
      <c r="M183" s="214"/>
      <c r="N183" s="215"/>
      <c r="O183" s="215"/>
      <c r="P183" s="215"/>
      <c r="Q183" s="215"/>
      <c r="R183" s="215"/>
      <c r="S183" s="215"/>
      <c r="T183" s="216"/>
      <c r="AT183" s="217" t="s">
        <v>190</v>
      </c>
      <c r="AU183" s="217" t="s">
        <v>80</v>
      </c>
      <c r="AV183" s="12" t="s">
        <v>80</v>
      </c>
      <c r="AW183" s="12" t="s">
        <v>34</v>
      </c>
      <c r="AX183" s="12" t="s">
        <v>71</v>
      </c>
      <c r="AY183" s="217" t="s">
        <v>180</v>
      </c>
    </row>
    <row r="184" spans="2:51" s="12" customFormat="1" ht="13.5">
      <c r="B184" s="207"/>
      <c r="C184" s="208"/>
      <c r="D184" s="205" t="s">
        <v>190</v>
      </c>
      <c r="E184" s="209" t="s">
        <v>21</v>
      </c>
      <c r="F184" s="210" t="s">
        <v>2347</v>
      </c>
      <c r="G184" s="208"/>
      <c r="H184" s="211">
        <v>65.1</v>
      </c>
      <c r="I184" s="212"/>
      <c r="J184" s="208"/>
      <c r="K184" s="208"/>
      <c r="L184" s="213"/>
      <c r="M184" s="214"/>
      <c r="N184" s="215"/>
      <c r="O184" s="215"/>
      <c r="P184" s="215"/>
      <c r="Q184" s="215"/>
      <c r="R184" s="215"/>
      <c r="S184" s="215"/>
      <c r="T184" s="216"/>
      <c r="AT184" s="217" t="s">
        <v>190</v>
      </c>
      <c r="AU184" s="217" t="s">
        <v>80</v>
      </c>
      <c r="AV184" s="12" t="s">
        <v>80</v>
      </c>
      <c r="AW184" s="12" t="s">
        <v>34</v>
      </c>
      <c r="AX184" s="12" t="s">
        <v>71</v>
      </c>
      <c r="AY184" s="217" t="s">
        <v>180</v>
      </c>
    </row>
    <row r="185" spans="2:51" s="13" customFormat="1" ht="13.5">
      <c r="B185" s="219"/>
      <c r="C185" s="220"/>
      <c r="D185" s="230" t="s">
        <v>190</v>
      </c>
      <c r="E185" s="247" t="s">
        <v>21</v>
      </c>
      <c r="F185" s="248" t="s">
        <v>209</v>
      </c>
      <c r="G185" s="220"/>
      <c r="H185" s="249">
        <v>401.4</v>
      </c>
      <c r="I185" s="224"/>
      <c r="J185" s="220"/>
      <c r="K185" s="220"/>
      <c r="L185" s="225"/>
      <c r="M185" s="226"/>
      <c r="N185" s="227"/>
      <c r="O185" s="227"/>
      <c r="P185" s="227"/>
      <c r="Q185" s="227"/>
      <c r="R185" s="227"/>
      <c r="S185" s="227"/>
      <c r="T185" s="228"/>
      <c r="AT185" s="229" t="s">
        <v>190</v>
      </c>
      <c r="AU185" s="229" t="s">
        <v>80</v>
      </c>
      <c r="AV185" s="13" t="s">
        <v>206</v>
      </c>
      <c r="AW185" s="13" t="s">
        <v>34</v>
      </c>
      <c r="AX185" s="13" t="s">
        <v>78</v>
      </c>
      <c r="AY185" s="229" t="s">
        <v>180</v>
      </c>
    </row>
    <row r="186" spans="2:65" s="1" customFormat="1" ht="22.5" customHeight="1">
      <c r="B186" s="36"/>
      <c r="C186" s="232" t="s">
        <v>317</v>
      </c>
      <c r="D186" s="232" t="s">
        <v>219</v>
      </c>
      <c r="E186" s="233" t="s">
        <v>1996</v>
      </c>
      <c r="F186" s="234" t="s">
        <v>1997</v>
      </c>
      <c r="G186" s="235" t="s">
        <v>196</v>
      </c>
      <c r="H186" s="236">
        <v>0.86</v>
      </c>
      <c r="I186" s="237"/>
      <c r="J186" s="238">
        <f>ROUND(I186*H186,2)</f>
        <v>0</v>
      </c>
      <c r="K186" s="234" t="s">
        <v>21</v>
      </c>
      <c r="L186" s="239"/>
      <c r="M186" s="240" t="s">
        <v>21</v>
      </c>
      <c r="N186" s="241" t="s">
        <v>42</v>
      </c>
      <c r="O186" s="37"/>
      <c r="P186" s="202">
        <f>O186*H186</f>
        <v>0</v>
      </c>
      <c r="Q186" s="202">
        <v>1</v>
      </c>
      <c r="R186" s="202">
        <f>Q186*H186</f>
        <v>0.86</v>
      </c>
      <c r="S186" s="202">
        <v>0</v>
      </c>
      <c r="T186" s="203">
        <f>S186*H186</f>
        <v>0</v>
      </c>
      <c r="AR186" s="19" t="s">
        <v>181</v>
      </c>
      <c r="AT186" s="19" t="s">
        <v>219</v>
      </c>
      <c r="AU186" s="19" t="s">
        <v>80</v>
      </c>
      <c r="AY186" s="19" t="s">
        <v>180</v>
      </c>
      <c r="BE186" s="204">
        <f>IF(N186="základní",J186,0)</f>
        <v>0</v>
      </c>
      <c r="BF186" s="204">
        <f>IF(N186="snížená",J186,0)</f>
        <v>0</v>
      </c>
      <c r="BG186" s="204">
        <f>IF(N186="zákl. přenesená",J186,0)</f>
        <v>0</v>
      </c>
      <c r="BH186" s="204">
        <f>IF(N186="sníž. přenesená",J186,0)</f>
        <v>0</v>
      </c>
      <c r="BI186" s="204">
        <f>IF(N186="nulová",J186,0)</f>
        <v>0</v>
      </c>
      <c r="BJ186" s="19" t="s">
        <v>78</v>
      </c>
      <c r="BK186" s="204">
        <f>ROUND(I186*H186,2)</f>
        <v>0</v>
      </c>
      <c r="BL186" s="19" t="s">
        <v>206</v>
      </c>
      <c r="BM186" s="19" t="s">
        <v>2348</v>
      </c>
    </row>
    <row r="187" spans="2:47" s="1" customFormat="1" ht="13.5">
      <c r="B187" s="36"/>
      <c r="C187" s="58"/>
      <c r="D187" s="205" t="s">
        <v>188</v>
      </c>
      <c r="E187" s="58"/>
      <c r="F187" s="206" t="s">
        <v>1999</v>
      </c>
      <c r="G187" s="58"/>
      <c r="H187" s="58"/>
      <c r="I187" s="163"/>
      <c r="J187" s="58"/>
      <c r="K187" s="58"/>
      <c r="L187" s="56"/>
      <c r="M187" s="73"/>
      <c r="N187" s="37"/>
      <c r="O187" s="37"/>
      <c r="P187" s="37"/>
      <c r="Q187" s="37"/>
      <c r="R187" s="37"/>
      <c r="S187" s="37"/>
      <c r="T187" s="74"/>
      <c r="AT187" s="19" t="s">
        <v>188</v>
      </c>
      <c r="AU187" s="19" t="s">
        <v>80</v>
      </c>
    </row>
    <row r="188" spans="2:47" s="1" customFormat="1" ht="27">
      <c r="B188" s="36"/>
      <c r="C188" s="58"/>
      <c r="D188" s="230" t="s">
        <v>216</v>
      </c>
      <c r="E188" s="58"/>
      <c r="F188" s="231" t="s">
        <v>2000</v>
      </c>
      <c r="G188" s="58"/>
      <c r="H188" s="58"/>
      <c r="I188" s="163"/>
      <c r="J188" s="58"/>
      <c r="K188" s="58"/>
      <c r="L188" s="56"/>
      <c r="M188" s="73"/>
      <c r="N188" s="37"/>
      <c r="O188" s="37"/>
      <c r="P188" s="37"/>
      <c r="Q188" s="37"/>
      <c r="R188" s="37"/>
      <c r="S188" s="37"/>
      <c r="T188" s="74"/>
      <c r="AT188" s="19" t="s">
        <v>216</v>
      </c>
      <c r="AU188" s="19" t="s">
        <v>80</v>
      </c>
    </row>
    <row r="189" spans="2:65" s="1" customFormat="1" ht="22.5" customHeight="1">
      <c r="B189" s="36"/>
      <c r="C189" s="232" t="s">
        <v>324</v>
      </c>
      <c r="D189" s="232" t="s">
        <v>219</v>
      </c>
      <c r="E189" s="233" t="s">
        <v>2001</v>
      </c>
      <c r="F189" s="234" t="s">
        <v>2002</v>
      </c>
      <c r="G189" s="235" t="s">
        <v>196</v>
      </c>
      <c r="H189" s="236">
        <v>6.6</v>
      </c>
      <c r="I189" s="237"/>
      <c r="J189" s="238">
        <f>ROUND(I189*H189,2)</f>
        <v>0</v>
      </c>
      <c r="K189" s="234" t="s">
        <v>21</v>
      </c>
      <c r="L189" s="239"/>
      <c r="M189" s="240" t="s">
        <v>21</v>
      </c>
      <c r="N189" s="241" t="s">
        <v>42</v>
      </c>
      <c r="O189" s="37"/>
      <c r="P189" s="202">
        <f>O189*H189</f>
        <v>0</v>
      </c>
      <c r="Q189" s="202">
        <v>1</v>
      </c>
      <c r="R189" s="202">
        <f>Q189*H189</f>
        <v>6.6</v>
      </c>
      <c r="S189" s="202">
        <v>0</v>
      </c>
      <c r="T189" s="203">
        <f>S189*H189</f>
        <v>0</v>
      </c>
      <c r="AR189" s="19" t="s">
        <v>181</v>
      </c>
      <c r="AT189" s="19" t="s">
        <v>219</v>
      </c>
      <c r="AU189" s="19" t="s">
        <v>80</v>
      </c>
      <c r="AY189" s="19" t="s">
        <v>180</v>
      </c>
      <c r="BE189" s="204">
        <f>IF(N189="základní",J189,0)</f>
        <v>0</v>
      </c>
      <c r="BF189" s="204">
        <f>IF(N189="snížená",J189,0)</f>
        <v>0</v>
      </c>
      <c r="BG189" s="204">
        <f>IF(N189="zákl. přenesená",J189,0)</f>
        <v>0</v>
      </c>
      <c r="BH189" s="204">
        <f>IF(N189="sníž. přenesená",J189,0)</f>
        <v>0</v>
      </c>
      <c r="BI189" s="204">
        <f>IF(N189="nulová",J189,0)</f>
        <v>0</v>
      </c>
      <c r="BJ189" s="19" t="s">
        <v>78</v>
      </c>
      <c r="BK189" s="204">
        <f>ROUND(I189*H189,2)</f>
        <v>0</v>
      </c>
      <c r="BL189" s="19" t="s">
        <v>206</v>
      </c>
      <c r="BM189" s="19" t="s">
        <v>2349</v>
      </c>
    </row>
    <row r="190" spans="2:47" s="1" customFormat="1" ht="13.5">
      <c r="B190" s="36"/>
      <c r="C190" s="58"/>
      <c r="D190" s="205" t="s">
        <v>188</v>
      </c>
      <c r="E190" s="58"/>
      <c r="F190" s="206" t="s">
        <v>2004</v>
      </c>
      <c r="G190" s="58"/>
      <c r="H190" s="58"/>
      <c r="I190" s="163"/>
      <c r="J190" s="58"/>
      <c r="K190" s="58"/>
      <c r="L190" s="56"/>
      <c r="M190" s="73"/>
      <c r="N190" s="37"/>
      <c r="O190" s="37"/>
      <c r="P190" s="37"/>
      <c r="Q190" s="37"/>
      <c r="R190" s="37"/>
      <c r="S190" s="37"/>
      <c r="T190" s="74"/>
      <c r="AT190" s="19" t="s">
        <v>188</v>
      </c>
      <c r="AU190" s="19" t="s">
        <v>80</v>
      </c>
    </row>
    <row r="191" spans="2:47" s="1" customFormat="1" ht="27">
      <c r="B191" s="36"/>
      <c r="C191" s="58"/>
      <c r="D191" s="230" t="s">
        <v>216</v>
      </c>
      <c r="E191" s="58"/>
      <c r="F191" s="231" t="s">
        <v>2005</v>
      </c>
      <c r="G191" s="58"/>
      <c r="H191" s="58"/>
      <c r="I191" s="163"/>
      <c r="J191" s="58"/>
      <c r="K191" s="58"/>
      <c r="L191" s="56"/>
      <c r="M191" s="73"/>
      <c r="N191" s="37"/>
      <c r="O191" s="37"/>
      <c r="P191" s="37"/>
      <c r="Q191" s="37"/>
      <c r="R191" s="37"/>
      <c r="S191" s="37"/>
      <c r="T191" s="74"/>
      <c r="AT191" s="19" t="s">
        <v>216</v>
      </c>
      <c r="AU191" s="19" t="s">
        <v>80</v>
      </c>
    </row>
    <row r="192" spans="2:65" s="1" customFormat="1" ht="22.5" customHeight="1">
      <c r="B192" s="36"/>
      <c r="C192" s="193" t="s">
        <v>328</v>
      </c>
      <c r="D192" s="193" t="s">
        <v>183</v>
      </c>
      <c r="E192" s="194" t="s">
        <v>2032</v>
      </c>
      <c r="F192" s="195" t="s">
        <v>2033</v>
      </c>
      <c r="G192" s="196" t="s">
        <v>320</v>
      </c>
      <c r="H192" s="197">
        <v>81.4</v>
      </c>
      <c r="I192" s="198"/>
      <c r="J192" s="199">
        <f>ROUND(I192*H192,2)</f>
        <v>0</v>
      </c>
      <c r="K192" s="195" t="s">
        <v>21</v>
      </c>
      <c r="L192" s="56"/>
      <c r="M192" s="200" t="s">
        <v>21</v>
      </c>
      <c r="N192" s="201" t="s">
        <v>42</v>
      </c>
      <c r="O192" s="37"/>
      <c r="P192" s="202">
        <f>O192*H192</f>
        <v>0</v>
      </c>
      <c r="Q192" s="202">
        <v>2.45329</v>
      </c>
      <c r="R192" s="202">
        <f>Q192*H192</f>
        <v>199.697806</v>
      </c>
      <c r="S192" s="202">
        <v>0</v>
      </c>
      <c r="T192" s="203">
        <f>S192*H192</f>
        <v>0</v>
      </c>
      <c r="AR192" s="19" t="s">
        <v>206</v>
      </c>
      <c r="AT192" s="19" t="s">
        <v>183</v>
      </c>
      <c r="AU192" s="19" t="s">
        <v>80</v>
      </c>
      <c r="AY192" s="19" t="s">
        <v>180</v>
      </c>
      <c r="BE192" s="204">
        <f>IF(N192="základní",J192,0)</f>
        <v>0</v>
      </c>
      <c r="BF192" s="204">
        <f>IF(N192="snížená",J192,0)</f>
        <v>0</v>
      </c>
      <c r="BG192" s="204">
        <f>IF(N192="zákl. přenesená",J192,0)</f>
        <v>0</v>
      </c>
      <c r="BH192" s="204">
        <f>IF(N192="sníž. přenesená",J192,0)</f>
        <v>0</v>
      </c>
      <c r="BI192" s="204">
        <f>IF(N192="nulová",J192,0)</f>
        <v>0</v>
      </c>
      <c r="BJ192" s="19" t="s">
        <v>78</v>
      </c>
      <c r="BK192" s="204">
        <f>ROUND(I192*H192,2)</f>
        <v>0</v>
      </c>
      <c r="BL192" s="19" t="s">
        <v>206</v>
      </c>
      <c r="BM192" s="19" t="s">
        <v>2350</v>
      </c>
    </row>
    <row r="193" spans="2:47" s="1" customFormat="1" ht="27">
      <c r="B193" s="36"/>
      <c r="C193" s="58"/>
      <c r="D193" s="205" t="s">
        <v>188</v>
      </c>
      <c r="E193" s="58"/>
      <c r="F193" s="206" t="s">
        <v>2035</v>
      </c>
      <c r="G193" s="58"/>
      <c r="H193" s="58"/>
      <c r="I193" s="163"/>
      <c r="J193" s="58"/>
      <c r="K193" s="58"/>
      <c r="L193" s="56"/>
      <c r="M193" s="73"/>
      <c r="N193" s="37"/>
      <c r="O193" s="37"/>
      <c r="P193" s="37"/>
      <c r="Q193" s="37"/>
      <c r="R193" s="37"/>
      <c r="S193" s="37"/>
      <c r="T193" s="74"/>
      <c r="AT193" s="19" t="s">
        <v>188</v>
      </c>
      <c r="AU193" s="19" t="s">
        <v>80</v>
      </c>
    </row>
    <row r="194" spans="2:47" s="1" customFormat="1" ht="94.5">
      <c r="B194" s="36"/>
      <c r="C194" s="58"/>
      <c r="D194" s="205" t="s">
        <v>198</v>
      </c>
      <c r="E194" s="58"/>
      <c r="F194" s="218" t="s">
        <v>2010</v>
      </c>
      <c r="G194" s="58"/>
      <c r="H194" s="58"/>
      <c r="I194" s="163"/>
      <c r="J194" s="58"/>
      <c r="K194" s="58"/>
      <c r="L194" s="56"/>
      <c r="M194" s="73"/>
      <c r="N194" s="37"/>
      <c r="O194" s="37"/>
      <c r="P194" s="37"/>
      <c r="Q194" s="37"/>
      <c r="R194" s="37"/>
      <c r="S194" s="37"/>
      <c r="T194" s="74"/>
      <c r="AT194" s="19" t="s">
        <v>198</v>
      </c>
      <c r="AU194" s="19" t="s">
        <v>80</v>
      </c>
    </row>
    <row r="195" spans="2:47" s="1" customFormat="1" ht="27">
      <c r="B195" s="36"/>
      <c r="C195" s="58"/>
      <c r="D195" s="205" t="s">
        <v>216</v>
      </c>
      <c r="E195" s="58"/>
      <c r="F195" s="218" t="s">
        <v>2351</v>
      </c>
      <c r="G195" s="58"/>
      <c r="H195" s="58"/>
      <c r="I195" s="163"/>
      <c r="J195" s="58"/>
      <c r="K195" s="58"/>
      <c r="L195" s="56"/>
      <c r="M195" s="73"/>
      <c r="N195" s="37"/>
      <c r="O195" s="37"/>
      <c r="P195" s="37"/>
      <c r="Q195" s="37"/>
      <c r="R195" s="37"/>
      <c r="S195" s="37"/>
      <c r="T195" s="74"/>
      <c r="AT195" s="19" t="s">
        <v>216</v>
      </c>
      <c r="AU195" s="19" t="s">
        <v>80</v>
      </c>
    </row>
    <row r="196" spans="2:51" s="12" customFormat="1" ht="13.5">
      <c r="B196" s="207"/>
      <c r="C196" s="208"/>
      <c r="D196" s="230" t="s">
        <v>190</v>
      </c>
      <c r="E196" s="243" t="s">
        <v>21</v>
      </c>
      <c r="F196" s="244" t="s">
        <v>2352</v>
      </c>
      <c r="G196" s="208"/>
      <c r="H196" s="245">
        <v>81.4</v>
      </c>
      <c r="I196" s="212"/>
      <c r="J196" s="208"/>
      <c r="K196" s="208"/>
      <c r="L196" s="213"/>
      <c r="M196" s="214"/>
      <c r="N196" s="215"/>
      <c r="O196" s="215"/>
      <c r="P196" s="215"/>
      <c r="Q196" s="215"/>
      <c r="R196" s="215"/>
      <c r="S196" s="215"/>
      <c r="T196" s="216"/>
      <c r="AT196" s="217" t="s">
        <v>190</v>
      </c>
      <c r="AU196" s="217" t="s">
        <v>80</v>
      </c>
      <c r="AV196" s="12" t="s">
        <v>80</v>
      </c>
      <c r="AW196" s="12" t="s">
        <v>34</v>
      </c>
      <c r="AX196" s="12" t="s">
        <v>78</v>
      </c>
      <c r="AY196" s="217" t="s">
        <v>180</v>
      </c>
    </row>
    <row r="197" spans="2:65" s="1" customFormat="1" ht="22.5" customHeight="1">
      <c r="B197" s="36"/>
      <c r="C197" s="193" t="s">
        <v>335</v>
      </c>
      <c r="D197" s="193" t="s">
        <v>183</v>
      </c>
      <c r="E197" s="194" t="s">
        <v>2037</v>
      </c>
      <c r="F197" s="195" t="s">
        <v>2038</v>
      </c>
      <c r="G197" s="196" t="s">
        <v>532</v>
      </c>
      <c r="H197" s="197">
        <v>81</v>
      </c>
      <c r="I197" s="198"/>
      <c r="J197" s="199">
        <f>ROUND(I197*H197,2)</f>
        <v>0</v>
      </c>
      <c r="K197" s="195" t="s">
        <v>21</v>
      </c>
      <c r="L197" s="56"/>
      <c r="M197" s="200" t="s">
        <v>21</v>
      </c>
      <c r="N197" s="201" t="s">
        <v>42</v>
      </c>
      <c r="O197" s="37"/>
      <c r="P197" s="202">
        <f>O197*H197</f>
        <v>0</v>
      </c>
      <c r="Q197" s="202">
        <v>0.00103</v>
      </c>
      <c r="R197" s="202">
        <f>Q197*H197</f>
        <v>0.08343</v>
      </c>
      <c r="S197" s="202">
        <v>0</v>
      </c>
      <c r="T197" s="203">
        <f>S197*H197</f>
        <v>0</v>
      </c>
      <c r="AR197" s="19" t="s">
        <v>206</v>
      </c>
      <c r="AT197" s="19" t="s">
        <v>183</v>
      </c>
      <c r="AU197" s="19" t="s">
        <v>80</v>
      </c>
      <c r="AY197" s="19" t="s">
        <v>180</v>
      </c>
      <c r="BE197" s="204">
        <f>IF(N197="základní",J197,0)</f>
        <v>0</v>
      </c>
      <c r="BF197" s="204">
        <f>IF(N197="snížená",J197,0)</f>
        <v>0</v>
      </c>
      <c r="BG197" s="204">
        <f>IF(N197="zákl. přenesená",J197,0)</f>
        <v>0</v>
      </c>
      <c r="BH197" s="204">
        <f>IF(N197="sníž. přenesená",J197,0)</f>
        <v>0</v>
      </c>
      <c r="BI197" s="204">
        <f>IF(N197="nulová",J197,0)</f>
        <v>0</v>
      </c>
      <c r="BJ197" s="19" t="s">
        <v>78</v>
      </c>
      <c r="BK197" s="204">
        <f>ROUND(I197*H197,2)</f>
        <v>0</v>
      </c>
      <c r="BL197" s="19" t="s">
        <v>206</v>
      </c>
      <c r="BM197" s="19" t="s">
        <v>2353</v>
      </c>
    </row>
    <row r="198" spans="2:47" s="1" customFormat="1" ht="27">
      <c r="B198" s="36"/>
      <c r="C198" s="58"/>
      <c r="D198" s="205" t="s">
        <v>188</v>
      </c>
      <c r="E198" s="58"/>
      <c r="F198" s="206" t="s">
        <v>2040</v>
      </c>
      <c r="G198" s="58"/>
      <c r="H198" s="58"/>
      <c r="I198" s="163"/>
      <c r="J198" s="58"/>
      <c r="K198" s="58"/>
      <c r="L198" s="56"/>
      <c r="M198" s="73"/>
      <c r="N198" s="37"/>
      <c r="O198" s="37"/>
      <c r="P198" s="37"/>
      <c r="Q198" s="37"/>
      <c r="R198" s="37"/>
      <c r="S198" s="37"/>
      <c r="T198" s="74"/>
      <c r="AT198" s="19" t="s">
        <v>188</v>
      </c>
      <c r="AU198" s="19" t="s">
        <v>80</v>
      </c>
    </row>
    <row r="199" spans="2:51" s="12" customFormat="1" ht="13.5">
      <c r="B199" s="207"/>
      <c r="C199" s="208"/>
      <c r="D199" s="205" t="s">
        <v>190</v>
      </c>
      <c r="E199" s="209" t="s">
        <v>21</v>
      </c>
      <c r="F199" s="210" t="s">
        <v>2354</v>
      </c>
      <c r="G199" s="208"/>
      <c r="H199" s="211">
        <v>81</v>
      </c>
      <c r="I199" s="212"/>
      <c r="J199" s="208"/>
      <c r="K199" s="208"/>
      <c r="L199" s="213"/>
      <c r="M199" s="214"/>
      <c r="N199" s="215"/>
      <c r="O199" s="215"/>
      <c r="P199" s="215"/>
      <c r="Q199" s="215"/>
      <c r="R199" s="215"/>
      <c r="S199" s="215"/>
      <c r="T199" s="216"/>
      <c r="AT199" s="217" t="s">
        <v>190</v>
      </c>
      <c r="AU199" s="217" t="s">
        <v>80</v>
      </c>
      <c r="AV199" s="12" t="s">
        <v>80</v>
      </c>
      <c r="AW199" s="12" t="s">
        <v>34</v>
      </c>
      <c r="AX199" s="12" t="s">
        <v>71</v>
      </c>
      <c r="AY199" s="217" t="s">
        <v>180</v>
      </c>
    </row>
    <row r="200" spans="2:51" s="13" customFormat="1" ht="13.5">
      <c r="B200" s="219"/>
      <c r="C200" s="220"/>
      <c r="D200" s="230" t="s">
        <v>190</v>
      </c>
      <c r="E200" s="247" t="s">
        <v>21</v>
      </c>
      <c r="F200" s="248" t="s">
        <v>209</v>
      </c>
      <c r="G200" s="220"/>
      <c r="H200" s="249">
        <v>81</v>
      </c>
      <c r="I200" s="224"/>
      <c r="J200" s="220"/>
      <c r="K200" s="220"/>
      <c r="L200" s="225"/>
      <c r="M200" s="226"/>
      <c r="N200" s="227"/>
      <c r="O200" s="227"/>
      <c r="P200" s="227"/>
      <c r="Q200" s="227"/>
      <c r="R200" s="227"/>
      <c r="S200" s="227"/>
      <c r="T200" s="228"/>
      <c r="AT200" s="229" t="s">
        <v>190</v>
      </c>
      <c r="AU200" s="229" t="s">
        <v>80</v>
      </c>
      <c r="AV200" s="13" t="s">
        <v>206</v>
      </c>
      <c r="AW200" s="13" t="s">
        <v>34</v>
      </c>
      <c r="AX200" s="13" t="s">
        <v>78</v>
      </c>
      <c r="AY200" s="229" t="s">
        <v>180</v>
      </c>
    </row>
    <row r="201" spans="2:65" s="1" customFormat="1" ht="22.5" customHeight="1">
      <c r="B201" s="36"/>
      <c r="C201" s="193" t="s">
        <v>340</v>
      </c>
      <c r="D201" s="193" t="s">
        <v>183</v>
      </c>
      <c r="E201" s="194" t="s">
        <v>2042</v>
      </c>
      <c r="F201" s="195" t="s">
        <v>2043</v>
      </c>
      <c r="G201" s="196" t="s">
        <v>532</v>
      </c>
      <c r="H201" s="197">
        <v>81</v>
      </c>
      <c r="I201" s="198"/>
      <c r="J201" s="199">
        <f>ROUND(I201*H201,2)</f>
        <v>0</v>
      </c>
      <c r="K201" s="195" t="s">
        <v>21</v>
      </c>
      <c r="L201" s="56"/>
      <c r="M201" s="200" t="s">
        <v>21</v>
      </c>
      <c r="N201" s="201" t="s">
        <v>42</v>
      </c>
      <c r="O201" s="37"/>
      <c r="P201" s="202">
        <f>O201*H201</f>
        <v>0</v>
      </c>
      <c r="Q201" s="202">
        <v>0</v>
      </c>
      <c r="R201" s="202">
        <f>Q201*H201</f>
        <v>0</v>
      </c>
      <c r="S201" s="202">
        <v>0</v>
      </c>
      <c r="T201" s="203">
        <f>S201*H201</f>
        <v>0</v>
      </c>
      <c r="AR201" s="19" t="s">
        <v>206</v>
      </c>
      <c r="AT201" s="19" t="s">
        <v>183</v>
      </c>
      <c r="AU201" s="19" t="s">
        <v>80</v>
      </c>
      <c r="AY201" s="19" t="s">
        <v>180</v>
      </c>
      <c r="BE201" s="204">
        <f>IF(N201="základní",J201,0)</f>
        <v>0</v>
      </c>
      <c r="BF201" s="204">
        <f>IF(N201="snížená",J201,0)</f>
        <v>0</v>
      </c>
      <c r="BG201" s="204">
        <f>IF(N201="zákl. přenesená",J201,0)</f>
        <v>0</v>
      </c>
      <c r="BH201" s="204">
        <f>IF(N201="sníž. přenesená",J201,0)</f>
        <v>0</v>
      </c>
      <c r="BI201" s="204">
        <f>IF(N201="nulová",J201,0)</f>
        <v>0</v>
      </c>
      <c r="BJ201" s="19" t="s">
        <v>78</v>
      </c>
      <c r="BK201" s="204">
        <f>ROUND(I201*H201,2)</f>
        <v>0</v>
      </c>
      <c r="BL201" s="19" t="s">
        <v>206</v>
      </c>
      <c r="BM201" s="19" t="s">
        <v>2355</v>
      </c>
    </row>
    <row r="202" spans="2:47" s="1" customFormat="1" ht="27">
      <c r="B202" s="36"/>
      <c r="C202" s="58"/>
      <c r="D202" s="205" t="s">
        <v>188</v>
      </c>
      <c r="E202" s="58"/>
      <c r="F202" s="206" t="s">
        <v>2045</v>
      </c>
      <c r="G202" s="58"/>
      <c r="H202" s="58"/>
      <c r="I202" s="163"/>
      <c r="J202" s="58"/>
      <c r="K202" s="58"/>
      <c r="L202" s="56"/>
      <c r="M202" s="73"/>
      <c r="N202" s="37"/>
      <c r="O202" s="37"/>
      <c r="P202" s="37"/>
      <c r="Q202" s="37"/>
      <c r="R202" s="37"/>
      <c r="S202" s="37"/>
      <c r="T202" s="74"/>
      <c r="AT202" s="19" t="s">
        <v>188</v>
      </c>
      <c r="AU202" s="19" t="s">
        <v>80</v>
      </c>
    </row>
    <row r="203" spans="2:51" s="12" customFormat="1" ht="13.5">
      <c r="B203" s="207"/>
      <c r="C203" s="208"/>
      <c r="D203" s="205" t="s">
        <v>190</v>
      </c>
      <c r="E203" s="209" t="s">
        <v>21</v>
      </c>
      <c r="F203" s="210" t="s">
        <v>2354</v>
      </c>
      <c r="G203" s="208"/>
      <c r="H203" s="211">
        <v>81</v>
      </c>
      <c r="I203" s="212"/>
      <c r="J203" s="208"/>
      <c r="K203" s="208"/>
      <c r="L203" s="213"/>
      <c r="M203" s="214"/>
      <c r="N203" s="215"/>
      <c r="O203" s="215"/>
      <c r="P203" s="215"/>
      <c r="Q203" s="215"/>
      <c r="R203" s="215"/>
      <c r="S203" s="215"/>
      <c r="T203" s="216"/>
      <c r="AT203" s="217" t="s">
        <v>190</v>
      </c>
      <c r="AU203" s="217" t="s">
        <v>80</v>
      </c>
      <c r="AV203" s="12" t="s">
        <v>80</v>
      </c>
      <c r="AW203" s="12" t="s">
        <v>34</v>
      </c>
      <c r="AX203" s="12" t="s">
        <v>71</v>
      </c>
      <c r="AY203" s="217" t="s">
        <v>180</v>
      </c>
    </row>
    <row r="204" spans="2:51" s="13" customFormat="1" ht="13.5">
      <c r="B204" s="219"/>
      <c r="C204" s="220"/>
      <c r="D204" s="230" t="s">
        <v>190</v>
      </c>
      <c r="E204" s="247" t="s">
        <v>21</v>
      </c>
      <c r="F204" s="248" t="s">
        <v>209</v>
      </c>
      <c r="G204" s="220"/>
      <c r="H204" s="249">
        <v>81</v>
      </c>
      <c r="I204" s="224"/>
      <c r="J204" s="220"/>
      <c r="K204" s="220"/>
      <c r="L204" s="225"/>
      <c r="M204" s="226"/>
      <c r="N204" s="227"/>
      <c r="O204" s="227"/>
      <c r="P204" s="227"/>
      <c r="Q204" s="227"/>
      <c r="R204" s="227"/>
      <c r="S204" s="227"/>
      <c r="T204" s="228"/>
      <c r="AT204" s="229" t="s">
        <v>190</v>
      </c>
      <c r="AU204" s="229" t="s">
        <v>80</v>
      </c>
      <c r="AV204" s="13" t="s">
        <v>206</v>
      </c>
      <c r="AW204" s="13" t="s">
        <v>34</v>
      </c>
      <c r="AX204" s="13" t="s">
        <v>78</v>
      </c>
      <c r="AY204" s="229" t="s">
        <v>180</v>
      </c>
    </row>
    <row r="205" spans="2:65" s="1" customFormat="1" ht="22.5" customHeight="1">
      <c r="B205" s="36"/>
      <c r="C205" s="193" t="s">
        <v>345</v>
      </c>
      <c r="D205" s="193" t="s">
        <v>183</v>
      </c>
      <c r="E205" s="194" t="s">
        <v>2046</v>
      </c>
      <c r="F205" s="195" t="s">
        <v>2047</v>
      </c>
      <c r="G205" s="196" t="s">
        <v>196</v>
      </c>
      <c r="H205" s="197">
        <v>19.45</v>
      </c>
      <c r="I205" s="198"/>
      <c r="J205" s="199">
        <f>ROUND(I205*H205,2)</f>
        <v>0</v>
      </c>
      <c r="K205" s="195" t="s">
        <v>21</v>
      </c>
      <c r="L205" s="56"/>
      <c r="M205" s="200" t="s">
        <v>21</v>
      </c>
      <c r="N205" s="201" t="s">
        <v>42</v>
      </c>
      <c r="O205" s="37"/>
      <c r="P205" s="202">
        <f>O205*H205</f>
        <v>0</v>
      </c>
      <c r="Q205" s="202">
        <v>1.06017</v>
      </c>
      <c r="R205" s="202">
        <f>Q205*H205</f>
        <v>20.6203065</v>
      </c>
      <c r="S205" s="202">
        <v>0</v>
      </c>
      <c r="T205" s="203">
        <f>S205*H205</f>
        <v>0</v>
      </c>
      <c r="AR205" s="19" t="s">
        <v>206</v>
      </c>
      <c r="AT205" s="19" t="s">
        <v>183</v>
      </c>
      <c r="AU205" s="19" t="s">
        <v>80</v>
      </c>
      <c r="AY205" s="19" t="s">
        <v>180</v>
      </c>
      <c r="BE205" s="204">
        <f>IF(N205="základní",J205,0)</f>
        <v>0</v>
      </c>
      <c r="BF205" s="204">
        <f>IF(N205="snížená",J205,0)</f>
        <v>0</v>
      </c>
      <c r="BG205" s="204">
        <f>IF(N205="zákl. přenesená",J205,0)</f>
        <v>0</v>
      </c>
      <c r="BH205" s="204">
        <f>IF(N205="sníž. přenesená",J205,0)</f>
        <v>0</v>
      </c>
      <c r="BI205" s="204">
        <f>IF(N205="nulová",J205,0)</f>
        <v>0</v>
      </c>
      <c r="BJ205" s="19" t="s">
        <v>78</v>
      </c>
      <c r="BK205" s="204">
        <f>ROUND(I205*H205,2)</f>
        <v>0</v>
      </c>
      <c r="BL205" s="19" t="s">
        <v>206</v>
      </c>
      <c r="BM205" s="19" t="s">
        <v>2356</v>
      </c>
    </row>
    <row r="206" spans="2:47" s="1" customFormat="1" ht="13.5">
      <c r="B206" s="36"/>
      <c r="C206" s="58"/>
      <c r="D206" s="205" t="s">
        <v>188</v>
      </c>
      <c r="E206" s="58"/>
      <c r="F206" s="206" t="s">
        <v>2049</v>
      </c>
      <c r="G206" s="58"/>
      <c r="H206" s="58"/>
      <c r="I206" s="163"/>
      <c r="J206" s="58"/>
      <c r="K206" s="58"/>
      <c r="L206" s="56"/>
      <c r="M206" s="73"/>
      <c r="N206" s="37"/>
      <c r="O206" s="37"/>
      <c r="P206" s="37"/>
      <c r="Q206" s="37"/>
      <c r="R206" s="37"/>
      <c r="S206" s="37"/>
      <c r="T206" s="74"/>
      <c r="AT206" s="19" t="s">
        <v>188</v>
      </c>
      <c r="AU206" s="19" t="s">
        <v>80</v>
      </c>
    </row>
    <row r="207" spans="2:47" s="1" customFormat="1" ht="27">
      <c r="B207" s="36"/>
      <c r="C207" s="58"/>
      <c r="D207" s="205" t="s">
        <v>198</v>
      </c>
      <c r="E207" s="58"/>
      <c r="F207" s="218" t="s">
        <v>2023</v>
      </c>
      <c r="G207" s="58"/>
      <c r="H207" s="58"/>
      <c r="I207" s="163"/>
      <c r="J207" s="58"/>
      <c r="K207" s="58"/>
      <c r="L207" s="56"/>
      <c r="M207" s="73"/>
      <c r="N207" s="37"/>
      <c r="O207" s="37"/>
      <c r="P207" s="37"/>
      <c r="Q207" s="37"/>
      <c r="R207" s="37"/>
      <c r="S207" s="37"/>
      <c r="T207" s="74"/>
      <c r="AT207" s="19" t="s">
        <v>198</v>
      </c>
      <c r="AU207" s="19" t="s">
        <v>80</v>
      </c>
    </row>
    <row r="208" spans="2:47" s="1" customFormat="1" ht="27">
      <c r="B208" s="36"/>
      <c r="C208" s="58"/>
      <c r="D208" s="230" t="s">
        <v>216</v>
      </c>
      <c r="E208" s="58"/>
      <c r="F208" s="231" t="s">
        <v>2357</v>
      </c>
      <c r="G208" s="58"/>
      <c r="H208" s="58"/>
      <c r="I208" s="163"/>
      <c r="J208" s="58"/>
      <c r="K208" s="58"/>
      <c r="L208" s="56"/>
      <c r="M208" s="73"/>
      <c r="N208" s="37"/>
      <c r="O208" s="37"/>
      <c r="P208" s="37"/>
      <c r="Q208" s="37"/>
      <c r="R208" s="37"/>
      <c r="S208" s="37"/>
      <c r="T208" s="74"/>
      <c r="AT208" s="19" t="s">
        <v>216</v>
      </c>
      <c r="AU208" s="19" t="s">
        <v>80</v>
      </c>
    </row>
    <row r="209" spans="2:65" s="1" customFormat="1" ht="22.5" customHeight="1">
      <c r="B209" s="36"/>
      <c r="C209" s="193" t="s">
        <v>350</v>
      </c>
      <c r="D209" s="193" t="s">
        <v>183</v>
      </c>
      <c r="E209" s="194" t="s">
        <v>2051</v>
      </c>
      <c r="F209" s="195" t="s">
        <v>2052</v>
      </c>
      <c r="G209" s="196" t="s">
        <v>614</v>
      </c>
      <c r="H209" s="197">
        <v>330.4</v>
      </c>
      <c r="I209" s="198"/>
      <c r="J209" s="199">
        <f>ROUND(I209*H209,2)</f>
        <v>0</v>
      </c>
      <c r="K209" s="195" t="s">
        <v>21</v>
      </c>
      <c r="L209" s="56"/>
      <c r="M209" s="200" t="s">
        <v>21</v>
      </c>
      <c r="N209" s="201" t="s">
        <v>42</v>
      </c>
      <c r="O209" s="37"/>
      <c r="P209" s="202">
        <f>O209*H209</f>
        <v>0</v>
      </c>
      <c r="Q209" s="202">
        <v>0</v>
      </c>
      <c r="R209" s="202">
        <f>Q209*H209</f>
        <v>0</v>
      </c>
      <c r="S209" s="202">
        <v>0</v>
      </c>
      <c r="T209" s="203">
        <f>S209*H209</f>
        <v>0</v>
      </c>
      <c r="AR209" s="19" t="s">
        <v>206</v>
      </c>
      <c r="AT209" s="19" t="s">
        <v>183</v>
      </c>
      <c r="AU209" s="19" t="s">
        <v>80</v>
      </c>
      <c r="AY209" s="19" t="s">
        <v>180</v>
      </c>
      <c r="BE209" s="204">
        <f>IF(N209="základní",J209,0)</f>
        <v>0</v>
      </c>
      <c r="BF209" s="204">
        <f>IF(N209="snížená",J209,0)</f>
        <v>0</v>
      </c>
      <c r="BG209" s="204">
        <f>IF(N209="zákl. přenesená",J209,0)</f>
        <v>0</v>
      </c>
      <c r="BH209" s="204">
        <f>IF(N209="sníž. přenesená",J209,0)</f>
        <v>0</v>
      </c>
      <c r="BI209" s="204">
        <f>IF(N209="nulová",J209,0)</f>
        <v>0</v>
      </c>
      <c r="BJ209" s="19" t="s">
        <v>78</v>
      </c>
      <c r="BK209" s="204">
        <f>ROUND(I209*H209,2)</f>
        <v>0</v>
      </c>
      <c r="BL209" s="19" t="s">
        <v>206</v>
      </c>
      <c r="BM209" s="19" t="s">
        <v>2358</v>
      </c>
    </row>
    <row r="210" spans="2:47" s="1" customFormat="1" ht="13.5">
      <c r="B210" s="36"/>
      <c r="C210" s="58"/>
      <c r="D210" s="205" t="s">
        <v>188</v>
      </c>
      <c r="E210" s="58"/>
      <c r="F210" s="206" t="s">
        <v>2052</v>
      </c>
      <c r="G210" s="58"/>
      <c r="H210" s="58"/>
      <c r="I210" s="163"/>
      <c r="J210" s="58"/>
      <c r="K210" s="58"/>
      <c r="L210" s="56"/>
      <c r="M210" s="73"/>
      <c r="N210" s="37"/>
      <c r="O210" s="37"/>
      <c r="P210" s="37"/>
      <c r="Q210" s="37"/>
      <c r="R210" s="37"/>
      <c r="S210" s="37"/>
      <c r="T210" s="74"/>
      <c r="AT210" s="19" t="s">
        <v>188</v>
      </c>
      <c r="AU210" s="19" t="s">
        <v>80</v>
      </c>
    </row>
    <row r="211" spans="2:47" s="1" customFormat="1" ht="40.5">
      <c r="B211" s="36"/>
      <c r="C211" s="58"/>
      <c r="D211" s="205" t="s">
        <v>216</v>
      </c>
      <c r="E211" s="58"/>
      <c r="F211" s="218" t="s">
        <v>2359</v>
      </c>
      <c r="G211" s="58"/>
      <c r="H211" s="58"/>
      <c r="I211" s="163"/>
      <c r="J211" s="58"/>
      <c r="K211" s="58"/>
      <c r="L211" s="56"/>
      <c r="M211" s="73"/>
      <c r="N211" s="37"/>
      <c r="O211" s="37"/>
      <c r="P211" s="37"/>
      <c r="Q211" s="37"/>
      <c r="R211" s="37"/>
      <c r="S211" s="37"/>
      <c r="T211" s="74"/>
      <c r="AT211" s="19" t="s">
        <v>216</v>
      </c>
      <c r="AU211" s="19" t="s">
        <v>80</v>
      </c>
    </row>
    <row r="212" spans="2:51" s="12" customFormat="1" ht="13.5">
      <c r="B212" s="207"/>
      <c r="C212" s="208"/>
      <c r="D212" s="230" t="s">
        <v>190</v>
      </c>
      <c r="E212" s="243" t="s">
        <v>21</v>
      </c>
      <c r="F212" s="244" t="s">
        <v>2360</v>
      </c>
      <c r="G212" s="208"/>
      <c r="H212" s="245">
        <v>330.4</v>
      </c>
      <c r="I212" s="212"/>
      <c r="J212" s="208"/>
      <c r="K212" s="208"/>
      <c r="L212" s="213"/>
      <c r="M212" s="214"/>
      <c r="N212" s="215"/>
      <c r="O212" s="215"/>
      <c r="P212" s="215"/>
      <c r="Q212" s="215"/>
      <c r="R212" s="215"/>
      <c r="S212" s="215"/>
      <c r="T212" s="216"/>
      <c r="AT212" s="217" t="s">
        <v>190</v>
      </c>
      <c r="AU212" s="217" t="s">
        <v>80</v>
      </c>
      <c r="AV212" s="12" t="s">
        <v>80</v>
      </c>
      <c r="AW212" s="12" t="s">
        <v>34</v>
      </c>
      <c r="AX212" s="12" t="s">
        <v>78</v>
      </c>
      <c r="AY212" s="217" t="s">
        <v>180</v>
      </c>
    </row>
    <row r="213" spans="2:65" s="1" customFormat="1" ht="22.5" customHeight="1">
      <c r="B213" s="36"/>
      <c r="C213" s="193" t="s">
        <v>356</v>
      </c>
      <c r="D213" s="193" t="s">
        <v>183</v>
      </c>
      <c r="E213" s="194" t="s">
        <v>2056</v>
      </c>
      <c r="F213" s="195" t="s">
        <v>2057</v>
      </c>
      <c r="G213" s="196" t="s">
        <v>614</v>
      </c>
      <c r="H213" s="197">
        <v>23.6</v>
      </c>
      <c r="I213" s="198"/>
      <c r="J213" s="199">
        <f>ROUND(I213*H213,2)</f>
        <v>0</v>
      </c>
      <c r="K213" s="195" t="s">
        <v>21</v>
      </c>
      <c r="L213" s="56"/>
      <c r="M213" s="200" t="s">
        <v>21</v>
      </c>
      <c r="N213" s="201" t="s">
        <v>42</v>
      </c>
      <c r="O213" s="37"/>
      <c r="P213" s="202">
        <f>O213*H213</f>
        <v>0</v>
      </c>
      <c r="Q213" s="202">
        <v>0</v>
      </c>
      <c r="R213" s="202">
        <f>Q213*H213</f>
        <v>0</v>
      </c>
      <c r="S213" s="202">
        <v>0</v>
      </c>
      <c r="T213" s="203">
        <f>S213*H213</f>
        <v>0</v>
      </c>
      <c r="AR213" s="19" t="s">
        <v>206</v>
      </c>
      <c r="AT213" s="19" t="s">
        <v>183</v>
      </c>
      <c r="AU213" s="19" t="s">
        <v>80</v>
      </c>
      <c r="AY213" s="19" t="s">
        <v>180</v>
      </c>
      <c r="BE213" s="204">
        <f>IF(N213="základní",J213,0)</f>
        <v>0</v>
      </c>
      <c r="BF213" s="204">
        <f>IF(N213="snížená",J213,0)</f>
        <v>0</v>
      </c>
      <c r="BG213" s="204">
        <f>IF(N213="zákl. přenesená",J213,0)</f>
        <v>0</v>
      </c>
      <c r="BH213" s="204">
        <f>IF(N213="sníž. přenesená",J213,0)</f>
        <v>0</v>
      </c>
      <c r="BI213" s="204">
        <f>IF(N213="nulová",J213,0)</f>
        <v>0</v>
      </c>
      <c r="BJ213" s="19" t="s">
        <v>78</v>
      </c>
      <c r="BK213" s="204">
        <f>ROUND(I213*H213,2)</f>
        <v>0</v>
      </c>
      <c r="BL213" s="19" t="s">
        <v>206</v>
      </c>
      <c r="BM213" s="19" t="s">
        <v>2361</v>
      </c>
    </row>
    <row r="214" spans="2:47" s="1" customFormat="1" ht="13.5">
      <c r="B214" s="36"/>
      <c r="C214" s="58"/>
      <c r="D214" s="205" t="s">
        <v>188</v>
      </c>
      <c r="E214" s="58"/>
      <c r="F214" s="206" t="s">
        <v>2057</v>
      </c>
      <c r="G214" s="58"/>
      <c r="H214" s="58"/>
      <c r="I214" s="163"/>
      <c r="J214" s="58"/>
      <c r="K214" s="58"/>
      <c r="L214" s="56"/>
      <c r="M214" s="73"/>
      <c r="N214" s="37"/>
      <c r="O214" s="37"/>
      <c r="P214" s="37"/>
      <c r="Q214" s="37"/>
      <c r="R214" s="37"/>
      <c r="S214" s="37"/>
      <c r="T214" s="74"/>
      <c r="AT214" s="19" t="s">
        <v>188</v>
      </c>
      <c r="AU214" s="19" t="s">
        <v>80</v>
      </c>
    </row>
    <row r="215" spans="2:47" s="1" customFormat="1" ht="27">
      <c r="B215" s="36"/>
      <c r="C215" s="58"/>
      <c r="D215" s="205" t="s">
        <v>216</v>
      </c>
      <c r="E215" s="58"/>
      <c r="F215" s="218" t="s">
        <v>2059</v>
      </c>
      <c r="G215" s="58"/>
      <c r="H215" s="58"/>
      <c r="I215" s="163"/>
      <c r="J215" s="58"/>
      <c r="K215" s="58"/>
      <c r="L215" s="56"/>
      <c r="M215" s="73"/>
      <c r="N215" s="37"/>
      <c r="O215" s="37"/>
      <c r="P215" s="37"/>
      <c r="Q215" s="37"/>
      <c r="R215" s="37"/>
      <c r="S215" s="37"/>
      <c r="T215" s="74"/>
      <c r="AT215" s="19" t="s">
        <v>216</v>
      </c>
      <c r="AU215" s="19" t="s">
        <v>80</v>
      </c>
    </row>
    <row r="216" spans="2:51" s="12" customFormat="1" ht="13.5">
      <c r="B216" s="207"/>
      <c r="C216" s="208"/>
      <c r="D216" s="230" t="s">
        <v>190</v>
      </c>
      <c r="E216" s="243" t="s">
        <v>21</v>
      </c>
      <c r="F216" s="244" t="s">
        <v>2362</v>
      </c>
      <c r="G216" s="208"/>
      <c r="H216" s="245">
        <v>23.6</v>
      </c>
      <c r="I216" s="212"/>
      <c r="J216" s="208"/>
      <c r="K216" s="208"/>
      <c r="L216" s="213"/>
      <c r="M216" s="214"/>
      <c r="N216" s="215"/>
      <c r="O216" s="215"/>
      <c r="P216" s="215"/>
      <c r="Q216" s="215"/>
      <c r="R216" s="215"/>
      <c r="S216" s="215"/>
      <c r="T216" s="216"/>
      <c r="AT216" s="217" t="s">
        <v>190</v>
      </c>
      <c r="AU216" s="217" t="s">
        <v>80</v>
      </c>
      <c r="AV216" s="12" t="s">
        <v>80</v>
      </c>
      <c r="AW216" s="12" t="s">
        <v>34</v>
      </c>
      <c r="AX216" s="12" t="s">
        <v>78</v>
      </c>
      <c r="AY216" s="217" t="s">
        <v>180</v>
      </c>
    </row>
    <row r="217" spans="2:65" s="1" customFormat="1" ht="22.5" customHeight="1">
      <c r="B217" s="36"/>
      <c r="C217" s="193" t="s">
        <v>361</v>
      </c>
      <c r="D217" s="193" t="s">
        <v>183</v>
      </c>
      <c r="E217" s="194" t="s">
        <v>2067</v>
      </c>
      <c r="F217" s="195" t="s">
        <v>2068</v>
      </c>
      <c r="G217" s="196" t="s">
        <v>186</v>
      </c>
      <c r="H217" s="197">
        <v>59</v>
      </c>
      <c r="I217" s="198"/>
      <c r="J217" s="199">
        <f>ROUND(I217*H217,2)</f>
        <v>0</v>
      </c>
      <c r="K217" s="195" t="s">
        <v>21</v>
      </c>
      <c r="L217" s="56"/>
      <c r="M217" s="200" t="s">
        <v>21</v>
      </c>
      <c r="N217" s="201" t="s">
        <v>42</v>
      </c>
      <c r="O217" s="37"/>
      <c r="P217" s="202">
        <f>O217*H217</f>
        <v>0</v>
      </c>
      <c r="Q217" s="202">
        <v>0.00071</v>
      </c>
      <c r="R217" s="202">
        <f>Q217*H217</f>
        <v>0.041890000000000004</v>
      </c>
      <c r="S217" s="202">
        <v>0</v>
      </c>
      <c r="T217" s="203">
        <f>S217*H217</f>
        <v>0</v>
      </c>
      <c r="AR217" s="19" t="s">
        <v>206</v>
      </c>
      <c r="AT217" s="19" t="s">
        <v>183</v>
      </c>
      <c r="AU217" s="19" t="s">
        <v>80</v>
      </c>
      <c r="AY217" s="19" t="s">
        <v>180</v>
      </c>
      <c r="BE217" s="204">
        <f>IF(N217="základní",J217,0)</f>
        <v>0</v>
      </c>
      <c r="BF217" s="204">
        <f>IF(N217="snížená",J217,0)</f>
        <v>0</v>
      </c>
      <c r="BG217" s="204">
        <f>IF(N217="zákl. přenesená",J217,0)</f>
        <v>0</v>
      </c>
      <c r="BH217" s="204">
        <f>IF(N217="sníž. přenesená",J217,0)</f>
        <v>0</v>
      </c>
      <c r="BI217" s="204">
        <f>IF(N217="nulová",J217,0)</f>
        <v>0</v>
      </c>
      <c r="BJ217" s="19" t="s">
        <v>78</v>
      </c>
      <c r="BK217" s="204">
        <f>ROUND(I217*H217,2)</f>
        <v>0</v>
      </c>
      <c r="BL217" s="19" t="s">
        <v>206</v>
      </c>
      <c r="BM217" s="19" t="s">
        <v>2363</v>
      </c>
    </row>
    <row r="218" spans="2:47" s="1" customFormat="1" ht="13.5">
      <c r="B218" s="36"/>
      <c r="C218" s="58"/>
      <c r="D218" s="205" t="s">
        <v>188</v>
      </c>
      <c r="E218" s="58"/>
      <c r="F218" s="206" t="s">
        <v>2070</v>
      </c>
      <c r="G218" s="58"/>
      <c r="H218" s="58"/>
      <c r="I218" s="163"/>
      <c r="J218" s="58"/>
      <c r="K218" s="58"/>
      <c r="L218" s="56"/>
      <c r="M218" s="73"/>
      <c r="N218" s="37"/>
      <c r="O218" s="37"/>
      <c r="P218" s="37"/>
      <c r="Q218" s="37"/>
      <c r="R218" s="37"/>
      <c r="S218" s="37"/>
      <c r="T218" s="74"/>
      <c r="AT218" s="19" t="s">
        <v>188</v>
      </c>
      <c r="AU218" s="19" t="s">
        <v>80</v>
      </c>
    </row>
    <row r="219" spans="2:47" s="1" customFormat="1" ht="54">
      <c r="B219" s="36"/>
      <c r="C219" s="58"/>
      <c r="D219" s="230" t="s">
        <v>198</v>
      </c>
      <c r="E219" s="58"/>
      <c r="F219" s="231" t="s">
        <v>2071</v>
      </c>
      <c r="G219" s="58"/>
      <c r="H219" s="58"/>
      <c r="I219" s="163"/>
      <c r="J219" s="58"/>
      <c r="K219" s="58"/>
      <c r="L219" s="56"/>
      <c r="M219" s="73"/>
      <c r="N219" s="37"/>
      <c r="O219" s="37"/>
      <c r="P219" s="37"/>
      <c r="Q219" s="37"/>
      <c r="R219" s="37"/>
      <c r="S219" s="37"/>
      <c r="T219" s="74"/>
      <c r="AT219" s="19" t="s">
        <v>198</v>
      </c>
      <c r="AU219" s="19" t="s">
        <v>80</v>
      </c>
    </row>
    <row r="220" spans="2:65" s="1" customFormat="1" ht="22.5" customHeight="1">
      <c r="B220" s="36"/>
      <c r="C220" s="232" t="s">
        <v>365</v>
      </c>
      <c r="D220" s="232" t="s">
        <v>219</v>
      </c>
      <c r="E220" s="233" t="s">
        <v>2364</v>
      </c>
      <c r="F220" s="234" t="s">
        <v>2365</v>
      </c>
      <c r="G220" s="235" t="s">
        <v>196</v>
      </c>
      <c r="H220" s="236">
        <v>1.667</v>
      </c>
      <c r="I220" s="237"/>
      <c r="J220" s="238">
        <f>ROUND(I220*H220,2)</f>
        <v>0</v>
      </c>
      <c r="K220" s="234" t="s">
        <v>21</v>
      </c>
      <c r="L220" s="239"/>
      <c r="M220" s="240" t="s">
        <v>21</v>
      </c>
      <c r="N220" s="241" t="s">
        <v>42</v>
      </c>
      <c r="O220" s="37"/>
      <c r="P220" s="202">
        <f>O220*H220</f>
        <v>0</v>
      </c>
      <c r="Q220" s="202">
        <v>0</v>
      </c>
      <c r="R220" s="202">
        <f>Q220*H220</f>
        <v>0</v>
      </c>
      <c r="S220" s="202">
        <v>0</v>
      </c>
      <c r="T220" s="203">
        <f>S220*H220</f>
        <v>0</v>
      </c>
      <c r="AR220" s="19" t="s">
        <v>181</v>
      </c>
      <c r="AT220" s="19" t="s">
        <v>219</v>
      </c>
      <c r="AU220" s="19" t="s">
        <v>80</v>
      </c>
      <c r="AY220" s="19" t="s">
        <v>180</v>
      </c>
      <c r="BE220" s="204">
        <f>IF(N220="základní",J220,0)</f>
        <v>0</v>
      </c>
      <c r="BF220" s="204">
        <f>IF(N220="snížená",J220,0)</f>
        <v>0</v>
      </c>
      <c r="BG220" s="204">
        <f>IF(N220="zákl. přenesená",J220,0)</f>
        <v>0</v>
      </c>
      <c r="BH220" s="204">
        <f>IF(N220="sníž. přenesená",J220,0)</f>
        <v>0</v>
      </c>
      <c r="BI220" s="204">
        <f>IF(N220="nulová",J220,0)</f>
        <v>0</v>
      </c>
      <c r="BJ220" s="19" t="s">
        <v>78</v>
      </c>
      <c r="BK220" s="204">
        <f>ROUND(I220*H220,2)</f>
        <v>0</v>
      </c>
      <c r="BL220" s="19" t="s">
        <v>206</v>
      </c>
      <c r="BM220" s="19" t="s">
        <v>2366</v>
      </c>
    </row>
    <row r="221" spans="2:47" s="1" customFormat="1" ht="13.5">
      <c r="B221" s="36"/>
      <c r="C221" s="58"/>
      <c r="D221" s="205" t="s">
        <v>188</v>
      </c>
      <c r="E221" s="58"/>
      <c r="F221" s="206" t="s">
        <v>2365</v>
      </c>
      <c r="G221" s="58"/>
      <c r="H221" s="58"/>
      <c r="I221" s="163"/>
      <c r="J221" s="58"/>
      <c r="K221" s="58"/>
      <c r="L221" s="56"/>
      <c r="M221" s="73"/>
      <c r="N221" s="37"/>
      <c r="O221" s="37"/>
      <c r="P221" s="37"/>
      <c r="Q221" s="37"/>
      <c r="R221" s="37"/>
      <c r="S221" s="37"/>
      <c r="T221" s="74"/>
      <c r="AT221" s="19" t="s">
        <v>188</v>
      </c>
      <c r="AU221" s="19" t="s">
        <v>80</v>
      </c>
    </row>
    <row r="222" spans="2:51" s="12" customFormat="1" ht="13.5">
      <c r="B222" s="207"/>
      <c r="C222" s="208"/>
      <c r="D222" s="230" t="s">
        <v>190</v>
      </c>
      <c r="E222" s="243" t="s">
        <v>21</v>
      </c>
      <c r="F222" s="244" t="s">
        <v>2367</v>
      </c>
      <c r="G222" s="208"/>
      <c r="H222" s="245">
        <v>1.667</v>
      </c>
      <c r="I222" s="212"/>
      <c r="J222" s="208"/>
      <c r="K222" s="208"/>
      <c r="L222" s="213"/>
      <c r="M222" s="214"/>
      <c r="N222" s="215"/>
      <c r="O222" s="215"/>
      <c r="P222" s="215"/>
      <c r="Q222" s="215"/>
      <c r="R222" s="215"/>
      <c r="S222" s="215"/>
      <c r="T222" s="216"/>
      <c r="AT222" s="217" t="s">
        <v>190</v>
      </c>
      <c r="AU222" s="217" t="s">
        <v>80</v>
      </c>
      <c r="AV222" s="12" t="s">
        <v>80</v>
      </c>
      <c r="AW222" s="12" t="s">
        <v>34</v>
      </c>
      <c r="AX222" s="12" t="s">
        <v>78</v>
      </c>
      <c r="AY222" s="217" t="s">
        <v>180</v>
      </c>
    </row>
    <row r="223" spans="2:65" s="1" customFormat="1" ht="22.5" customHeight="1">
      <c r="B223" s="36"/>
      <c r="C223" s="193" t="s">
        <v>369</v>
      </c>
      <c r="D223" s="193" t="s">
        <v>183</v>
      </c>
      <c r="E223" s="194" t="s">
        <v>2368</v>
      </c>
      <c r="F223" s="195" t="s">
        <v>2369</v>
      </c>
      <c r="G223" s="196" t="s">
        <v>614</v>
      </c>
      <c r="H223" s="197">
        <v>8.4</v>
      </c>
      <c r="I223" s="198"/>
      <c r="J223" s="199">
        <f>ROUND(I223*H223,2)</f>
        <v>0</v>
      </c>
      <c r="K223" s="195" t="s">
        <v>21</v>
      </c>
      <c r="L223" s="56"/>
      <c r="M223" s="200" t="s">
        <v>21</v>
      </c>
      <c r="N223" s="201" t="s">
        <v>42</v>
      </c>
      <c r="O223" s="37"/>
      <c r="P223" s="202">
        <f>O223*H223</f>
        <v>0</v>
      </c>
      <c r="Q223" s="202">
        <v>0.00334</v>
      </c>
      <c r="R223" s="202">
        <f>Q223*H223</f>
        <v>0.028056</v>
      </c>
      <c r="S223" s="202">
        <v>0.159</v>
      </c>
      <c r="T223" s="203">
        <f>S223*H223</f>
        <v>1.3356000000000001</v>
      </c>
      <c r="AR223" s="19" t="s">
        <v>206</v>
      </c>
      <c r="AT223" s="19" t="s">
        <v>183</v>
      </c>
      <c r="AU223" s="19" t="s">
        <v>80</v>
      </c>
      <c r="AY223" s="19" t="s">
        <v>180</v>
      </c>
      <c r="BE223" s="204">
        <f>IF(N223="základní",J223,0)</f>
        <v>0</v>
      </c>
      <c r="BF223" s="204">
        <f>IF(N223="snížená",J223,0)</f>
        <v>0</v>
      </c>
      <c r="BG223" s="204">
        <f>IF(N223="zákl. přenesená",J223,0)</f>
        <v>0</v>
      </c>
      <c r="BH223" s="204">
        <f>IF(N223="sníž. přenesená",J223,0)</f>
        <v>0</v>
      </c>
      <c r="BI223" s="204">
        <f>IF(N223="nulová",J223,0)</f>
        <v>0</v>
      </c>
      <c r="BJ223" s="19" t="s">
        <v>78</v>
      </c>
      <c r="BK223" s="204">
        <f>ROUND(I223*H223,2)</f>
        <v>0</v>
      </c>
      <c r="BL223" s="19" t="s">
        <v>206</v>
      </c>
      <c r="BM223" s="19" t="s">
        <v>2370</v>
      </c>
    </row>
    <row r="224" spans="2:47" s="1" customFormat="1" ht="27">
      <c r="B224" s="36"/>
      <c r="C224" s="58"/>
      <c r="D224" s="205" t="s">
        <v>188</v>
      </c>
      <c r="E224" s="58"/>
      <c r="F224" s="206" t="s">
        <v>2371</v>
      </c>
      <c r="G224" s="58"/>
      <c r="H224" s="58"/>
      <c r="I224" s="163"/>
      <c r="J224" s="58"/>
      <c r="K224" s="58"/>
      <c r="L224" s="56"/>
      <c r="M224" s="73"/>
      <c r="N224" s="37"/>
      <c r="O224" s="37"/>
      <c r="P224" s="37"/>
      <c r="Q224" s="37"/>
      <c r="R224" s="37"/>
      <c r="S224" s="37"/>
      <c r="T224" s="74"/>
      <c r="AT224" s="19" t="s">
        <v>188</v>
      </c>
      <c r="AU224" s="19" t="s">
        <v>80</v>
      </c>
    </row>
    <row r="225" spans="2:47" s="1" customFormat="1" ht="54">
      <c r="B225" s="36"/>
      <c r="C225" s="58"/>
      <c r="D225" s="205" t="s">
        <v>198</v>
      </c>
      <c r="E225" s="58"/>
      <c r="F225" s="218" t="s">
        <v>2372</v>
      </c>
      <c r="G225" s="58"/>
      <c r="H225" s="58"/>
      <c r="I225" s="163"/>
      <c r="J225" s="58"/>
      <c r="K225" s="58"/>
      <c r="L225" s="56"/>
      <c r="M225" s="73"/>
      <c r="N225" s="37"/>
      <c r="O225" s="37"/>
      <c r="P225" s="37"/>
      <c r="Q225" s="37"/>
      <c r="R225" s="37"/>
      <c r="S225" s="37"/>
      <c r="T225" s="74"/>
      <c r="AT225" s="19" t="s">
        <v>198</v>
      </c>
      <c r="AU225" s="19" t="s">
        <v>80</v>
      </c>
    </row>
    <row r="226" spans="2:51" s="12" customFormat="1" ht="13.5">
      <c r="B226" s="207"/>
      <c r="C226" s="208"/>
      <c r="D226" s="205" t="s">
        <v>190</v>
      </c>
      <c r="E226" s="209" t="s">
        <v>21</v>
      </c>
      <c r="F226" s="210" t="s">
        <v>2373</v>
      </c>
      <c r="G226" s="208"/>
      <c r="H226" s="211">
        <v>8.4</v>
      </c>
      <c r="I226" s="212"/>
      <c r="J226" s="208"/>
      <c r="K226" s="208"/>
      <c r="L226" s="213"/>
      <c r="M226" s="214"/>
      <c r="N226" s="215"/>
      <c r="O226" s="215"/>
      <c r="P226" s="215"/>
      <c r="Q226" s="215"/>
      <c r="R226" s="215"/>
      <c r="S226" s="215"/>
      <c r="T226" s="216"/>
      <c r="AT226" s="217" t="s">
        <v>190</v>
      </c>
      <c r="AU226" s="217" t="s">
        <v>80</v>
      </c>
      <c r="AV226" s="12" t="s">
        <v>80</v>
      </c>
      <c r="AW226" s="12" t="s">
        <v>34</v>
      </c>
      <c r="AX226" s="12" t="s">
        <v>78</v>
      </c>
      <c r="AY226" s="217" t="s">
        <v>180</v>
      </c>
    </row>
    <row r="227" spans="2:63" s="11" customFormat="1" ht="29.85" customHeight="1">
      <c r="B227" s="176"/>
      <c r="C227" s="177"/>
      <c r="D227" s="190" t="s">
        <v>70</v>
      </c>
      <c r="E227" s="191" t="s">
        <v>203</v>
      </c>
      <c r="F227" s="191" t="s">
        <v>686</v>
      </c>
      <c r="G227" s="177"/>
      <c r="H227" s="177"/>
      <c r="I227" s="180"/>
      <c r="J227" s="192">
        <f>BK227</f>
        <v>0</v>
      </c>
      <c r="K227" s="177"/>
      <c r="L227" s="182"/>
      <c r="M227" s="183"/>
      <c r="N227" s="184"/>
      <c r="O227" s="184"/>
      <c r="P227" s="185">
        <f>SUM(P228:P239)</f>
        <v>0</v>
      </c>
      <c r="Q227" s="184"/>
      <c r="R227" s="185">
        <f>SUM(R228:R239)</f>
        <v>1.8653738299999998</v>
      </c>
      <c r="S227" s="184"/>
      <c r="T227" s="186">
        <f>SUM(T228:T239)</f>
        <v>0</v>
      </c>
      <c r="AR227" s="187" t="s">
        <v>78</v>
      </c>
      <c r="AT227" s="188" t="s">
        <v>70</v>
      </c>
      <c r="AU227" s="188" t="s">
        <v>78</v>
      </c>
      <c r="AY227" s="187" t="s">
        <v>180</v>
      </c>
      <c r="BK227" s="189">
        <f>SUM(BK228:BK239)</f>
        <v>0</v>
      </c>
    </row>
    <row r="228" spans="2:65" s="1" customFormat="1" ht="22.5" customHeight="1">
      <c r="B228" s="36"/>
      <c r="C228" s="193" t="s">
        <v>373</v>
      </c>
      <c r="D228" s="193" t="s">
        <v>183</v>
      </c>
      <c r="E228" s="194" t="s">
        <v>2374</v>
      </c>
      <c r="F228" s="195" t="s">
        <v>2375</v>
      </c>
      <c r="G228" s="196" t="s">
        <v>320</v>
      </c>
      <c r="H228" s="197">
        <v>0.66</v>
      </c>
      <c r="I228" s="198"/>
      <c r="J228" s="199">
        <f>ROUND(I228*H228,2)</f>
        <v>0</v>
      </c>
      <c r="K228" s="195" t="s">
        <v>21</v>
      </c>
      <c r="L228" s="56"/>
      <c r="M228" s="200" t="s">
        <v>21</v>
      </c>
      <c r="N228" s="201" t="s">
        <v>42</v>
      </c>
      <c r="O228" s="37"/>
      <c r="P228" s="202">
        <f>O228*H228</f>
        <v>0</v>
      </c>
      <c r="Q228" s="202">
        <v>2.4533</v>
      </c>
      <c r="R228" s="202">
        <f>Q228*H228</f>
        <v>1.619178</v>
      </c>
      <c r="S228" s="202">
        <v>0</v>
      </c>
      <c r="T228" s="203">
        <f>S228*H228</f>
        <v>0</v>
      </c>
      <c r="AR228" s="19" t="s">
        <v>206</v>
      </c>
      <c r="AT228" s="19" t="s">
        <v>183</v>
      </c>
      <c r="AU228" s="19" t="s">
        <v>80</v>
      </c>
      <c r="AY228" s="19" t="s">
        <v>180</v>
      </c>
      <c r="BE228" s="204">
        <f>IF(N228="základní",J228,0)</f>
        <v>0</v>
      </c>
      <c r="BF228" s="204">
        <f>IF(N228="snížená",J228,0)</f>
        <v>0</v>
      </c>
      <c r="BG228" s="204">
        <f>IF(N228="zákl. přenesená",J228,0)</f>
        <v>0</v>
      </c>
      <c r="BH228" s="204">
        <f>IF(N228="sníž. přenesená",J228,0)</f>
        <v>0</v>
      </c>
      <c r="BI228" s="204">
        <f>IF(N228="nulová",J228,0)</f>
        <v>0</v>
      </c>
      <c r="BJ228" s="19" t="s">
        <v>78</v>
      </c>
      <c r="BK228" s="204">
        <f>ROUND(I228*H228,2)</f>
        <v>0</v>
      </c>
      <c r="BL228" s="19" t="s">
        <v>206</v>
      </c>
      <c r="BM228" s="19" t="s">
        <v>2376</v>
      </c>
    </row>
    <row r="229" spans="2:47" s="1" customFormat="1" ht="13.5">
      <c r="B229" s="36"/>
      <c r="C229" s="58"/>
      <c r="D229" s="205" t="s">
        <v>188</v>
      </c>
      <c r="E229" s="58"/>
      <c r="F229" s="206" t="s">
        <v>2377</v>
      </c>
      <c r="G229" s="58"/>
      <c r="H229" s="58"/>
      <c r="I229" s="163"/>
      <c r="J229" s="58"/>
      <c r="K229" s="58"/>
      <c r="L229" s="56"/>
      <c r="M229" s="73"/>
      <c r="N229" s="37"/>
      <c r="O229" s="37"/>
      <c r="P229" s="37"/>
      <c r="Q229" s="37"/>
      <c r="R229" s="37"/>
      <c r="S229" s="37"/>
      <c r="T229" s="74"/>
      <c r="AT229" s="19" t="s">
        <v>188</v>
      </c>
      <c r="AU229" s="19" t="s">
        <v>80</v>
      </c>
    </row>
    <row r="230" spans="2:47" s="1" customFormat="1" ht="27">
      <c r="B230" s="36"/>
      <c r="C230" s="58"/>
      <c r="D230" s="205" t="s">
        <v>216</v>
      </c>
      <c r="E230" s="58"/>
      <c r="F230" s="218" t="s">
        <v>2351</v>
      </c>
      <c r="G230" s="58"/>
      <c r="H230" s="58"/>
      <c r="I230" s="163"/>
      <c r="J230" s="58"/>
      <c r="K230" s="58"/>
      <c r="L230" s="56"/>
      <c r="M230" s="73"/>
      <c r="N230" s="37"/>
      <c r="O230" s="37"/>
      <c r="P230" s="37"/>
      <c r="Q230" s="37"/>
      <c r="R230" s="37"/>
      <c r="S230" s="37"/>
      <c r="T230" s="74"/>
      <c r="AT230" s="19" t="s">
        <v>216</v>
      </c>
      <c r="AU230" s="19" t="s">
        <v>80</v>
      </c>
    </row>
    <row r="231" spans="2:51" s="12" customFormat="1" ht="13.5">
      <c r="B231" s="207"/>
      <c r="C231" s="208"/>
      <c r="D231" s="230" t="s">
        <v>190</v>
      </c>
      <c r="E231" s="243" t="s">
        <v>21</v>
      </c>
      <c r="F231" s="244" t="s">
        <v>2378</v>
      </c>
      <c r="G231" s="208"/>
      <c r="H231" s="245">
        <v>0.66</v>
      </c>
      <c r="I231" s="212"/>
      <c r="J231" s="208"/>
      <c r="K231" s="208"/>
      <c r="L231" s="213"/>
      <c r="M231" s="214"/>
      <c r="N231" s="215"/>
      <c r="O231" s="215"/>
      <c r="P231" s="215"/>
      <c r="Q231" s="215"/>
      <c r="R231" s="215"/>
      <c r="S231" s="215"/>
      <c r="T231" s="216"/>
      <c r="AT231" s="217" t="s">
        <v>190</v>
      </c>
      <c r="AU231" s="217" t="s">
        <v>80</v>
      </c>
      <c r="AV231" s="12" t="s">
        <v>80</v>
      </c>
      <c r="AW231" s="12" t="s">
        <v>34</v>
      </c>
      <c r="AX231" s="12" t="s">
        <v>78</v>
      </c>
      <c r="AY231" s="217" t="s">
        <v>180</v>
      </c>
    </row>
    <row r="232" spans="2:65" s="1" customFormat="1" ht="22.5" customHeight="1">
      <c r="B232" s="36"/>
      <c r="C232" s="193" t="s">
        <v>377</v>
      </c>
      <c r="D232" s="193" t="s">
        <v>183</v>
      </c>
      <c r="E232" s="194" t="s">
        <v>2379</v>
      </c>
      <c r="F232" s="195" t="s">
        <v>2380</v>
      </c>
      <c r="G232" s="196" t="s">
        <v>532</v>
      </c>
      <c r="H232" s="197">
        <v>2.685</v>
      </c>
      <c r="I232" s="198"/>
      <c r="J232" s="199">
        <f>ROUND(I232*H232,2)</f>
        <v>0</v>
      </c>
      <c r="K232" s="195" t="s">
        <v>21</v>
      </c>
      <c r="L232" s="56"/>
      <c r="M232" s="200" t="s">
        <v>21</v>
      </c>
      <c r="N232" s="201" t="s">
        <v>42</v>
      </c>
      <c r="O232" s="37"/>
      <c r="P232" s="202">
        <f>O232*H232</f>
        <v>0</v>
      </c>
      <c r="Q232" s="202">
        <v>0.00955</v>
      </c>
      <c r="R232" s="202">
        <f>Q232*H232</f>
        <v>0.025641749999999998</v>
      </c>
      <c r="S232" s="202">
        <v>0</v>
      </c>
      <c r="T232" s="203">
        <f>S232*H232</f>
        <v>0</v>
      </c>
      <c r="AR232" s="19" t="s">
        <v>206</v>
      </c>
      <c r="AT232" s="19" t="s">
        <v>183</v>
      </c>
      <c r="AU232" s="19" t="s">
        <v>80</v>
      </c>
      <c r="AY232" s="19" t="s">
        <v>180</v>
      </c>
      <c r="BE232" s="204">
        <f>IF(N232="základní",J232,0)</f>
        <v>0</v>
      </c>
      <c r="BF232" s="204">
        <f>IF(N232="snížená",J232,0)</f>
        <v>0</v>
      </c>
      <c r="BG232" s="204">
        <f>IF(N232="zákl. přenesená",J232,0)</f>
        <v>0</v>
      </c>
      <c r="BH232" s="204">
        <f>IF(N232="sníž. přenesená",J232,0)</f>
        <v>0</v>
      </c>
      <c r="BI232" s="204">
        <f>IF(N232="nulová",J232,0)</f>
        <v>0</v>
      </c>
      <c r="BJ232" s="19" t="s">
        <v>78</v>
      </c>
      <c r="BK232" s="204">
        <f>ROUND(I232*H232,2)</f>
        <v>0</v>
      </c>
      <c r="BL232" s="19" t="s">
        <v>206</v>
      </c>
      <c r="BM232" s="19" t="s">
        <v>2381</v>
      </c>
    </row>
    <row r="233" spans="2:47" s="1" customFormat="1" ht="27">
      <c r="B233" s="36"/>
      <c r="C233" s="58"/>
      <c r="D233" s="205" t="s">
        <v>188</v>
      </c>
      <c r="E233" s="58"/>
      <c r="F233" s="206" t="s">
        <v>2382</v>
      </c>
      <c r="G233" s="58"/>
      <c r="H233" s="58"/>
      <c r="I233" s="163"/>
      <c r="J233" s="58"/>
      <c r="K233" s="58"/>
      <c r="L233" s="56"/>
      <c r="M233" s="73"/>
      <c r="N233" s="37"/>
      <c r="O233" s="37"/>
      <c r="P233" s="37"/>
      <c r="Q233" s="37"/>
      <c r="R233" s="37"/>
      <c r="S233" s="37"/>
      <c r="T233" s="74"/>
      <c r="AT233" s="19" t="s">
        <v>188</v>
      </c>
      <c r="AU233" s="19" t="s">
        <v>80</v>
      </c>
    </row>
    <row r="234" spans="2:51" s="12" customFormat="1" ht="13.5">
      <c r="B234" s="207"/>
      <c r="C234" s="208"/>
      <c r="D234" s="230" t="s">
        <v>190</v>
      </c>
      <c r="E234" s="243" t="s">
        <v>21</v>
      </c>
      <c r="F234" s="244" t="s">
        <v>2383</v>
      </c>
      <c r="G234" s="208"/>
      <c r="H234" s="245">
        <v>2.685</v>
      </c>
      <c r="I234" s="212"/>
      <c r="J234" s="208"/>
      <c r="K234" s="208"/>
      <c r="L234" s="213"/>
      <c r="M234" s="214"/>
      <c r="N234" s="215"/>
      <c r="O234" s="215"/>
      <c r="P234" s="215"/>
      <c r="Q234" s="215"/>
      <c r="R234" s="215"/>
      <c r="S234" s="215"/>
      <c r="T234" s="216"/>
      <c r="AT234" s="217" t="s">
        <v>190</v>
      </c>
      <c r="AU234" s="217" t="s">
        <v>80</v>
      </c>
      <c r="AV234" s="12" t="s">
        <v>80</v>
      </c>
      <c r="AW234" s="12" t="s">
        <v>34</v>
      </c>
      <c r="AX234" s="12" t="s">
        <v>78</v>
      </c>
      <c r="AY234" s="217" t="s">
        <v>180</v>
      </c>
    </row>
    <row r="235" spans="2:65" s="1" customFormat="1" ht="22.5" customHeight="1">
      <c r="B235" s="36"/>
      <c r="C235" s="193" t="s">
        <v>381</v>
      </c>
      <c r="D235" s="193" t="s">
        <v>183</v>
      </c>
      <c r="E235" s="194" t="s">
        <v>2384</v>
      </c>
      <c r="F235" s="195" t="s">
        <v>2385</v>
      </c>
      <c r="G235" s="196" t="s">
        <v>532</v>
      </c>
      <c r="H235" s="197">
        <v>2.685</v>
      </c>
      <c r="I235" s="198"/>
      <c r="J235" s="199">
        <f>ROUND(I235*H235,2)</f>
        <v>0</v>
      </c>
      <c r="K235" s="195" t="s">
        <v>21</v>
      </c>
      <c r="L235" s="56"/>
      <c r="M235" s="200" t="s">
        <v>21</v>
      </c>
      <c r="N235" s="201" t="s">
        <v>42</v>
      </c>
      <c r="O235" s="37"/>
      <c r="P235" s="202">
        <f>O235*H235</f>
        <v>0</v>
      </c>
      <c r="Q235" s="202">
        <v>0</v>
      </c>
      <c r="R235" s="202">
        <f>Q235*H235</f>
        <v>0</v>
      </c>
      <c r="S235" s="202">
        <v>0</v>
      </c>
      <c r="T235" s="203">
        <f>S235*H235</f>
        <v>0</v>
      </c>
      <c r="AR235" s="19" t="s">
        <v>206</v>
      </c>
      <c r="AT235" s="19" t="s">
        <v>183</v>
      </c>
      <c r="AU235" s="19" t="s">
        <v>80</v>
      </c>
      <c r="AY235" s="19" t="s">
        <v>180</v>
      </c>
      <c r="BE235" s="204">
        <f>IF(N235="základní",J235,0)</f>
        <v>0</v>
      </c>
      <c r="BF235" s="204">
        <f>IF(N235="snížená",J235,0)</f>
        <v>0</v>
      </c>
      <c r="BG235" s="204">
        <f>IF(N235="zákl. přenesená",J235,0)</f>
        <v>0</v>
      </c>
      <c r="BH235" s="204">
        <f>IF(N235="sníž. přenesená",J235,0)</f>
        <v>0</v>
      </c>
      <c r="BI235" s="204">
        <f>IF(N235="nulová",J235,0)</f>
        <v>0</v>
      </c>
      <c r="BJ235" s="19" t="s">
        <v>78</v>
      </c>
      <c r="BK235" s="204">
        <f>ROUND(I235*H235,2)</f>
        <v>0</v>
      </c>
      <c r="BL235" s="19" t="s">
        <v>206</v>
      </c>
      <c r="BM235" s="19" t="s">
        <v>2386</v>
      </c>
    </row>
    <row r="236" spans="2:47" s="1" customFormat="1" ht="27">
      <c r="B236" s="36"/>
      <c r="C236" s="58"/>
      <c r="D236" s="230" t="s">
        <v>188</v>
      </c>
      <c r="E236" s="58"/>
      <c r="F236" s="242" t="s">
        <v>2387</v>
      </c>
      <c r="G236" s="58"/>
      <c r="H236" s="58"/>
      <c r="I236" s="163"/>
      <c r="J236" s="58"/>
      <c r="K236" s="58"/>
      <c r="L236" s="56"/>
      <c r="M236" s="73"/>
      <c r="N236" s="37"/>
      <c r="O236" s="37"/>
      <c r="P236" s="37"/>
      <c r="Q236" s="37"/>
      <c r="R236" s="37"/>
      <c r="S236" s="37"/>
      <c r="T236" s="74"/>
      <c r="AT236" s="19" t="s">
        <v>188</v>
      </c>
      <c r="AU236" s="19" t="s">
        <v>80</v>
      </c>
    </row>
    <row r="237" spans="2:65" s="1" customFormat="1" ht="22.5" customHeight="1">
      <c r="B237" s="36"/>
      <c r="C237" s="193" t="s">
        <v>386</v>
      </c>
      <c r="D237" s="193" t="s">
        <v>183</v>
      </c>
      <c r="E237" s="194" t="s">
        <v>2388</v>
      </c>
      <c r="F237" s="195" t="s">
        <v>2389</v>
      </c>
      <c r="G237" s="196" t="s">
        <v>196</v>
      </c>
      <c r="H237" s="197">
        <v>0.211</v>
      </c>
      <c r="I237" s="198"/>
      <c r="J237" s="199">
        <f>ROUND(I237*H237,2)</f>
        <v>0</v>
      </c>
      <c r="K237" s="195" t="s">
        <v>21</v>
      </c>
      <c r="L237" s="56"/>
      <c r="M237" s="200" t="s">
        <v>21</v>
      </c>
      <c r="N237" s="201" t="s">
        <v>42</v>
      </c>
      <c r="O237" s="37"/>
      <c r="P237" s="202">
        <f>O237*H237</f>
        <v>0</v>
      </c>
      <c r="Q237" s="202">
        <v>1.04528</v>
      </c>
      <c r="R237" s="202">
        <f>Q237*H237</f>
        <v>0.22055407999999999</v>
      </c>
      <c r="S237" s="202">
        <v>0</v>
      </c>
      <c r="T237" s="203">
        <f>S237*H237</f>
        <v>0</v>
      </c>
      <c r="AR237" s="19" t="s">
        <v>206</v>
      </c>
      <c r="AT237" s="19" t="s">
        <v>183</v>
      </c>
      <c r="AU237" s="19" t="s">
        <v>80</v>
      </c>
      <c r="AY237" s="19" t="s">
        <v>180</v>
      </c>
      <c r="BE237" s="204">
        <f>IF(N237="základní",J237,0)</f>
        <v>0</v>
      </c>
      <c r="BF237" s="204">
        <f>IF(N237="snížená",J237,0)</f>
        <v>0</v>
      </c>
      <c r="BG237" s="204">
        <f>IF(N237="zákl. přenesená",J237,0)</f>
        <v>0</v>
      </c>
      <c r="BH237" s="204">
        <f>IF(N237="sníž. přenesená",J237,0)</f>
        <v>0</v>
      </c>
      <c r="BI237" s="204">
        <f>IF(N237="nulová",J237,0)</f>
        <v>0</v>
      </c>
      <c r="BJ237" s="19" t="s">
        <v>78</v>
      </c>
      <c r="BK237" s="204">
        <f>ROUND(I237*H237,2)</f>
        <v>0</v>
      </c>
      <c r="BL237" s="19" t="s">
        <v>206</v>
      </c>
      <c r="BM237" s="19" t="s">
        <v>2390</v>
      </c>
    </row>
    <row r="238" spans="2:47" s="1" customFormat="1" ht="27">
      <c r="B238" s="36"/>
      <c r="C238" s="58"/>
      <c r="D238" s="205" t="s">
        <v>188</v>
      </c>
      <c r="E238" s="58"/>
      <c r="F238" s="206" t="s">
        <v>2391</v>
      </c>
      <c r="G238" s="58"/>
      <c r="H238" s="58"/>
      <c r="I238" s="163"/>
      <c r="J238" s="58"/>
      <c r="K238" s="58"/>
      <c r="L238" s="56"/>
      <c r="M238" s="73"/>
      <c r="N238" s="37"/>
      <c r="O238" s="37"/>
      <c r="P238" s="37"/>
      <c r="Q238" s="37"/>
      <c r="R238" s="37"/>
      <c r="S238" s="37"/>
      <c r="T238" s="74"/>
      <c r="AT238" s="19" t="s">
        <v>188</v>
      </c>
      <c r="AU238" s="19" t="s">
        <v>80</v>
      </c>
    </row>
    <row r="239" spans="2:51" s="12" customFormat="1" ht="13.5">
      <c r="B239" s="207"/>
      <c r="C239" s="208"/>
      <c r="D239" s="205" t="s">
        <v>190</v>
      </c>
      <c r="E239" s="209" t="s">
        <v>21</v>
      </c>
      <c r="F239" s="210" t="s">
        <v>2392</v>
      </c>
      <c r="G239" s="208"/>
      <c r="H239" s="211">
        <v>0.211</v>
      </c>
      <c r="I239" s="212"/>
      <c r="J239" s="208"/>
      <c r="K239" s="208"/>
      <c r="L239" s="213"/>
      <c r="M239" s="214"/>
      <c r="N239" s="215"/>
      <c r="O239" s="215"/>
      <c r="P239" s="215"/>
      <c r="Q239" s="215"/>
      <c r="R239" s="215"/>
      <c r="S239" s="215"/>
      <c r="T239" s="216"/>
      <c r="AT239" s="217" t="s">
        <v>190</v>
      </c>
      <c r="AU239" s="217" t="s">
        <v>80</v>
      </c>
      <c r="AV239" s="12" t="s">
        <v>80</v>
      </c>
      <c r="AW239" s="12" t="s">
        <v>34</v>
      </c>
      <c r="AX239" s="12" t="s">
        <v>78</v>
      </c>
      <c r="AY239" s="217" t="s">
        <v>180</v>
      </c>
    </row>
    <row r="240" spans="2:63" s="11" customFormat="1" ht="29.85" customHeight="1">
      <c r="B240" s="176"/>
      <c r="C240" s="177"/>
      <c r="D240" s="190" t="s">
        <v>70</v>
      </c>
      <c r="E240" s="191" t="s">
        <v>206</v>
      </c>
      <c r="F240" s="191" t="s">
        <v>816</v>
      </c>
      <c r="G240" s="177"/>
      <c r="H240" s="177"/>
      <c r="I240" s="180"/>
      <c r="J240" s="192">
        <f>BK240</f>
        <v>0</v>
      </c>
      <c r="K240" s="177"/>
      <c r="L240" s="182"/>
      <c r="M240" s="183"/>
      <c r="N240" s="184"/>
      <c r="O240" s="184"/>
      <c r="P240" s="185">
        <f>SUM(P241:P267)</f>
        <v>0</v>
      </c>
      <c r="Q240" s="184"/>
      <c r="R240" s="185">
        <f>SUM(R241:R267)</f>
        <v>41.54971888000001</v>
      </c>
      <c r="S240" s="184"/>
      <c r="T240" s="186">
        <f>SUM(T241:T267)</f>
        <v>0</v>
      </c>
      <c r="AR240" s="187" t="s">
        <v>78</v>
      </c>
      <c r="AT240" s="188" t="s">
        <v>70</v>
      </c>
      <c r="AU240" s="188" t="s">
        <v>78</v>
      </c>
      <c r="AY240" s="187" t="s">
        <v>180</v>
      </c>
      <c r="BK240" s="189">
        <f>SUM(BK241:BK267)</f>
        <v>0</v>
      </c>
    </row>
    <row r="241" spans="2:65" s="1" customFormat="1" ht="22.5" customHeight="1">
      <c r="B241" s="36"/>
      <c r="C241" s="193" t="s">
        <v>390</v>
      </c>
      <c r="D241" s="193" t="s">
        <v>183</v>
      </c>
      <c r="E241" s="194" t="s">
        <v>2012</v>
      </c>
      <c r="F241" s="195" t="s">
        <v>2013</v>
      </c>
      <c r="G241" s="196" t="s">
        <v>532</v>
      </c>
      <c r="H241" s="197">
        <v>12.532</v>
      </c>
      <c r="I241" s="198"/>
      <c r="J241" s="199">
        <f>ROUND(I241*H241,2)</f>
        <v>0</v>
      </c>
      <c r="K241" s="195" t="s">
        <v>21</v>
      </c>
      <c r="L241" s="56"/>
      <c r="M241" s="200" t="s">
        <v>21</v>
      </c>
      <c r="N241" s="201" t="s">
        <v>42</v>
      </c>
      <c r="O241" s="37"/>
      <c r="P241" s="202">
        <f>O241*H241</f>
        <v>0</v>
      </c>
      <c r="Q241" s="202">
        <v>0.00103</v>
      </c>
      <c r="R241" s="202">
        <f>Q241*H241</f>
        <v>0.012907960000000001</v>
      </c>
      <c r="S241" s="202">
        <v>0</v>
      </c>
      <c r="T241" s="203">
        <f>S241*H241</f>
        <v>0</v>
      </c>
      <c r="AR241" s="19" t="s">
        <v>206</v>
      </c>
      <c r="AT241" s="19" t="s">
        <v>183</v>
      </c>
      <c r="AU241" s="19" t="s">
        <v>80</v>
      </c>
      <c r="AY241" s="19" t="s">
        <v>180</v>
      </c>
      <c r="BE241" s="204">
        <f>IF(N241="základní",J241,0)</f>
        <v>0</v>
      </c>
      <c r="BF241" s="204">
        <f>IF(N241="snížená",J241,0)</f>
        <v>0</v>
      </c>
      <c r="BG241" s="204">
        <f>IF(N241="zákl. přenesená",J241,0)</f>
        <v>0</v>
      </c>
      <c r="BH241" s="204">
        <f>IF(N241="sníž. přenesená",J241,0)</f>
        <v>0</v>
      </c>
      <c r="BI241" s="204">
        <f>IF(N241="nulová",J241,0)</f>
        <v>0</v>
      </c>
      <c r="BJ241" s="19" t="s">
        <v>78</v>
      </c>
      <c r="BK241" s="204">
        <f>ROUND(I241*H241,2)</f>
        <v>0</v>
      </c>
      <c r="BL241" s="19" t="s">
        <v>206</v>
      </c>
      <c r="BM241" s="19" t="s">
        <v>2393</v>
      </c>
    </row>
    <row r="242" spans="2:47" s="1" customFormat="1" ht="27">
      <c r="B242" s="36"/>
      <c r="C242" s="58"/>
      <c r="D242" s="205" t="s">
        <v>188</v>
      </c>
      <c r="E242" s="58"/>
      <c r="F242" s="206" t="s">
        <v>2015</v>
      </c>
      <c r="G242" s="58"/>
      <c r="H242" s="58"/>
      <c r="I242" s="163"/>
      <c r="J242" s="58"/>
      <c r="K242" s="58"/>
      <c r="L242" s="56"/>
      <c r="M242" s="73"/>
      <c r="N242" s="37"/>
      <c r="O242" s="37"/>
      <c r="P242" s="37"/>
      <c r="Q242" s="37"/>
      <c r="R242" s="37"/>
      <c r="S242" s="37"/>
      <c r="T242" s="74"/>
      <c r="AT242" s="19" t="s">
        <v>188</v>
      </c>
      <c r="AU242" s="19" t="s">
        <v>80</v>
      </c>
    </row>
    <row r="243" spans="2:51" s="12" customFormat="1" ht="13.5">
      <c r="B243" s="207"/>
      <c r="C243" s="208"/>
      <c r="D243" s="205" t="s">
        <v>190</v>
      </c>
      <c r="E243" s="209" t="s">
        <v>21</v>
      </c>
      <c r="F243" s="210" t="s">
        <v>2394</v>
      </c>
      <c r="G243" s="208"/>
      <c r="H243" s="211">
        <v>12.532</v>
      </c>
      <c r="I243" s="212"/>
      <c r="J243" s="208"/>
      <c r="K243" s="208"/>
      <c r="L243" s="213"/>
      <c r="M243" s="214"/>
      <c r="N243" s="215"/>
      <c r="O243" s="215"/>
      <c r="P243" s="215"/>
      <c r="Q243" s="215"/>
      <c r="R243" s="215"/>
      <c r="S243" s="215"/>
      <c r="T243" s="216"/>
      <c r="AT243" s="217" t="s">
        <v>190</v>
      </c>
      <c r="AU243" s="217" t="s">
        <v>80</v>
      </c>
      <c r="AV243" s="12" t="s">
        <v>80</v>
      </c>
      <c r="AW243" s="12" t="s">
        <v>34</v>
      </c>
      <c r="AX243" s="12" t="s">
        <v>71</v>
      </c>
      <c r="AY243" s="217" t="s">
        <v>180</v>
      </c>
    </row>
    <row r="244" spans="2:51" s="13" customFormat="1" ht="13.5">
      <c r="B244" s="219"/>
      <c r="C244" s="220"/>
      <c r="D244" s="230" t="s">
        <v>190</v>
      </c>
      <c r="E244" s="247" t="s">
        <v>21</v>
      </c>
      <c r="F244" s="248" t="s">
        <v>209</v>
      </c>
      <c r="G244" s="220"/>
      <c r="H244" s="249">
        <v>12.532</v>
      </c>
      <c r="I244" s="224"/>
      <c r="J244" s="220"/>
      <c r="K244" s="220"/>
      <c r="L244" s="225"/>
      <c r="M244" s="226"/>
      <c r="N244" s="227"/>
      <c r="O244" s="227"/>
      <c r="P244" s="227"/>
      <c r="Q244" s="227"/>
      <c r="R244" s="227"/>
      <c r="S244" s="227"/>
      <c r="T244" s="228"/>
      <c r="AT244" s="229" t="s">
        <v>190</v>
      </c>
      <c r="AU244" s="229" t="s">
        <v>80</v>
      </c>
      <c r="AV244" s="13" t="s">
        <v>206</v>
      </c>
      <c r="AW244" s="13" t="s">
        <v>34</v>
      </c>
      <c r="AX244" s="13" t="s">
        <v>78</v>
      </c>
      <c r="AY244" s="229" t="s">
        <v>180</v>
      </c>
    </row>
    <row r="245" spans="2:65" s="1" customFormat="1" ht="22.5" customHeight="1">
      <c r="B245" s="36"/>
      <c r="C245" s="193" t="s">
        <v>396</v>
      </c>
      <c r="D245" s="193" t="s">
        <v>183</v>
      </c>
      <c r="E245" s="194" t="s">
        <v>2018</v>
      </c>
      <c r="F245" s="195" t="s">
        <v>2019</v>
      </c>
      <c r="G245" s="196" t="s">
        <v>532</v>
      </c>
      <c r="H245" s="197">
        <v>12.532</v>
      </c>
      <c r="I245" s="198"/>
      <c r="J245" s="199">
        <f>ROUND(I245*H245,2)</f>
        <v>0</v>
      </c>
      <c r="K245" s="195" t="s">
        <v>21</v>
      </c>
      <c r="L245" s="56"/>
      <c r="M245" s="200" t="s">
        <v>21</v>
      </c>
      <c r="N245" s="201" t="s">
        <v>42</v>
      </c>
      <c r="O245" s="37"/>
      <c r="P245" s="202">
        <f>O245*H245</f>
        <v>0</v>
      </c>
      <c r="Q245" s="202">
        <v>0</v>
      </c>
      <c r="R245" s="202">
        <f>Q245*H245</f>
        <v>0</v>
      </c>
      <c r="S245" s="202">
        <v>0</v>
      </c>
      <c r="T245" s="203">
        <f>S245*H245</f>
        <v>0</v>
      </c>
      <c r="AR245" s="19" t="s">
        <v>206</v>
      </c>
      <c r="AT245" s="19" t="s">
        <v>183</v>
      </c>
      <c r="AU245" s="19" t="s">
        <v>80</v>
      </c>
      <c r="AY245" s="19" t="s">
        <v>180</v>
      </c>
      <c r="BE245" s="204">
        <f>IF(N245="základní",J245,0)</f>
        <v>0</v>
      </c>
      <c r="BF245" s="204">
        <f>IF(N245="snížená",J245,0)</f>
        <v>0</v>
      </c>
      <c r="BG245" s="204">
        <f>IF(N245="zákl. přenesená",J245,0)</f>
        <v>0</v>
      </c>
      <c r="BH245" s="204">
        <f>IF(N245="sníž. přenesená",J245,0)</f>
        <v>0</v>
      </c>
      <c r="BI245" s="204">
        <f>IF(N245="nulová",J245,0)</f>
        <v>0</v>
      </c>
      <c r="BJ245" s="19" t="s">
        <v>78</v>
      </c>
      <c r="BK245" s="204">
        <f>ROUND(I245*H245,2)</f>
        <v>0</v>
      </c>
      <c r="BL245" s="19" t="s">
        <v>206</v>
      </c>
      <c r="BM245" s="19" t="s">
        <v>2395</v>
      </c>
    </row>
    <row r="246" spans="2:47" s="1" customFormat="1" ht="27">
      <c r="B246" s="36"/>
      <c r="C246" s="58"/>
      <c r="D246" s="205" t="s">
        <v>188</v>
      </c>
      <c r="E246" s="58"/>
      <c r="F246" s="206" t="s">
        <v>2021</v>
      </c>
      <c r="G246" s="58"/>
      <c r="H246" s="58"/>
      <c r="I246" s="163"/>
      <c r="J246" s="58"/>
      <c r="K246" s="58"/>
      <c r="L246" s="56"/>
      <c r="M246" s="73"/>
      <c r="N246" s="37"/>
      <c r="O246" s="37"/>
      <c r="P246" s="37"/>
      <c r="Q246" s="37"/>
      <c r="R246" s="37"/>
      <c r="S246" s="37"/>
      <c r="T246" s="74"/>
      <c r="AT246" s="19" t="s">
        <v>188</v>
      </c>
      <c r="AU246" s="19" t="s">
        <v>80</v>
      </c>
    </row>
    <row r="247" spans="2:51" s="12" customFormat="1" ht="13.5">
      <c r="B247" s="207"/>
      <c r="C247" s="208"/>
      <c r="D247" s="205" t="s">
        <v>190</v>
      </c>
      <c r="E247" s="209" t="s">
        <v>21</v>
      </c>
      <c r="F247" s="210" t="s">
        <v>2394</v>
      </c>
      <c r="G247" s="208"/>
      <c r="H247" s="211">
        <v>12.532</v>
      </c>
      <c r="I247" s="212"/>
      <c r="J247" s="208"/>
      <c r="K247" s="208"/>
      <c r="L247" s="213"/>
      <c r="M247" s="214"/>
      <c r="N247" s="215"/>
      <c r="O247" s="215"/>
      <c r="P247" s="215"/>
      <c r="Q247" s="215"/>
      <c r="R247" s="215"/>
      <c r="S247" s="215"/>
      <c r="T247" s="216"/>
      <c r="AT247" s="217" t="s">
        <v>190</v>
      </c>
      <c r="AU247" s="217" t="s">
        <v>80</v>
      </c>
      <c r="AV247" s="12" t="s">
        <v>80</v>
      </c>
      <c r="AW247" s="12" t="s">
        <v>34</v>
      </c>
      <c r="AX247" s="12" t="s">
        <v>71</v>
      </c>
      <c r="AY247" s="217" t="s">
        <v>180</v>
      </c>
    </row>
    <row r="248" spans="2:51" s="13" customFormat="1" ht="13.5">
      <c r="B248" s="219"/>
      <c r="C248" s="220"/>
      <c r="D248" s="230" t="s">
        <v>190</v>
      </c>
      <c r="E248" s="247" t="s">
        <v>21</v>
      </c>
      <c r="F248" s="248" t="s">
        <v>209</v>
      </c>
      <c r="G248" s="220"/>
      <c r="H248" s="249">
        <v>12.532</v>
      </c>
      <c r="I248" s="224"/>
      <c r="J248" s="220"/>
      <c r="K248" s="220"/>
      <c r="L248" s="225"/>
      <c r="M248" s="226"/>
      <c r="N248" s="227"/>
      <c r="O248" s="227"/>
      <c r="P248" s="227"/>
      <c r="Q248" s="227"/>
      <c r="R248" s="227"/>
      <c r="S248" s="227"/>
      <c r="T248" s="228"/>
      <c r="AT248" s="229" t="s">
        <v>190</v>
      </c>
      <c r="AU248" s="229" t="s">
        <v>80</v>
      </c>
      <c r="AV248" s="13" t="s">
        <v>206</v>
      </c>
      <c r="AW248" s="13" t="s">
        <v>34</v>
      </c>
      <c r="AX248" s="13" t="s">
        <v>78</v>
      </c>
      <c r="AY248" s="229" t="s">
        <v>180</v>
      </c>
    </row>
    <row r="249" spans="2:65" s="1" customFormat="1" ht="22.5" customHeight="1">
      <c r="B249" s="36"/>
      <c r="C249" s="193" t="s">
        <v>400</v>
      </c>
      <c r="D249" s="193" t="s">
        <v>183</v>
      </c>
      <c r="E249" s="194" t="s">
        <v>643</v>
      </c>
      <c r="F249" s="195" t="s">
        <v>644</v>
      </c>
      <c r="G249" s="196" t="s">
        <v>196</v>
      </c>
      <c r="H249" s="197">
        <v>0.682</v>
      </c>
      <c r="I249" s="198"/>
      <c r="J249" s="199">
        <f>ROUND(I249*H249,2)</f>
        <v>0</v>
      </c>
      <c r="K249" s="195" t="s">
        <v>21</v>
      </c>
      <c r="L249" s="56"/>
      <c r="M249" s="200" t="s">
        <v>21</v>
      </c>
      <c r="N249" s="201" t="s">
        <v>42</v>
      </c>
      <c r="O249" s="37"/>
      <c r="P249" s="202">
        <f>O249*H249</f>
        <v>0</v>
      </c>
      <c r="Q249" s="202">
        <v>1.05306</v>
      </c>
      <c r="R249" s="202">
        <f>Q249*H249</f>
        <v>0.7181869200000002</v>
      </c>
      <c r="S249" s="202">
        <v>0</v>
      </c>
      <c r="T249" s="203">
        <f>S249*H249</f>
        <v>0</v>
      </c>
      <c r="AR249" s="19" t="s">
        <v>206</v>
      </c>
      <c r="AT249" s="19" t="s">
        <v>183</v>
      </c>
      <c r="AU249" s="19" t="s">
        <v>80</v>
      </c>
      <c r="AY249" s="19" t="s">
        <v>180</v>
      </c>
      <c r="BE249" s="204">
        <f>IF(N249="základní",J249,0)</f>
        <v>0</v>
      </c>
      <c r="BF249" s="204">
        <f>IF(N249="snížená",J249,0)</f>
        <v>0</v>
      </c>
      <c r="BG249" s="204">
        <f>IF(N249="zákl. přenesená",J249,0)</f>
        <v>0</v>
      </c>
      <c r="BH249" s="204">
        <f>IF(N249="sníž. přenesená",J249,0)</f>
        <v>0</v>
      </c>
      <c r="BI249" s="204">
        <f>IF(N249="nulová",J249,0)</f>
        <v>0</v>
      </c>
      <c r="BJ249" s="19" t="s">
        <v>78</v>
      </c>
      <c r="BK249" s="204">
        <f>ROUND(I249*H249,2)</f>
        <v>0</v>
      </c>
      <c r="BL249" s="19" t="s">
        <v>206</v>
      </c>
      <c r="BM249" s="19" t="s">
        <v>2396</v>
      </c>
    </row>
    <row r="250" spans="2:47" s="1" customFormat="1" ht="13.5">
      <c r="B250" s="36"/>
      <c r="C250" s="58"/>
      <c r="D250" s="205" t="s">
        <v>188</v>
      </c>
      <c r="E250" s="58"/>
      <c r="F250" s="206" t="s">
        <v>646</v>
      </c>
      <c r="G250" s="58"/>
      <c r="H250" s="58"/>
      <c r="I250" s="163"/>
      <c r="J250" s="58"/>
      <c r="K250" s="58"/>
      <c r="L250" s="56"/>
      <c r="M250" s="73"/>
      <c r="N250" s="37"/>
      <c r="O250" s="37"/>
      <c r="P250" s="37"/>
      <c r="Q250" s="37"/>
      <c r="R250" s="37"/>
      <c r="S250" s="37"/>
      <c r="T250" s="74"/>
      <c r="AT250" s="19" t="s">
        <v>188</v>
      </c>
      <c r="AU250" s="19" t="s">
        <v>80</v>
      </c>
    </row>
    <row r="251" spans="2:47" s="1" customFormat="1" ht="27">
      <c r="B251" s="36"/>
      <c r="C251" s="58"/>
      <c r="D251" s="205" t="s">
        <v>198</v>
      </c>
      <c r="E251" s="58"/>
      <c r="F251" s="218" t="s">
        <v>2023</v>
      </c>
      <c r="G251" s="58"/>
      <c r="H251" s="58"/>
      <c r="I251" s="163"/>
      <c r="J251" s="58"/>
      <c r="K251" s="58"/>
      <c r="L251" s="56"/>
      <c r="M251" s="73"/>
      <c r="N251" s="37"/>
      <c r="O251" s="37"/>
      <c r="P251" s="37"/>
      <c r="Q251" s="37"/>
      <c r="R251" s="37"/>
      <c r="S251" s="37"/>
      <c r="T251" s="74"/>
      <c r="AT251" s="19" t="s">
        <v>198</v>
      </c>
      <c r="AU251" s="19" t="s">
        <v>80</v>
      </c>
    </row>
    <row r="252" spans="2:51" s="12" customFormat="1" ht="13.5">
      <c r="B252" s="207"/>
      <c r="C252" s="208"/>
      <c r="D252" s="205" t="s">
        <v>190</v>
      </c>
      <c r="E252" s="209" t="s">
        <v>21</v>
      </c>
      <c r="F252" s="210" t="s">
        <v>2397</v>
      </c>
      <c r="G252" s="208"/>
      <c r="H252" s="211">
        <v>0.682</v>
      </c>
      <c r="I252" s="212"/>
      <c r="J252" s="208"/>
      <c r="K252" s="208"/>
      <c r="L252" s="213"/>
      <c r="M252" s="214"/>
      <c r="N252" s="215"/>
      <c r="O252" s="215"/>
      <c r="P252" s="215"/>
      <c r="Q252" s="215"/>
      <c r="R252" s="215"/>
      <c r="S252" s="215"/>
      <c r="T252" s="216"/>
      <c r="AT252" s="217" t="s">
        <v>190</v>
      </c>
      <c r="AU252" s="217" t="s">
        <v>80</v>
      </c>
      <c r="AV252" s="12" t="s">
        <v>80</v>
      </c>
      <c r="AW252" s="12" t="s">
        <v>34</v>
      </c>
      <c r="AX252" s="12" t="s">
        <v>71</v>
      </c>
      <c r="AY252" s="217" t="s">
        <v>180</v>
      </c>
    </row>
    <row r="253" spans="2:51" s="13" customFormat="1" ht="13.5">
      <c r="B253" s="219"/>
      <c r="C253" s="220"/>
      <c r="D253" s="230" t="s">
        <v>190</v>
      </c>
      <c r="E253" s="247" t="s">
        <v>21</v>
      </c>
      <c r="F253" s="248" t="s">
        <v>209</v>
      </c>
      <c r="G253" s="220"/>
      <c r="H253" s="249">
        <v>0.682</v>
      </c>
      <c r="I253" s="224"/>
      <c r="J253" s="220"/>
      <c r="K253" s="220"/>
      <c r="L253" s="225"/>
      <c r="M253" s="226"/>
      <c r="N253" s="227"/>
      <c r="O253" s="227"/>
      <c r="P253" s="227"/>
      <c r="Q253" s="227"/>
      <c r="R253" s="227"/>
      <c r="S253" s="227"/>
      <c r="T253" s="228"/>
      <c r="AT253" s="229" t="s">
        <v>190</v>
      </c>
      <c r="AU253" s="229" t="s">
        <v>80</v>
      </c>
      <c r="AV253" s="13" t="s">
        <v>206</v>
      </c>
      <c r="AW253" s="13" t="s">
        <v>34</v>
      </c>
      <c r="AX253" s="13" t="s">
        <v>78</v>
      </c>
      <c r="AY253" s="229" t="s">
        <v>180</v>
      </c>
    </row>
    <row r="254" spans="2:65" s="1" customFormat="1" ht="22.5" customHeight="1">
      <c r="B254" s="36"/>
      <c r="C254" s="193" t="s">
        <v>405</v>
      </c>
      <c r="D254" s="193" t="s">
        <v>183</v>
      </c>
      <c r="E254" s="194" t="s">
        <v>2398</v>
      </c>
      <c r="F254" s="195" t="s">
        <v>2399</v>
      </c>
      <c r="G254" s="196" t="s">
        <v>320</v>
      </c>
      <c r="H254" s="197">
        <v>7.21</v>
      </c>
      <c r="I254" s="198"/>
      <c r="J254" s="199">
        <f>ROUND(I254*H254,2)</f>
        <v>0</v>
      </c>
      <c r="K254" s="195" t="s">
        <v>21</v>
      </c>
      <c r="L254" s="56"/>
      <c r="M254" s="200" t="s">
        <v>21</v>
      </c>
      <c r="N254" s="201" t="s">
        <v>42</v>
      </c>
      <c r="O254" s="37"/>
      <c r="P254" s="202">
        <f>O254*H254</f>
        <v>0</v>
      </c>
      <c r="Q254" s="202">
        <v>0</v>
      </c>
      <c r="R254" s="202">
        <f>Q254*H254</f>
        <v>0</v>
      </c>
      <c r="S254" s="202">
        <v>0</v>
      </c>
      <c r="T254" s="203">
        <f>S254*H254</f>
        <v>0</v>
      </c>
      <c r="AR254" s="19" t="s">
        <v>206</v>
      </c>
      <c r="AT254" s="19" t="s">
        <v>183</v>
      </c>
      <c r="AU254" s="19" t="s">
        <v>80</v>
      </c>
      <c r="AY254" s="19" t="s">
        <v>180</v>
      </c>
      <c r="BE254" s="204">
        <f>IF(N254="základní",J254,0)</f>
        <v>0</v>
      </c>
      <c r="BF254" s="204">
        <f>IF(N254="snížená",J254,0)</f>
        <v>0</v>
      </c>
      <c r="BG254" s="204">
        <f>IF(N254="zákl. přenesená",J254,0)</f>
        <v>0</v>
      </c>
      <c r="BH254" s="204">
        <f>IF(N254="sníž. přenesená",J254,0)</f>
        <v>0</v>
      </c>
      <c r="BI254" s="204">
        <f>IF(N254="nulová",J254,0)</f>
        <v>0</v>
      </c>
      <c r="BJ254" s="19" t="s">
        <v>78</v>
      </c>
      <c r="BK254" s="204">
        <f>ROUND(I254*H254,2)</f>
        <v>0</v>
      </c>
      <c r="BL254" s="19" t="s">
        <v>206</v>
      </c>
      <c r="BM254" s="19" t="s">
        <v>2400</v>
      </c>
    </row>
    <row r="255" spans="2:47" s="1" customFormat="1" ht="13.5">
      <c r="B255" s="36"/>
      <c r="C255" s="58"/>
      <c r="D255" s="205" t="s">
        <v>188</v>
      </c>
      <c r="E255" s="58"/>
      <c r="F255" s="206" t="s">
        <v>2399</v>
      </c>
      <c r="G255" s="58"/>
      <c r="H255" s="58"/>
      <c r="I255" s="163"/>
      <c r="J255" s="58"/>
      <c r="K255" s="58"/>
      <c r="L255" s="56"/>
      <c r="M255" s="73"/>
      <c r="N255" s="37"/>
      <c r="O255" s="37"/>
      <c r="P255" s="37"/>
      <c r="Q255" s="37"/>
      <c r="R255" s="37"/>
      <c r="S255" s="37"/>
      <c r="T255" s="74"/>
      <c r="AT255" s="19" t="s">
        <v>188</v>
      </c>
      <c r="AU255" s="19" t="s">
        <v>80</v>
      </c>
    </row>
    <row r="256" spans="2:47" s="1" customFormat="1" ht="40.5">
      <c r="B256" s="36"/>
      <c r="C256" s="58"/>
      <c r="D256" s="230" t="s">
        <v>216</v>
      </c>
      <c r="E256" s="58"/>
      <c r="F256" s="231" t="s">
        <v>2401</v>
      </c>
      <c r="G256" s="58"/>
      <c r="H256" s="58"/>
      <c r="I256" s="163"/>
      <c r="J256" s="58"/>
      <c r="K256" s="58"/>
      <c r="L256" s="56"/>
      <c r="M256" s="73"/>
      <c r="N256" s="37"/>
      <c r="O256" s="37"/>
      <c r="P256" s="37"/>
      <c r="Q256" s="37"/>
      <c r="R256" s="37"/>
      <c r="S256" s="37"/>
      <c r="T256" s="74"/>
      <c r="AT256" s="19" t="s">
        <v>216</v>
      </c>
      <c r="AU256" s="19" t="s">
        <v>80</v>
      </c>
    </row>
    <row r="257" spans="2:65" s="1" customFormat="1" ht="22.5" customHeight="1">
      <c r="B257" s="36"/>
      <c r="C257" s="193" t="s">
        <v>409</v>
      </c>
      <c r="D257" s="193" t="s">
        <v>183</v>
      </c>
      <c r="E257" s="194" t="s">
        <v>2089</v>
      </c>
      <c r="F257" s="195" t="s">
        <v>2090</v>
      </c>
      <c r="G257" s="196" t="s">
        <v>320</v>
      </c>
      <c r="H257" s="197">
        <v>3.842</v>
      </c>
      <c r="I257" s="198"/>
      <c r="J257" s="199">
        <f>ROUND(I257*H257,2)</f>
        <v>0</v>
      </c>
      <c r="K257" s="195" t="s">
        <v>21</v>
      </c>
      <c r="L257" s="56"/>
      <c r="M257" s="200" t="s">
        <v>21</v>
      </c>
      <c r="N257" s="201" t="s">
        <v>42</v>
      </c>
      <c r="O257" s="37"/>
      <c r="P257" s="202">
        <f>O257*H257</f>
        <v>0</v>
      </c>
      <c r="Q257" s="202">
        <v>0</v>
      </c>
      <c r="R257" s="202">
        <f>Q257*H257</f>
        <v>0</v>
      </c>
      <c r="S257" s="202">
        <v>0</v>
      </c>
      <c r="T257" s="203">
        <f>S257*H257</f>
        <v>0</v>
      </c>
      <c r="AR257" s="19" t="s">
        <v>206</v>
      </c>
      <c r="AT257" s="19" t="s">
        <v>183</v>
      </c>
      <c r="AU257" s="19" t="s">
        <v>80</v>
      </c>
      <c r="AY257" s="19" t="s">
        <v>180</v>
      </c>
      <c r="BE257" s="204">
        <f>IF(N257="základní",J257,0)</f>
        <v>0</v>
      </c>
      <c r="BF257" s="204">
        <f>IF(N257="snížená",J257,0)</f>
        <v>0</v>
      </c>
      <c r="BG257" s="204">
        <f>IF(N257="zákl. přenesená",J257,0)</f>
        <v>0</v>
      </c>
      <c r="BH257" s="204">
        <f>IF(N257="sníž. přenesená",J257,0)</f>
        <v>0</v>
      </c>
      <c r="BI257" s="204">
        <f>IF(N257="nulová",J257,0)</f>
        <v>0</v>
      </c>
      <c r="BJ257" s="19" t="s">
        <v>78</v>
      </c>
      <c r="BK257" s="204">
        <f>ROUND(I257*H257,2)</f>
        <v>0</v>
      </c>
      <c r="BL257" s="19" t="s">
        <v>206</v>
      </c>
      <c r="BM257" s="19" t="s">
        <v>2402</v>
      </c>
    </row>
    <row r="258" spans="2:47" s="1" customFormat="1" ht="27">
      <c r="B258" s="36"/>
      <c r="C258" s="58"/>
      <c r="D258" s="205" t="s">
        <v>188</v>
      </c>
      <c r="E258" s="58"/>
      <c r="F258" s="206" t="s">
        <v>2092</v>
      </c>
      <c r="G258" s="58"/>
      <c r="H258" s="58"/>
      <c r="I258" s="163"/>
      <c r="J258" s="58"/>
      <c r="K258" s="58"/>
      <c r="L258" s="56"/>
      <c r="M258" s="73"/>
      <c r="N258" s="37"/>
      <c r="O258" s="37"/>
      <c r="P258" s="37"/>
      <c r="Q258" s="37"/>
      <c r="R258" s="37"/>
      <c r="S258" s="37"/>
      <c r="T258" s="74"/>
      <c r="AT258" s="19" t="s">
        <v>188</v>
      </c>
      <c r="AU258" s="19" t="s">
        <v>80</v>
      </c>
    </row>
    <row r="259" spans="2:47" s="1" customFormat="1" ht="40.5">
      <c r="B259" s="36"/>
      <c r="C259" s="58"/>
      <c r="D259" s="205" t="s">
        <v>198</v>
      </c>
      <c r="E259" s="58"/>
      <c r="F259" s="218" t="s">
        <v>2093</v>
      </c>
      <c r="G259" s="58"/>
      <c r="H259" s="58"/>
      <c r="I259" s="163"/>
      <c r="J259" s="58"/>
      <c r="K259" s="58"/>
      <c r="L259" s="56"/>
      <c r="M259" s="73"/>
      <c r="N259" s="37"/>
      <c r="O259" s="37"/>
      <c r="P259" s="37"/>
      <c r="Q259" s="37"/>
      <c r="R259" s="37"/>
      <c r="S259" s="37"/>
      <c r="T259" s="74"/>
      <c r="AT259" s="19" t="s">
        <v>198</v>
      </c>
      <c r="AU259" s="19" t="s">
        <v>80</v>
      </c>
    </row>
    <row r="260" spans="2:51" s="12" customFormat="1" ht="13.5">
      <c r="B260" s="207"/>
      <c r="C260" s="208"/>
      <c r="D260" s="230" t="s">
        <v>190</v>
      </c>
      <c r="E260" s="243" t="s">
        <v>21</v>
      </c>
      <c r="F260" s="244" t="s">
        <v>2403</v>
      </c>
      <c r="G260" s="208"/>
      <c r="H260" s="245">
        <v>3.842</v>
      </c>
      <c r="I260" s="212"/>
      <c r="J260" s="208"/>
      <c r="K260" s="208"/>
      <c r="L260" s="213"/>
      <c r="M260" s="214"/>
      <c r="N260" s="215"/>
      <c r="O260" s="215"/>
      <c r="P260" s="215"/>
      <c r="Q260" s="215"/>
      <c r="R260" s="215"/>
      <c r="S260" s="215"/>
      <c r="T260" s="216"/>
      <c r="AT260" s="217" t="s">
        <v>190</v>
      </c>
      <c r="AU260" s="217" t="s">
        <v>80</v>
      </c>
      <c r="AV260" s="12" t="s">
        <v>80</v>
      </c>
      <c r="AW260" s="12" t="s">
        <v>34</v>
      </c>
      <c r="AX260" s="12" t="s">
        <v>78</v>
      </c>
      <c r="AY260" s="217" t="s">
        <v>180</v>
      </c>
    </row>
    <row r="261" spans="2:65" s="1" customFormat="1" ht="31.5" customHeight="1">
      <c r="B261" s="36"/>
      <c r="C261" s="193" t="s">
        <v>413</v>
      </c>
      <c r="D261" s="193" t="s">
        <v>183</v>
      </c>
      <c r="E261" s="194" t="s">
        <v>2095</v>
      </c>
      <c r="F261" s="195" t="s">
        <v>2096</v>
      </c>
      <c r="G261" s="196" t="s">
        <v>320</v>
      </c>
      <c r="H261" s="197">
        <v>17.928</v>
      </c>
      <c r="I261" s="198"/>
      <c r="J261" s="199">
        <f>ROUND(I261*H261,2)</f>
        <v>0</v>
      </c>
      <c r="K261" s="195" t="s">
        <v>560</v>
      </c>
      <c r="L261" s="56"/>
      <c r="M261" s="200" t="s">
        <v>21</v>
      </c>
      <c r="N261" s="201" t="s">
        <v>42</v>
      </c>
      <c r="O261" s="37"/>
      <c r="P261" s="202">
        <f>O261*H261</f>
        <v>0</v>
      </c>
      <c r="Q261" s="202">
        <v>1.848</v>
      </c>
      <c r="R261" s="202">
        <f>Q261*H261</f>
        <v>33.13094400000001</v>
      </c>
      <c r="S261" s="202">
        <v>0</v>
      </c>
      <c r="T261" s="203">
        <f>S261*H261</f>
        <v>0</v>
      </c>
      <c r="AR261" s="19" t="s">
        <v>206</v>
      </c>
      <c r="AT261" s="19" t="s">
        <v>183</v>
      </c>
      <c r="AU261" s="19" t="s">
        <v>80</v>
      </c>
      <c r="AY261" s="19" t="s">
        <v>180</v>
      </c>
      <c r="BE261" s="204">
        <f>IF(N261="základní",J261,0)</f>
        <v>0</v>
      </c>
      <c r="BF261" s="204">
        <f>IF(N261="snížená",J261,0)</f>
        <v>0</v>
      </c>
      <c r="BG261" s="204">
        <f>IF(N261="zákl. přenesená",J261,0)</f>
        <v>0</v>
      </c>
      <c r="BH261" s="204">
        <f>IF(N261="sníž. přenesená",J261,0)</f>
        <v>0</v>
      </c>
      <c r="BI261" s="204">
        <f>IF(N261="nulová",J261,0)</f>
        <v>0</v>
      </c>
      <c r="BJ261" s="19" t="s">
        <v>78</v>
      </c>
      <c r="BK261" s="204">
        <f>ROUND(I261*H261,2)</f>
        <v>0</v>
      </c>
      <c r="BL261" s="19" t="s">
        <v>206</v>
      </c>
      <c r="BM261" s="19" t="s">
        <v>2404</v>
      </c>
    </row>
    <row r="262" spans="2:47" s="1" customFormat="1" ht="40.5">
      <c r="B262" s="36"/>
      <c r="C262" s="58"/>
      <c r="D262" s="205" t="s">
        <v>188</v>
      </c>
      <c r="E262" s="58"/>
      <c r="F262" s="206" t="s">
        <v>2098</v>
      </c>
      <c r="G262" s="58"/>
      <c r="H262" s="58"/>
      <c r="I262" s="163"/>
      <c r="J262" s="58"/>
      <c r="K262" s="58"/>
      <c r="L262" s="56"/>
      <c r="M262" s="73"/>
      <c r="N262" s="37"/>
      <c r="O262" s="37"/>
      <c r="P262" s="37"/>
      <c r="Q262" s="37"/>
      <c r="R262" s="37"/>
      <c r="S262" s="37"/>
      <c r="T262" s="74"/>
      <c r="AT262" s="19" t="s">
        <v>188</v>
      </c>
      <c r="AU262" s="19" t="s">
        <v>80</v>
      </c>
    </row>
    <row r="263" spans="2:47" s="1" customFormat="1" ht="40.5">
      <c r="B263" s="36"/>
      <c r="C263" s="58"/>
      <c r="D263" s="205" t="s">
        <v>198</v>
      </c>
      <c r="E263" s="58"/>
      <c r="F263" s="218" t="s">
        <v>2405</v>
      </c>
      <c r="G263" s="58"/>
      <c r="H263" s="58"/>
      <c r="I263" s="163"/>
      <c r="J263" s="58"/>
      <c r="K263" s="58"/>
      <c r="L263" s="56"/>
      <c r="M263" s="73"/>
      <c r="N263" s="37"/>
      <c r="O263" s="37"/>
      <c r="P263" s="37"/>
      <c r="Q263" s="37"/>
      <c r="R263" s="37"/>
      <c r="S263" s="37"/>
      <c r="T263" s="74"/>
      <c r="AT263" s="19" t="s">
        <v>198</v>
      </c>
      <c r="AU263" s="19" t="s">
        <v>80</v>
      </c>
    </row>
    <row r="264" spans="2:51" s="12" customFormat="1" ht="13.5">
      <c r="B264" s="207"/>
      <c r="C264" s="208"/>
      <c r="D264" s="230" t="s">
        <v>190</v>
      </c>
      <c r="E264" s="243" t="s">
        <v>21</v>
      </c>
      <c r="F264" s="244" t="s">
        <v>2406</v>
      </c>
      <c r="G264" s="208"/>
      <c r="H264" s="245">
        <v>17.928</v>
      </c>
      <c r="I264" s="212"/>
      <c r="J264" s="208"/>
      <c r="K264" s="208"/>
      <c r="L264" s="213"/>
      <c r="M264" s="214"/>
      <c r="N264" s="215"/>
      <c r="O264" s="215"/>
      <c r="P264" s="215"/>
      <c r="Q264" s="215"/>
      <c r="R264" s="215"/>
      <c r="S264" s="215"/>
      <c r="T264" s="216"/>
      <c r="AT264" s="217" t="s">
        <v>190</v>
      </c>
      <c r="AU264" s="217" t="s">
        <v>80</v>
      </c>
      <c r="AV264" s="12" t="s">
        <v>80</v>
      </c>
      <c r="AW264" s="12" t="s">
        <v>34</v>
      </c>
      <c r="AX264" s="12" t="s">
        <v>78</v>
      </c>
      <c r="AY264" s="217" t="s">
        <v>180</v>
      </c>
    </row>
    <row r="265" spans="2:65" s="1" customFormat="1" ht="22.5" customHeight="1">
      <c r="B265" s="36"/>
      <c r="C265" s="193" t="s">
        <v>417</v>
      </c>
      <c r="D265" s="193" t="s">
        <v>183</v>
      </c>
      <c r="E265" s="194" t="s">
        <v>2106</v>
      </c>
      <c r="F265" s="195" t="s">
        <v>2107</v>
      </c>
      <c r="G265" s="196" t="s">
        <v>532</v>
      </c>
      <c r="H265" s="197">
        <v>10.01</v>
      </c>
      <c r="I265" s="198"/>
      <c r="J265" s="199">
        <f>ROUND(I265*H265,2)</f>
        <v>0</v>
      </c>
      <c r="K265" s="195" t="s">
        <v>21</v>
      </c>
      <c r="L265" s="56"/>
      <c r="M265" s="200" t="s">
        <v>21</v>
      </c>
      <c r="N265" s="201" t="s">
        <v>42</v>
      </c>
      <c r="O265" s="37"/>
      <c r="P265" s="202">
        <f>O265*H265</f>
        <v>0</v>
      </c>
      <c r="Q265" s="202">
        <v>0.768</v>
      </c>
      <c r="R265" s="202">
        <f>Q265*H265</f>
        <v>7.68768</v>
      </c>
      <c r="S265" s="202">
        <v>0</v>
      </c>
      <c r="T265" s="203">
        <f>S265*H265</f>
        <v>0</v>
      </c>
      <c r="AR265" s="19" t="s">
        <v>206</v>
      </c>
      <c r="AT265" s="19" t="s">
        <v>183</v>
      </c>
      <c r="AU265" s="19" t="s">
        <v>80</v>
      </c>
      <c r="AY265" s="19" t="s">
        <v>180</v>
      </c>
      <c r="BE265" s="204">
        <f>IF(N265="základní",J265,0)</f>
        <v>0</v>
      </c>
      <c r="BF265" s="204">
        <f>IF(N265="snížená",J265,0)</f>
        <v>0</v>
      </c>
      <c r="BG265" s="204">
        <f>IF(N265="zákl. přenesená",J265,0)</f>
        <v>0</v>
      </c>
      <c r="BH265" s="204">
        <f>IF(N265="sníž. přenesená",J265,0)</f>
        <v>0</v>
      </c>
      <c r="BI265" s="204">
        <f>IF(N265="nulová",J265,0)</f>
        <v>0</v>
      </c>
      <c r="BJ265" s="19" t="s">
        <v>78</v>
      </c>
      <c r="BK265" s="204">
        <f>ROUND(I265*H265,2)</f>
        <v>0</v>
      </c>
      <c r="BL265" s="19" t="s">
        <v>206</v>
      </c>
      <c r="BM265" s="19" t="s">
        <v>2407</v>
      </c>
    </row>
    <row r="266" spans="2:47" s="1" customFormat="1" ht="27">
      <c r="B266" s="36"/>
      <c r="C266" s="58"/>
      <c r="D266" s="205" t="s">
        <v>188</v>
      </c>
      <c r="E266" s="58"/>
      <c r="F266" s="206" t="s">
        <v>2109</v>
      </c>
      <c r="G266" s="58"/>
      <c r="H266" s="58"/>
      <c r="I266" s="163"/>
      <c r="J266" s="58"/>
      <c r="K266" s="58"/>
      <c r="L266" s="56"/>
      <c r="M266" s="73"/>
      <c r="N266" s="37"/>
      <c r="O266" s="37"/>
      <c r="P266" s="37"/>
      <c r="Q266" s="37"/>
      <c r="R266" s="37"/>
      <c r="S266" s="37"/>
      <c r="T266" s="74"/>
      <c r="AT266" s="19" t="s">
        <v>188</v>
      </c>
      <c r="AU266" s="19" t="s">
        <v>80</v>
      </c>
    </row>
    <row r="267" spans="2:51" s="12" customFormat="1" ht="13.5">
      <c r="B267" s="207"/>
      <c r="C267" s="208"/>
      <c r="D267" s="205" t="s">
        <v>190</v>
      </c>
      <c r="E267" s="209" t="s">
        <v>21</v>
      </c>
      <c r="F267" s="210" t="s">
        <v>2408</v>
      </c>
      <c r="G267" s="208"/>
      <c r="H267" s="211">
        <v>10.01</v>
      </c>
      <c r="I267" s="212"/>
      <c r="J267" s="208"/>
      <c r="K267" s="208"/>
      <c r="L267" s="213"/>
      <c r="M267" s="214"/>
      <c r="N267" s="215"/>
      <c r="O267" s="215"/>
      <c r="P267" s="215"/>
      <c r="Q267" s="215"/>
      <c r="R267" s="215"/>
      <c r="S267" s="215"/>
      <c r="T267" s="216"/>
      <c r="AT267" s="217" t="s">
        <v>190</v>
      </c>
      <c r="AU267" s="217" t="s">
        <v>80</v>
      </c>
      <c r="AV267" s="12" t="s">
        <v>80</v>
      </c>
      <c r="AW267" s="12" t="s">
        <v>34</v>
      </c>
      <c r="AX267" s="12" t="s">
        <v>78</v>
      </c>
      <c r="AY267" s="217" t="s">
        <v>180</v>
      </c>
    </row>
    <row r="268" spans="2:63" s="11" customFormat="1" ht="29.85" customHeight="1">
      <c r="B268" s="176"/>
      <c r="C268" s="177"/>
      <c r="D268" s="190" t="s">
        <v>70</v>
      </c>
      <c r="E268" s="191" t="s">
        <v>192</v>
      </c>
      <c r="F268" s="191" t="s">
        <v>193</v>
      </c>
      <c r="G268" s="177"/>
      <c r="H268" s="177"/>
      <c r="I268" s="180"/>
      <c r="J268" s="192">
        <f>BK268</f>
        <v>0</v>
      </c>
      <c r="K268" s="177"/>
      <c r="L268" s="182"/>
      <c r="M268" s="183"/>
      <c r="N268" s="184"/>
      <c r="O268" s="184"/>
      <c r="P268" s="185">
        <f>SUM(P269:P292)</f>
        <v>0</v>
      </c>
      <c r="Q268" s="184"/>
      <c r="R268" s="185">
        <f>SUM(R269:R292)</f>
        <v>0.012799999999999999</v>
      </c>
      <c r="S268" s="184"/>
      <c r="T268" s="186">
        <f>SUM(T269:T292)</f>
        <v>2.0261625</v>
      </c>
      <c r="AR268" s="187" t="s">
        <v>78</v>
      </c>
      <c r="AT268" s="188" t="s">
        <v>70</v>
      </c>
      <c r="AU268" s="188" t="s">
        <v>78</v>
      </c>
      <c r="AY268" s="187" t="s">
        <v>180</v>
      </c>
      <c r="BK268" s="189">
        <f>SUM(BK269:BK292)</f>
        <v>0</v>
      </c>
    </row>
    <row r="269" spans="2:65" s="1" customFormat="1" ht="22.5" customHeight="1">
      <c r="B269" s="36"/>
      <c r="C269" s="193" t="s">
        <v>421</v>
      </c>
      <c r="D269" s="193" t="s">
        <v>183</v>
      </c>
      <c r="E269" s="194" t="s">
        <v>2409</v>
      </c>
      <c r="F269" s="195" t="s">
        <v>2410</v>
      </c>
      <c r="G269" s="196" t="s">
        <v>532</v>
      </c>
      <c r="H269" s="197">
        <v>2</v>
      </c>
      <c r="I269" s="198"/>
      <c r="J269" s="199">
        <f>ROUND(I269*H269,2)</f>
        <v>0</v>
      </c>
      <c r="K269" s="195" t="s">
        <v>21</v>
      </c>
      <c r="L269" s="56"/>
      <c r="M269" s="200" t="s">
        <v>21</v>
      </c>
      <c r="N269" s="201" t="s">
        <v>42</v>
      </c>
      <c r="O269" s="37"/>
      <c r="P269" s="202">
        <f>O269*H269</f>
        <v>0</v>
      </c>
      <c r="Q269" s="202">
        <v>0.00063</v>
      </c>
      <c r="R269" s="202">
        <f>Q269*H269</f>
        <v>0.00126</v>
      </c>
      <c r="S269" s="202">
        <v>0</v>
      </c>
      <c r="T269" s="203">
        <f>S269*H269</f>
        <v>0</v>
      </c>
      <c r="AR269" s="19" t="s">
        <v>206</v>
      </c>
      <c r="AT269" s="19" t="s">
        <v>183</v>
      </c>
      <c r="AU269" s="19" t="s">
        <v>80</v>
      </c>
      <c r="AY269" s="19" t="s">
        <v>180</v>
      </c>
      <c r="BE269" s="204">
        <f>IF(N269="základní",J269,0)</f>
        <v>0</v>
      </c>
      <c r="BF269" s="204">
        <f>IF(N269="snížená",J269,0)</f>
        <v>0</v>
      </c>
      <c r="BG269" s="204">
        <f>IF(N269="zákl. přenesená",J269,0)</f>
        <v>0</v>
      </c>
      <c r="BH269" s="204">
        <f>IF(N269="sníž. přenesená",J269,0)</f>
        <v>0</v>
      </c>
      <c r="BI269" s="204">
        <f>IF(N269="nulová",J269,0)</f>
        <v>0</v>
      </c>
      <c r="BJ269" s="19" t="s">
        <v>78</v>
      </c>
      <c r="BK269" s="204">
        <f>ROUND(I269*H269,2)</f>
        <v>0</v>
      </c>
      <c r="BL269" s="19" t="s">
        <v>206</v>
      </c>
      <c r="BM269" s="19" t="s">
        <v>2411</v>
      </c>
    </row>
    <row r="270" spans="2:47" s="1" customFormat="1" ht="13.5">
      <c r="B270" s="36"/>
      <c r="C270" s="58"/>
      <c r="D270" s="205" t="s">
        <v>188</v>
      </c>
      <c r="E270" s="58"/>
      <c r="F270" s="206" t="s">
        <v>2412</v>
      </c>
      <c r="G270" s="58"/>
      <c r="H270" s="58"/>
      <c r="I270" s="163"/>
      <c r="J270" s="58"/>
      <c r="K270" s="58"/>
      <c r="L270" s="56"/>
      <c r="M270" s="73"/>
      <c r="N270" s="37"/>
      <c r="O270" s="37"/>
      <c r="P270" s="37"/>
      <c r="Q270" s="37"/>
      <c r="R270" s="37"/>
      <c r="S270" s="37"/>
      <c r="T270" s="74"/>
      <c r="AT270" s="19" t="s">
        <v>188</v>
      </c>
      <c r="AU270" s="19" t="s">
        <v>80</v>
      </c>
    </row>
    <row r="271" spans="2:47" s="1" customFormat="1" ht="81">
      <c r="B271" s="36"/>
      <c r="C271" s="58"/>
      <c r="D271" s="230" t="s">
        <v>198</v>
      </c>
      <c r="E271" s="58"/>
      <c r="F271" s="231" t="s">
        <v>2413</v>
      </c>
      <c r="G271" s="58"/>
      <c r="H271" s="58"/>
      <c r="I271" s="163"/>
      <c r="J271" s="58"/>
      <c r="K271" s="58"/>
      <c r="L271" s="56"/>
      <c r="M271" s="73"/>
      <c r="N271" s="37"/>
      <c r="O271" s="37"/>
      <c r="P271" s="37"/>
      <c r="Q271" s="37"/>
      <c r="R271" s="37"/>
      <c r="S271" s="37"/>
      <c r="T271" s="74"/>
      <c r="AT271" s="19" t="s">
        <v>198</v>
      </c>
      <c r="AU271" s="19" t="s">
        <v>80</v>
      </c>
    </row>
    <row r="272" spans="2:65" s="1" customFormat="1" ht="22.5" customHeight="1">
      <c r="B272" s="36"/>
      <c r="C272" s="193" t="s">
        <v>425</v>
      </c>
      <c r="D272" s="193" t="s">
        <v>183</v>
      </c>
      <c r="E272" s="194" t="s">
        <v>2414</v>
      </c>
      <c r="F272" s="195" t="s">
        <v>2415</v>
      </c>
      <c r="G272" s="196" t="s">
        <v>614</v>
      </c>
      <c r="H272" s="197">
        <v>6</v>
      </c>
      <c r="I272" s="198"/>
      <c r="J272" s="199">
        <f>ROUND(I272*H272,2)</f>
        <v>0</v>
      </c>
      <c r="K272" s="195" t="s">
        <v>21</v>
      </c>
      <c r="L272" s="56"/>
      <c r="M272" s="200" t="s">
        <v>21</v>
      </c>
      <c r="N272" s="201" t="s">
        <v>42</v>
      </c>
      <c r="O272" s="37"/>
      <c r="P272" s="202">
        <f>O272*H272</f>
        <v>0</v>
      </c>
      <c r="Q272" s="202">
        <v>0.00018</v>
      </c>
      <c r="R272" s="202">
        <f>Q272*H272</f>
        <v>0.00108</v>
      </c>
      <c r="S272" s="202">
        <v>0</v>
      </c>
      <c r="T272" s="203">
        <f>S272*H272</f>
        <v>0</v>
      </c>
      <c r="AR272" s="19" t="s">
        <v>206</v>
      </c>
      <c r="AT272" s="19" t="s">
        <v>183</v>
      </c>
      <c r="AU272" s="19" t="s">
        <v>80</v>
      </c>
      <c r="AY272" s="19" t="s">
        <v>180</v>
      </c>
      <c r="BE272" s="204">
        <f>IF(N272="základní",J272,0)</f>
        <v>0</v>
      </c>
      <c r="BF272" s="204">
        <f>IF(N272="snížená",J272,0)</f>
        <v>0</v>
      </c>
      <c r="BG272" s="204">
        <f>IF(N272="zákl. přenesená",J272,0)</f>
        <v>0</v>
      </c>
      <c r="BH272" s="204">
        <f>IF(N272="sníž. přenesená",J272,0)</f>
        <v>0</v>
      </c>
      <c r="BI272" s="204">
        <f>IF(N272="nulová",J272,0)</f>
        <v>0</v>
      </c>
      <c r="BJ272" s="19" t="s">
        <v>78</v>
      </c>
      <c r="BK272" s="204">
        <f>ROUND(I272*H272,2)</f>
        <v>0</v>
      </c>
      <c r="BL272" s="19" t="s">
        <v>206</v>
      </c>
      <c r="BM272" s="19" t="s">
        <v>2416</v>
      </c>
    </row>
    <row r="273" spans="2:47" s="1" customFormat="1" ht="27">
      <c r="B273" s="36"/>
      <c r="C273" s="58"/>
      <c r="D273" s="205" t="s">
        <v>188</v>
      </c>
      <c r="E273" s="58"/>
      <c r="F273" s="206" t="s">
        <v>2417</v>
      </c>
      <c r="G273" s="58"/>
      <c r="H273" s="58"/>
      <c r="I273" s="163"/>
      <c r="J273" s="58"/>
      <c r="K273" s="58"/>
      <c r="L273" s="56"/>
      <c r="M273" s="73"/>
      <c r="N273" s="37"/>
      <c r="O273" s="37"/>
      <c r="P273" s="37"/>
      <c r="Q273" s="37"/>
      <c r="R273" s="37"/>
      <c r="S273" s="37"/>
      <c r="T273" s="74"/>
      <c r="AT273" s="19" t="s">
        <v>188</v>
      </c>
      <c r="AU273" s="19" t="s">
        <v>80</v>
      </c>
    </row>
    <row r="274" spans="2:47" s="1" customFormat="1" ht="310.5">
      <c r="B274" s="36"/>
      <c r="C274" s="58"/>
      <c r="D274" s="230" t="s">
        <v>198</v>
      </c>
      <c r="E274" s="58"/>
      <c r="F274" s="231" t="s">
        <v>2418</v>
      </c>
      <c r="G274" s="58"/>
      <c r="H274" s="58"/>
      <c r="I274" s="163"/>
      <c r="J274" s="58"/>
      <c r="K274" s="58"/>
      <c r="L274" s="56"/>
      <c r="M274" s="73"/>
      <c r="N274" s="37"/>
      <c r="O274" s="37"/>
      <c r="P274" s="37"/>
      <c r="Q274" s="37"/>
      <c r="R274" s="37"/>
      <c r="S274" s="37"/>
      <c r="T274" s="74"/>
      <c r="AT274" s="19" t="s">
        <v>198</v>
      </c>
      <c r="AU274" s="19" t="s">
        <v>80</v>
      </c>
    </row>
    <row r="275" spans="2:65" s="1" customFormat="1" ht="22.5" customHeight="1">
      <c r="B275" s="36"/>
      <c r="C275" s="193" t="s">
        <v>429</v>
      </c>
      <c r="D275" s="193" t="s">
        <v>183</v>
      </c>
      <c r="E275" s="194" t="s">
        <v>2419</v>
      </c>
      <c r="F275" s="195" t="s">
        <v>2420</v>
      </c>
      <c r="G275" s="196" t="s">
        <v>614</v>
      </c>
      <c r="H275" s="197">
        <v>6</v>
      </c>
      <c r="I275" s="198"/>
      <c r="J275" s="199">
        <f>ROUND(I275*H275,2)</f>
        <v>0</v>
      </c>
      <c r="K275" s="195" t="s">
        <v>21</v>
      </c>
      <c r="L275" s="56"/>
      <c r="M275" s="200" t="s">
        <v>21</v>
      </c>
      <c r="N275" s="201" t="s">
        <v>42</v>
      </c>
      <c r="O275" s="37"/>
      <c r="P275" s="202">
        <f>O275*H275</f>
        <v>0</v>
      </c>
      <c r="Q275" s="202">
        <v>3E-05</v>
      </c>
      <c r="R275" s="202">
        <f>Q275*H275</f>
        <v>0.00018</v>
      </c>
      <c r="S275" s="202">
        <v>0</v>
      </c>
      <c r="T275" s="203">
        <f>S275*H275</f>
        <v>0</v>
      </c>
      <c r="AR275" s="19" t="s">
        <v>206</v>
      </c>
      <c r="AT275" s="19" t="s">
        <v>183</v>
      </c>
      <c r="AU275" s="19" t="s">
        <v>80</v>
      </c>
      <c r="AY275" s="19" t="s">
        <v>180</v>
      </c>
      <c r="BE275" s="204">
        <f>IF(N275="základní",J275,0)</f>
        <v>0</v>
      </c>
      <c r="BF275" s="204">
        <f>IF(N275="snížená",J275,0)</f>
        <v>0</v>
      </c>
      <c r="BG275" s="204">
        <f>IF(N275="zákl. přenesená",J275,0)</f>
        <v>0</v>
      </c>
      <c r="BH275" s="204">
        <f>IF(N275="sníž. přenesená",J275,0)</f>
        <v>0</v>
      </c>
      <c r="BI275" s="204">
        <f>IF(N275="nulová",J275,0)</f>
        <v>0</v>
      </c>
      <c r="BJ275" s="19" t="s">
        <v>78</v>
      </c>
      <c r="BK275" s="204">
        <f>ROUND(I275*H275,2)</f>
        <v>0</v>
      </c>
      <c r="BL275" s="19" t="s">
        <v>206</v>
      </c>
      <c r="BM275" s="19" t="s">
        <v>2421</v>
      </c>
    </row>
    <row r="276" spans="2:47" s="1" customFormat="1" ht="13.5">
      <c r="B276" s="36"/>
      <c r="C276" s="58"/>
      <c r="D276" s="205" t="s">
        <v>188</v>
      </c>
      <c r="E276" s="58"/>
      <c r="F276" s="206" t="s">
        <v>2422</v>
      </c>
      <c r="G276" s="58"/>
      <c r="H276" s="58"/>
      <c r="I276" s="163"/>
      <c r="J276" s="58"/>
      <c r="K276" s="58"/>
      <c r="L276" s="56"/>
      <c r="M276" s="73"/>
      <c r="N276" s="37"/>
      <c r="O276" s="37"/>
      <c r="P276" s="37"/>
      <c r="Q276" s="37"/>
      <c r="R276" s="37"/>
      <c r="S276" s="37"/>
      <c r="T276" s="74"/>
      <c r="AT276" s="19" t="s">
        <v>188</v>
      </c>
      <c r="AU276" s="19" t="s">
        <v>80</v>
      </c>
    </row>
    <row r="277" spans="2:47" s="1" customFormat="1" ht="310.5">
      <c r="B277" s="36"/>
      <c r="C277" s="58"/>
      <c r="D277" s="230" t="s">
        <v>198</v>
      </c>
      <c r="E277" s="58"/>
      <c r="F277" s="231" t="s">
        <v>2418</v>
      </c>
      <c r="G277" s="58"/>
      <c r="H277" s="58"/>
      <c r="I277" s="163"/>
      <c r="J277" s="58"/>
      <c r="K277" s="58"/>
      <c r="L277" s="56"/>
      <c r="M277" s="73"/>
      <c r="N277" s="37"/>
      <c r="O277" s="37"/>
      <c r="P277" s="37"/>
      <c r="Q277" s="37"/>
      <c r="R277" s="37"/>
      <c r="S277" s="37"/>
      <c r="T277" s="74"/>
      <c r="AT277" s="19" t="s">
        <v>198</v>
      </c>
      <c r="AU277" s="19" t="s">
        <v>80</v>
      </c>
    </row>
    <row r="278" spans="2:65" s="1" customFormat="1" ht="22.5" customHeight="1">
      <c r="B278" s="36"/>
      <c r="C278" s="193" t="s">
        <v>433</v>
      </c>
      <c r="D278" s="193" t="s">
        <v>183</v>
      </c>
      <c r="E278" s="194" t="s">
        <v>1597</v>
      </c>
      <c r="F278" s="195" t="s">
        <v>1598</v>
      </c>
      <c r="G278" s="196" t="s">
        <v>196</v>
      </c>
      <c r="H278" s="197">
        <v>1.77</v>
      </c>
      <c r="I278" s="198"/>
      <c r="J278" s="199">
        <f>ROUND(I278*H278,2)</f>
        <v>0</v>
      </c>
      <c r="K278" s="195" t="s">
        <v>21</v>
      </c>
      <c r="L278" s="56"/>
      <c r="M278" s="200" t="s">
        <v>21</v>
      </c>
      <c r="N278" s="201" t="s">
        <v>42</v>
      </c>
      <c r="O278" s="37"/>
      <c r="P278" s="202">
        <f>O278*H278</f>
        <v>0</v>
      </c>
      <c r="Q278" s="202">
        <v>0</v>
      </c>
      <c r="R278" s="202">
        <f>Q278*H278</f>
        <v>0</v>
      </c>
      <c r="S278" s="202">
        <v>1</v>
      </c>
      <c r="T278" s="203">
        <f>S278*H278</f>
        <v>1.77</v>
      </c>
      <c r="AR278" s="19" t="s">
        <v>498</v>
      </c>
      <c r="AT278" s="19" t="s">
        <v>183</v>
      </c>
      <c r="AU278" s="19" t="s">
        <v>80</v>
      </c>
      <c r="AY278" s="19" t="s">
        <v>180</v>
      </c>
      <c r="BE278" s="204">
        <f>IF(N278="základní",J278,0)</f>
        <v>0</v>
      </c>
      <c r="BF278" s="204">
        <f>IF(N278="snížená",J278,0)</f>
        <v>0</v>
      </c>
      <c r="BG278" s="204">
        <f>IF(N278="zákl. přenesená",J278,0)</f>
        <v>0</v>
      </c>
      <c r="BH278" s="204">
        <f>IF(N278="sníž. přenesená",J278,0)</f>
        <v>0</v>
      </c>
      <c r="BI278" s="204">
        <f>IF(N278="nulová",J278,0)</f>
        <v>0</v>
      </c>
      <c r="BJ278" s="19" t="s">
        <v>78</v>
      </c>
      <c r="BK278" s="204">
        <f>ROUND(I278*H278,2)</f>
        <v>0</v>
      </c>
      <c r="BL278" s="19" t="s">
        <v>498</v>
      </c>
      <c r="BM278" s="19" t="s">
        <v>2423</v>
      </c>
    </row>
    <row r="279" spans="2:47" s="1" customFormat="1" ht="13.5">
      <c r="B279" s="36"/>
      <c r="C279" s="58"/>
      <c r="D279" s="205" t="s">
        <v>188</v>
      </c>
      <c r="E279" s="58"/>
      <c r="F279" s="206" t="s">
        <v>1600</v>
      </c>
      <c r="G279" s="58"/>
      <c r="H279" s="58"/>
      <c r="I279" s="163"/>
      <c r="J279" s="58"/>
      <c r="K279" s="58"/>
      <c r="L279" s="56"/>
      <c r="M279" s="73"/>
      <c r="N279" s="37"/>
      <c r="O279" s="37"/>
      <c r="P279" s="37"/>
      <c r="Q279" s="37"/>
      <c r="R279" s="37"/>
      <c r="S279" s="37"/>
      <c r="T279" s="74"/>
      <c r="AT279" s="19" t="s">
        <v>188</v>
      </c>
      <c r="AU279" s="19" t="s">
        <v>80</v>
      </c>
    </row>
    <row r="280" spans="2:47" s="1" customFormat="1" ht="54">
      <c r="B280" s="36"/>
      <c r="C280" s="58"/>
      <c r="D280" s="205" t="s">
        <v>198</v>
      </c>
      <c r="E280" s="58"/>
      <c r="F280" s="218" t="s">
        <v>2424</v>
      </c>
      <c r="G280" s="58"/>
      <c r="H280" s="58"/>
      <c r="I280" s="163"/>
      <c r="J280" s="58"/>
      <c r="K280" s="58"/>
      <c r="L280" s="56"/>
      <c r="M280" s="73"/>
      <c r="N280" s="37"/>
      <c r="O280" s="37"/>
      <c r="P280" s="37"/>
      <c r="Q280" s="37"/>
      <c r="R280" s="37"/>
      <c r="S280" s="37"/>
      <c r="T280" s="74"/>
      <c r="AT280" s="19" t="s">
        <v>198</v>
      </c>
      <c r="AU280" s="19" t="s">
        <v>80</v>
      </c>
    </row>
    <row r="281" spans="2:47" s="1" customFormat="1" ht="40.5">
      <c r="B281" s="36"/>
      <c r="C281" s="58"/>
      <c r="D281" s="230" t="s">
        <v>216</v>
      </c>
      <c r="E281" s="58"/>
      <c r="F281" s="231" t="s">
        <v>2425</v>
      </c>
      <c r="G281" s="58"/>
      <c r="H281" s="58"/>
      <c r="I281" s="163"/>
      <c r="J281" s="58"/>
      <c r="K281" s="58"/>
      <c r="L281" s="56"/>
      <c r="M281" s="73"/>
      <c r="N281" s="37"/>
      <c r="O281" s="37"/>
      <c r="P281" s="37"/>
      <c r="Q281" s="37"/>
      <c r="R281" s="37"/>
      <c r="S281" s="37"/>
      <c r="T281" s="74"/>
      <c r="AT281" s="19" t="s">
        <v>216</v>
      </c>
      <c r="AU281" s="19" t="s">
        <v>80</v>
      </c>
    </row>
    <row r="282" spans="2:65" s="1" customFormat="1" ht="22.5" customHeight="1">
      <c r="B282" s="36"/>
      <c r="C282" s="193" t="s">
        <v>437</v>
      </c>
      <c r="D282" s="193" t="s">
        <v>183</v>
      </c>
      <c r="E282" s="194" t="s">
        <v>2426</v>
      </c>
      <c r="F282" s="195" t="s">
        <v>2427</v>
      </c>
      <c r="G282" s="196" t="s">
        <v>532</v>
      </c>
      <c r="H282" s="197">
        <v>3.795</v>
      </c>
      <c r="I282" s="198"/>
      <c r="J282" s="199">
        <f>ROUND(I282*H282,2)</f>
        <v>0</v>
      </c>
      <c r="K282" s="195" t="s">
        <v>21</v>
      </c>
      <c r="L282" s="56"/>
      <c r="M282" s="200" t="s">
        <v>21</v>
      </c>
      <c r="N282" s="201" t="s">
        <v>42</v>
      </c>
      <c r="O282" s="37"/>
      <c r="P282" s="202">
        <f>O282*H282</f>
        <v>0</v>
      </c>
      <c r="Q282" s="202">
        <v>0</v>
      </c>
      <c r="R282" s="202">
        <f>Q282*H282</f>
        <v>0</v>
      </c>
      <c r="S282" s="202">
        <v>0.0225</v>
      </c>
      <c r="T282" s="203">
        <f>S282*H282</f>
        <v>0.08538749999999999</v>
      </c>
      <c r="AR282" s="19" t="s">
        <v>206</v>
      </c>
      <c r="AT282" s="19" t="s">
        <v>183</v>
      </c>
      <c r="AU282" s="19" t="s">
        <v>80</v>
      </c>
      <c r="AY282" s="19" t="s">
        <v>180</v>
      </c>
      <c r="BE282" s="204">
        <f>IF(N282="základní",J282,0)</f>
        <v>0</v>
      </c>
      <c r="BF282" s="204">
        <f>IF(N282="snížená",J282,0)</f>
        <v>0</v>
      </c>
      <c r="BG282" s="204">
        <f>IF(N282="zákl. přenesená",J282,0)</f>
        <v>0</v>
      </c>
      <c r="BH282" s="204">
        <f>IF(N282="sníž. přenesená",J282,0)</f>
        <v>0</v>
      </c>
      <c r="BI282" s="204">
        <f>IF(N282="nulová",J282,0)</f>
        <v>0</v>
      </c>
      <c r="BJ282" s="19" t="s">
        <v>78</v>
      </c>
      <c r="BK282" s="204">
        <f>ROUND(I282*H282,2)</f>
        <v>0</v>
      </c>
      <c r="BL282" s="19" t="s">
        <v>206</v>
      </c>
      <c r="BM282" s="19" t="s">
        <v>2428</v>
      </c>
    </row>
    <row r="283" spans="2:47" s="1" customFormat="1" ht="13.5">
      <c r="B283" s="36"/>
      <c r="C283" s="58"/>
      <c r="D283" s="205" t="s">
        <v>188</v>
      </c>
      <c r="E283" s="58"/>
      <c r="F283" s="206" t="s">
        <v>2429</v>
      </c>
      <c r="G283" s="58"/>
      <c r="H283" s="58"/>
      <c r="I283" s="163"/>
      <c r="J283" s="58"/>
      <c r="K283" s="58"/>
      <c r="L283" s="56"/>
      <c r="M283" s="73"/>
      <c r="N283" s="37"/>
      <c r="O283" s="37"/>
      <c r="P283" s="37"/>
      <c r="Q283" s="37"/>
      <c r="R283" s="37"/>
      <c r="S283" s="37"/>
      <c r="T283" s="74"/>
      <c r="AT283" s="19" t="s">
        <v>188</v>
      </c>
      <c r="AU283" s="19" t="s">
        <v>80</v>
      </c>
    </row>
    <row r="284" spans="2:47" s="1" customFormat="1" ht="148.5">
      <c r="B284" s="36"/>
      <c r="C284" s="58"/>
      <c r="D284" s="205" t="s">
        <v>198</v>
      </c>
      <c r="E284" s="58"/>
      <c r="F284" s="218" t="s">
        <v>2430</v>
      </c>
      <c r="G284" s="58"/>
      <c r="H284" s="58"/>
      <c r="I284" s="163"/>
      <c r="J284" s="58"/>
      <c r="K284" s="58"/>
      <c r="L284" s="56"/>
      <c r="M284" s="73"/>
      <c r="N284" s="37"/>
      <c r="O284" s="37"/>
      <c r="P284" s="37"/>
      <c r="Q284" s="37"/>
      <c r="R284" s="37"/>
      <c r="S284" s="37"/>
      <c r="T284" s="74"/>
      <c r="AT284" s="19" t="s">
        <v>198</v>
      </c>
      <c r="AU284" s="19" t="s">
        <v>80</v>
      </c>
    </row>
    <row r="285" spans="2:51" s="12" customFormat="1" ht="13.5">
      <c r="B285" s="207"/>
      <c r="C285" s="208"/>
      <c r="D285" s="230" t="s">
        <v>190</v>
      </c>
      <c r="E285" s="243" t="s">
        <v>21</v>
      </c>
      <c r="F285" s="244" t="s">
        <v>2431</v>
      </c>
      <c r="G285" s="208"/>
      <c r="H285" s="245">
        <v>3.795</v>
      </c>
      <c r="I285" s="212"/>
      <c r="J285" s="208"/>
      <c r="K285" s="208"/>
      <c r="L285" s="213"/>
      <c r="M285" s="214"/>
      <c r="N285" s="215"/>
      <c r="O285" s="215"/>
      <c r="P285" s="215"/>
      <c r="Q285" s="215"/>
      <c r="R285" s="215"/>
      <c r="S285" s="215"/>
      <c r="T285" s="216"/>
      <c r="AT285" s="217" t="s">
        <v>190</v>
      </c>
      <c r="AU285" s="217" t="s">
        <v>80</v>
      </c>
      <c r="AV285" s="12" t="s">
        <v>80</v>
      </c>
      <c r="AW285" s="12" t="s">
        <v>34</v>
      </c>
      <c r="AX285" s="12" t="s">
        <v>78</v>
      </c>
      <c r="AY285" s="217" t="s">
        <v>180</v>
      </c>
    </row>
    <row r="286" spans="2:65" s="1" customFormat="1" ht="31.5" customHeight="1">
      <c r="B286" s="36"/>
      <c r="C286" s="193" t="s">
        <v>441</v>
      </c>
      <c r="D286" s="193" t="s">
        <v>183</v>
      </c>
      <c r="E286" s="194" t="s">
        <v>2432</v>
      </c>
      <c r="F286" s="195" t="s">
        <v>2433</v>
      </c>
      <c r="G286" s="196" t="s">
        <v>532</v>
      </c>
      <c r="H286" s="197">
        <v>37.95</v>
      </c>
      <c r="I286" s="198"/>
      <c r="J286" s="199">
        <f>ROUND(I286*H286,2)</f>
        <v>0</v>
      </c>
      <c r="K286" s="195" t="s">
        <v>21</v>
      </c>
      <c r="L286" s="56"/>
      <c r="M286" s="200" t="s">
        <v>21</v>
      </c>
      <c r="N286" s="201" t="s">
        <v>42</v>
      </c>
      <c r="O286" s="37"/>
      <c r="P286" s="202">
        <f>O286*H286</f>
        <v>0</v>
      </c>
      <c r="Q286" s="202">
        <v>0</v>
      </c>
      <c r="R286" s="202">
        <f>Q286*H286</f>
        <v>0</v>
      </c>
      <c r="S286" s="202">
        <v>0.0045</v>
      </c>
      <c r="T286" s="203">
        <f>S286*H286</f>
        <v>0.170775</v>
      </c>
      <c r="AR286" s="19" t="s">
        <v>206</v>
      </c>
      <c r="AT286" s="19" t="s">
        <v>183</v>
      </c>
      <c r="AU286" s="19" t="s">
        <v>80</v>
      </c>
      <c r="AY286" s="19" t="s">
        <v>180</v>
      </c>
      <c r="BE286" s="204">
        <f>IF(N286="základní",J286,0)</f>
        <v>0</v>
      </c>
      <c r="BF286" s="204">
        <f>IF(N286="snížená",J286,0)</f>
        <v>0</v>
      </c>
      <c r="BG286" s="204">
        <f>IF(N286="zákl. přenesená",J286,0)</f>
        <v>0</v>
      </c>
      <c r="BH286" s="204">
        <f>IF(N286="sníž. přenesená",J286,0)</f>
        <v>0</v>
      </c>
      <c r="BI286" s="204">
        <f>IF(N286="nulová",J286,0)</f>
        <v>0</v>
      </c>
      <c r="BJ286" s="19" t="s">
        <v>78</v>
      </c>
      <c r="BK286" s="204">
        <f>ROUND(I286*H286,2)</f>
        <v>0</v>
      </c>
      <c r="BL286" s="19" t="s">
        <v>206</v>
      </c>
      <c r="BM286" s="19" t="s">
        <v>2434</v>
      </c>
    </row>
    <row r="287" spans="2:47" s="1" customFormat="1" ht="27">
      <c r="B287" s="36"/>
      <c r="C287" s="58"/>
      <c r="D287" s="205" t="s">
        <v>188</v>
      </c>
      <c r="E287" s="58"/>
      <c r="F287" s="206" t="s">
        <v>2435</v>
      </c>
      <c r="G287" s="58"/>
      <c r="H287" s="58"/>
      <c r="I287" s="163"/>
      <c r="J287" s="58"/>
      <c r="K287" s="58"/>
      <c r="L287" s="56"/>
      <c r="M287" s="73"/>
      <c r="N287" s="37"/>
      <c r="O287" s="37"/>
      <c r="P287" s="37"/>
      <c r="Q287" s="37"/>
      <c r="R287" s="37"/>
      <c r="S287" s="37"/>
      <c r="T287" s="74"/>
      <c r="AT287" s="19" t="s">
        <v>188</v>
      </c>
      <c r="AU287" s="19" t="s">
        <v>80</v>
      </c>
    </row>
    <row r="288" spans="2:47" s="1" customFormat="1" ht="148.5">
      <c r="B288" s="36"/>
      <c r="C288" s="58"/>
      <c r="D288" s="205" t="s">
        <v>198</v>
      </c>
      <c r="E288" s="58"/>
      <c r="F288" s="218" t="s">
        <v>2430</v>
      </c>
      <c r="G288" s="58"/>
      <c r="H288" s="58"/>
      <c r="I288" s="163"/>
      <c r="J288" s="58"/>
      <c r="K288" s="58"/>
      <c r="L288" s="56"/>
      <c r="M288" s="73"/>
      <c r="N288" s="37"/>
      <c r="O288" s="37"/>
      <c r="P288" s="37"/>
      <c r="Q288" s="37"/>
      <c r="R288" s="37"/>
      <c r="S288" s="37"/>
      <c r="T288" s="74"/>
      <c r="AT288" s="19" t="s">
        <v>198</v>
      </c>
      <c r="AU288" s="19" t="s">
        <v>80</v>
      </c>
    </row>
    <row r="289" spans="2:51" s="12" customFormat="1" ht="13.5">
      <c r="B289" s="207"/>
      <c r="C289" s="208"/>
      <c r="D289" s="230" t="s">
        <v>190</v>
      </c>
      <c r="E289" s="243" t="s">
        <v>21</v>
      </c>
      <c r="F289" s="244" t="s">
        <v>2436</v>
      </c>
      <c r="G289" s="208"/>
      <c r="H289" s="245">
        <v>37.95</v>
      </c>
      <c r="I289" s="212"/>
      <c r="J289" s="208"/>
      <c r="K289" s="208"/>
      <c r="L289" s="213"/>
      <c r="M289" s="214"/>
      <c r="N289" s="215"/>
      <c r="O289" s="215"/>
      <c r="P289" s="215"/>
      <c r="Q289" s="215"/>
      <c r="R289" s="215"/>
      <c r="S289" s="215"/>
      <c r="T289" s="216"/>
      <c r="AT289" s="217" t="s">
        <v>190</v>
      </c>
      <c r="AU289" s="217" t="s">
        <v>80</v>
      </c>
      <c r="AV289" s="12" t="s">
        <v>80</v>
      </c>
      <c r="AW289" s="12" t="s">
        <v>34</v>
      </c>
      <c r="AX289" s="12" t="s">
        <v>78</v>
      </c>
      <c r="AY289" s="217" t="s">
        <v>180</v>
      </c>
    </row>
    <row r="290" spans="2:65" s="1" customFormat="1" ht="31.5" customHeight="1">
      <c r="B290" s="36"/>
      <c r="C290" s="193" t="s">
        <v>445</v>
      </c>
      <c r="D290" s="193" t="s">
        <v>183</v>
      </c>
      <c r="E290" s="194" t="s">
        <v>2437</v>
      </c>
      <c r="F290" s="195" t="s">
        <v>2438</v>
      </c>
      <c r="G290" s="196" t="s">
        <v>532</v>
      </c>
      <c r="H290" s="197">
        <v>4</v>
      </c>
      <c r="I290" s="198"/>
      <c r="J290" s="199">
        <f>ROUND(I290*H290,2)</f>
        <v>0</v>
      </c>
      <c r="K290" s="195" t="s">
        <v>21</v>
      </c>
      <c r="L290" s="56"/>
      <c r="M290" s="200" t="s">
        <v>21</v>
      </c>
      <c r="N290" s="201" t="s">
        <v>42</v>
      </c>
      <c r="O290" s="37"/>
      <c r="P290" s="202">
        <f>O290*H290</f>
        <v>0</v>
      </c>
      <c r="Q290" s="202">
        <v>0.00257</v>
      </c>
      <c r="R290" s="202">
        <f>Q290*H290</f>
        <v>0.01028</v>
      </c>
      <c r="S290" s="202">
        <v>0</v>
      </c>
      <c r="T290" s="203">
        <f>S290*H290</f>
        <v>0</v>
      </c>
      <c r="AR290" s="19" t="s">
        <v>206</v>
      </c>
      <c r="AT290" s="19" t="s">
        <v>183</v>
      </c>
      <c r="AU290" s="19" t="s">
        <v>80</v>
      </c>
      <c r="AY290" s="19" t="s">
        <v>180</v>
      </c>
      <c r="BE290" s="204">
        <f>IF(N290="základní",J290,0)</f>
        <v>0</v>
      </c>
      <c r="BF290" s="204">
        <f>IF(N290="snížená",J290,0)</f>
        <v>0</v>
      </c>
      <c r="BG290" s="204">
        <f>IF(N290="zákl. přenesená",J290,0)</f>
        <v>0</v>
      </c>
      <c r="BH290" s="204">
        <f>IF(N290="sníž. přenesená",J290,0)</f>
        <v>0</v>
      </c>
      <c r="BI290" s="204">
        <f>IF(N290="nulová",J290,0)</f>
        <v>0</v>
      </c>
      <c r="BJ290" s="19" t="s">
        <v>78</v>
      </c>
      <c r="BK290" s="204">
        <f>ROUND(I290*H290,2)</f>
        <v>0</v>
      </c>
      <c r="BL290" s="19" t="s">
        <v>206</v>
      </c>
      <c r="BM290" s="19" t="s">
        <v>2439</v>
      </c>
    </row>
    <row r="291" spans="2:47" s="1" customFormat="1" ht="27">
      <c r="B291" s="36"/>
      <c r="C291" s="58"/>
      <c r="D291" s="205" t="s">
        <v>188</v>
      </c>
      <c r="E291" s="58"/>
      <c r="F291" s="206" t="s">
        <v>2440</v>
      </c>
      <c r="G291" s="58"/>
      <c r="H291" s="58"/>
      <c r="I291" s="163"/>
      <c r="J291" s="58"/>
      <c r="K291" s="58"/>
      <c r="L291" s="56"/>
      <c r="M291" s="73"/>
      <c r="N291" s="37"/>
      <c r="O291" s="37"/>
      <c r="P291" s="37"/>
      <c r="Q291" s="37"/>
      <c r="R291" s="37"/>
      <c r="S291" s="37"/>
      <c r="T291" s="74"/>
      <c r="AT291" s="19" t="s">
        <v>188</v>
      </c>
      <c r="AU291" s="19" t="s">
        <v>80</v>
      </c>
    </row>
    <row r="292" spans="2:47" s="1" customFormat="1" ht="81">
      <c r="B292" s="36"/>
      <c r="C292" s="58"/>
      <c r="D292" s="205" t="s">
        <v>198</v>
      </c>
      <c r="E292" s="58"/>
      <c r="F292" s="218" t="s">
        <v>2441</v>
      </c>
      <c r="G292" s="58"/>
      <c r="H292" s="58"/>
      <c r="I292" s="163"/>
      <c r="J292" s="58"/>
      <c r="K292" s="58"/>
      <c r="L292" s="56"/>
      <c r="M292" s="73"/>
      <c r="N292" s="37"/>
      <c r="O292" s="37"/>
      <c r="P292" s="37"/>
      <c r="Q292" s="37"/>
      <c r="R292" s="37"/>
      <c r="S292" s="37"/>
      <c r="T292" s="74"/>
      <c r="AT292" s="19" t="s">
        <v>198</v>
      </c>
      <c r="AU292" s="19" t="s">
        <v>80</v>
      </c>
    </row>
    <row r="293" spans="2:63" s="11" customFormat="1" ht="29.85" customHeight="1">
      <c r="B293" s="176"/>
      <c r="C293" s="177"/>
      <c r="D293" s="190" t="s">
        <v>70</v>
      </c>
      <c r="E293" s="191" t="s">
        <v>201</v>
      </c>
      <c r="F293" s="191" t="s">
        <v>202</v>
      </c>
      <c r="G293" s="177"/>
      <c r="H293" s="177"/>
      <c r="I293" s="180"/>
      <c r="J293" s="192">
        <f>BK293</f>
        <v>0</v>
      </c>
      <c r="K293" s="177"/>
      <c r="L293" s="182"/>
      <c r="M293" s="183"/>
      <c r="N293" s="184"/>
      <c r="O293" s="184"/>
      <c r="P293" s="185">
        <f>SUM(P294:P304)</f>
        <v>0</v>
      </c>
      <c r="Q293" s="184"/>
      <c r="R293" s="185">
        <f>SUM(R294:R304)</f>
        <v>0</v>
      </c>
      <c r="S293" s="184"/>
      <c r="T293" s="186">
        <f>SUM(T294:T304)</f>
        <v>0</v>
      </c>
      <c r="AR293" s="187" t="s">
        <v>78</v>
      </c>
      <c r="AT293" s="188" t="s">
        <v>70</v>
      </c>
      <c r="AU293" s="188" t="s">
        <v>78</v>
      </c>
      <c r="AY293" s="187" t="s">
        <v>180</v>
      </c>
      <c r="BK293" s="189">
        <f>SUM(BK294:BK304)</f>
        <v>0</v>
      </c>
    </row>
    <row r="294" spans="2:65" s="1" customFormat="1" ht="22.5" customHeight="1">
      <c r="B294" s="36"/>
      <c r="C294" s="193" t="s">
        <v>449</v>
      </c>
      <c r="D294" s="193" t="s">
        <v>183</v>
      </c>
      <c r="E294" s="194" t="s">
        <v>2115</v>
      </c>
      <c r="F294" s="195" t="s">
        <v>2442</v>
      </c>
      <c r="G294" s="196" t="s">
        <v>196</v>
      </c>
      <c r="H294" s="197">
        <v>193.42</v>
      </c>
      <c r="I294" s="198"/>
      <c r="J294" s="199">
        <f>ROUND(I294*H294,2)</f>
        <v>0</v>
      </c>
      <c r="K294" s="195" t="s">
        <v>21</v>
      </c>
      <c r="L294" s="56"/>
      <c r="M294" s="200" t="s">
        <v>21</v>
      </c>
      <c r="N294" s="201" t="s">
        <v>42</v>
      </c>
      <c r="O294" s="37"/>
      <c r="P294" s="202">
        <f>O294*H294</f>
        <v>0</v>
      </c>
      <c r="Q294" s="202">
        <v>0</v>
      </c>
      <c r="R294" s="202">
        <f>Q294*H294</f>
        <v>0</v>
      </c>
      <c r="S294" s="202">
        <v>0</v>
      </c>
      <c r="T294" s="203">
        <f>S294*H294</f>
        <v>0</v>
      </c>
      <c r="AR294" s="19" t="s">
        <v>206</v>
      </c>
      <c r="AT294" s="19" t="s">
        <v>183</v>
      </c>
      <c r="AU294" s="19" t="s">
        <v>80</v>
      </c>
      <c r="AY294" s="19" t="s">
        <v>180</v>
      </c>
      <c r="BE294" s="204">
        <f>IF(N294="základní",J294,0)</f>
        <v>0</v>
      </c>
      <c r="BF294" s="204">
        <f>IF(N294="snížená",J294,0)</f>
        <v>0</v>
      </c>
      <c r="BG294" s="204">
        <f>IF(N294="zákl. přenesená",J294,0)</f>
        <v>0</v>
      </c>
      <c r="BH294" s="204">
        <f>IF(N294="sníž. přenesená",J294,0)</f>
        <v>0</v>
      </c>
      <c r="BI294" s="204">
        <f>IF(N294="nulová",J294,0)</f>
        <v>0</v>
      </c>
      <c r="BJ294" s="19" t="s">
        <v>78</v>
      </c>
      <c r="BK294" s="204">
        <f>ROUND(I294*H294,2)</f>
        <v>0</v>
      </c>
      <c r="BL294" s="19" t="s">
        <v>206</v>
      </c>
      <c r="BM294" s="19" t="s">
        <v>2443</v>
      </c>
    </row>
    <row r="295" spans="2:47" s="1" customFormat="1" ht="13.5">
      <c r="B295" s="36"/>
      <c r="C295" s="58"/>
      <c r="D295" s="205" t="s">
        <v>188</v>
      </c>
      <c r="E295" s="58"/>
      <c r="F295" s="206" t="s">
        <v>1356</v>
      </c>
      <c r="G295" s="58"/>
      <c r="H295" s="58"/>
      <c r="I295" s="163"/>
      <c r="J295" s="58"/>
      <c r="K295" s="58"/>
      <c r="L295" s="56"/>
      <c r="M295" s="73"/>
      <c r="N295" s="37"/>
      <c r="O295" s="37"/>
      <c r="P295" s="37"/>
      <c r="Q295" s="37"/>
      <c r="R295" s="37"/>
      <c r="S295" s="37"/>
      <c r="T295" s="74"/>
      <c r="AT295" s="19" t="s">
        <v>188</v>
      </c>
      <c r="AU295" s="19" t="s">
        <v>80</v>
      </c>
    </row>
    <row r="296" spans="2:47" s="1" customFormat="1" ht="40.5">
      <c r="B296" s="36"/>
      <c r="C296" s="58"/>
      <c r="D296" s="205" t="s">
        <v>216</v>
      </c>
      <c r="E296" s="58"/>
      <c r="F296" s="218" t="s">
        <v>1357</v>
      </c>
      <c r="G296" s="58"/>
      <c r="H296" s="58"/>
      <c r="I296" s="163"/>
      <c r="J296" s="58"/>
      <c r="K296" s="58"/>
      <c r="L296" s="56"/>
      <c r="M296" s="73"/>
      <c r="N296" s="37"/>
      <c r="O296" s="37"/>
      <c r="P296" s="37"/>
      <c r="Q296" s="37"/>
      <c r="R296" s="37"/>
      <c r="S296" s="37"/>
      <c r="T296" s="74"/>
      <c r="AT296" s="19" t="s">
        <v>216</v>
      </c>
      <c r="AU296" s="19" t="s">
        <v>80</v>
      </c>
    </row>
    <row r="297" spans="2:51" s="12" customFormat="1" ht="13.5">
      <c r="B297" s="207"/>
      <c r="C297" s="208"/>
      <c r="D297" s="230" t="s">
        <v>190</v>
      </c>
      <c r="E297" s="243" t="s">
        <v>21</v>
      </c>
      <c r="F297" s="244" t="s">
        <v>2444</v>
      </c>
      <c r="G297" s="208"/>
      <c r="H297" s="245">
        <v>193.42</v>
      </c>
      <c r="I297" s="212"/>
      <c r="J297" s="208"/>
      <c r="K297" s="208"/>
      <c r="L297" s="213"/>
      <c r="M297" s="214"/>
      <c r="N297" s="215"/>
      <c r="O297" s="215"/>
      <c r="P297" s="215"/>
      <c r="Q297" s="215"/>
      <c r="R297" s="215"/>
      <c r="S297" s="215"/>
      <c r="T297" s="216"/>
      <c r="AT297" s="217" t="s">
        <v>190</v>
      </c>
      <c r="AU297" s="217" t="s">
        <v>80</v>
      </c>
      <c r="AV297" s="12" t="s">
        <v>80</v>
      </c>
      <c r="AW297" s="12" t="s">
        <v>34</v>
      </c>
      <c r="AX297" s="12" t="s">
        <v>71</v>
      </c>
      <c r="AY297" s="217" t="s">
        <v>180</v>
      </c>
    </row>
    <row r="298" spans="2:65" s="1" customFormat="1" ht="31.5" customHeight="1">
      <c r="B298" s="36"/>
      <c r="C298" s="193" t="s">
        <v>455</v>
      </c>
      <c r="D298" s="193" t="s">
        <v>183</v>
      </c>
      <c r="E298" s="194" t="s">
        <v>2445</v>
      </c>
      <c r="F298" s="195" t="s">
        <v>1361</v>
      </c>
      <c r="G298" s="196" t="s">
        <v>196</v>
      </c>
      <c r="H298" s="197">
        <v>36.12</v>
      </c>
      <c r="I298" s="198"/>
      <c r="J298" s="199">
        <f>ROUND(I298*H298,2)</f>
        <v>0</v>
      </c>
      <c r="K298" s="195" t="s">
        <v>21</v>
      </c>
      <c r="L298" s="56"/>
      <c r="M298" s="200" t="s">
        <v>21</v>
      </c>
      <c r="N298" s="201" t="s">
        <v>42</v>
      </c>
      <c r="O298" s="37"/>
      <c r="P298" s="202">
        <f>O298*H298</f>
        <v>0</v>
      </c>
      <c r="Q298" s="202">
        <v>0</v>
      </c>
      <c r="R298" s="202">
        <f>Q298*H298</f>
        <v>0</v>
      </c>
      <c r="S298" s="202">
        <v>0</v>
      </c>
      <c r="T298" s="203">
        <f>S298*H298</f>
        <v>0</v>
      </c>
      <c r="AR298" s="19" t="s">
        <v>206</v>
      </c>
      <c r="AT298" s="19" t="s">
        <v>183</v>
      </c>
      <c r="AU298" s="19" t="s">
        <v>80</v>
      </c>
      <c r="AY298" s="19" t="s">
        <v>180</v>
      </c>
      <c r="BE298" s="204">
        <f>IF(N298="základní",J298,0)</f>
        <v>0</v>
      </c>
      <c r="BF298" s="204">
        <f>IF(N298="snížená",J298,0)</f>
        <v>0</v>
      </c>
      <c r="BG298" s="204">
        <f>IF(N298="zákl. přenesená",J298,0)</f>
        <v>0</v>
      </c>
      <c r="BH298" s="204">
        <f>IF(N298="sníž. přenesená",J298,0)</f>
        <v>0</v>
      </c>
      <c r="BI298" s="204">
        <f>IF(N298="nulová",J298,0)</f>
        <v>0</v>
      </c>
      <c r="BJ298" s="19" t="s">
        <v>78</v>
      </c>
      <c r="BK298" s="204">
        <f>ROUND(I298*H298,2)</f>
        <v>0</v>
      </c>
      <c r="BL298" s="19" t="s">
        <v>206</v>
      </c>
      <c r="BM298" s="19" t="s">
        <v>2446</v>
      </c>
    </row>
    <row r="299" spans="2:47" s="1" customFormat="1" ht="27">
      <c r="B299" s="36"/>
      <c r="C299" s="58"/>
      <c r="D299" s="205" t="s">
        <v>188</v>
      </c>
      <c r="E299" s="58"/>
      <c r="F299" s="206" t="s">
        <v>1361</v>
      </c>
      <c r="G299" s="58"/>
      <c r="H299" s="58"/>
      <c r="I299" s="163"/>
      <c r="J299" s="58"/>
      <c r="K299" s="58"/>
      <c r="L299" s="56"/>
      <c r="M299" s="73"/>
      <c r="N299" s="37"/>
      <c r="O299" s="37"/>
      <c r="P299" s="37"/>
      <c r="Q299" s="37"/>
      <c r="R299" s="37"/>
      <c r="S299" s="37"/>
      <c r="T299" s="74"/>
      <c r="AT299" s="19" t="s">
        <v>188</v>
      </c>
      <c r="AU299" s="19" t="s">
        <v>80</v>
      </c>
    </row>
    <row r="300" spans="2:47" s="1" customFormat="1" ht="40.5">
      <c r="B300" s="36"/>
      <c r="C300" s="58"/>
      <c r="D300" s="205" t="s">
        <v>216</v>
      </c>
      <c r="E300" s="58"/>
      <c r="F300" s="218" t="s">
        <v>1362</v>
      </c>
      <c r="G300" s="58"/>
      <c r="H300" s="58"/>
      <c r="I300" s="163"/>
      <c r="J300" s="58"/>
      <c r="K300" s="58"/>
      <c r="L300" s="56"/>
      <c r="M300" s="73"/>
      <c r="N300" s="37"/>
      <c r="O300" s="37"/>
      <c r="P300" s="37"/>
      <c r="Q300" s="37"/>
      <c r="R300" s="37"/>
      <c r="S300" s="37"/>
      <c r="T300" s="74"/>
      <c r="AT300" s="19" t="s">
        <v>216</v>
      </c>
      <c r="AU300" s="19" t="s">
        <v>80</v>
      </c>
    </row>
    <row r="301" spans="2:51" s="12" customFormat="1" ht="13.5">
      <c r="B301" s="207"/>
      <c r="C301" s="208"/>
      <c r="D301" s="230" t="s">
        <v>190</v>
      </c>
      <c r="E301" s="243" t="s">
        <v>21</v>
      </c>
      <c r="F301" s="244" t="s">
        <v>2447</v>
      </c>
      <c r="G301" s="208"/>
      <c r="H301" s="245">
        <v>36.12</v>
      </c>
      <c r="I301" s="212"/>
      <c r="J301" s="208"/>
      <c r="K301" s="208"/>
      <c r="L301" s="213"/>
      <c r="M301" s="214"/>
      <c r="N301" s="215"/>
      <c r="O301" s="215"/>
      <c r="P301" s="215"/>
      <c r="Q301" s="215"/>
      <c r="R301" s="215"/>
      <c r="S301" s="215"/>
      <c r="T301" s="216"/>
      <c r="AT301" s="217" t="s">
        <v>190</v>
      </c>
      <c r="AU301" s="217" t="s">
        <v>80</v>
      </c>
      <c r="AV301" s="12" t="s">
        <v>80</v>
      </c>
      <c r="AW301" s="12" t="s">
        <v>34</v>
      </c>
      <c r="AX301" s="12" t="s">
        <v>78</v>
      </c>
      <c r="AY301" s="217" t="s">
        <v>180</v>
      </c>
    </row>
    <row r="302" spans="2:65" s="1" customFormat="1" ht="44.25" customHeight="1">
      <c r="B302" s="36"/>
      <c r="C302" s="193" t="s">
        <v>460</v>
      </c>
      <c r="D302" s="193" t="s">
        <v>183</v>
      </c>
      <c r="E302" s="194" t="s">
        <v>2119</v>
      </c>
      <c r="F302" s="195" t="s">
        <v>2120</v>
      </c>
      <c r="G302" s="196" t="s">
        <v>196</v>
      </c>
      <c r="H302" s="197">
        <v>1.77</v>
      </c>
      <c r="I302" s="198"/>
      <c r="J302" s="199">
        <f>ROUND(I302*H302,2)</f>
        <v>0</v>
      </c>
      <c r="K302" s="195" t="s">
        <v>21</v>
      </c>
      <c r="L302" s="56"/>
      <c r="M302" s="200" t="s">
        <v>21</v>
      </c>
      <c r="N302" s="201" t="s">
        <v>42</v>
      </c>
      <c r="O302" s="37"/>
      <c r="P302" s="202">
        <f>O302*H302</f>
        <v>0</v>
      </c>
      <c r="Q302" s="202">
        <v>0</v>
      </c>
      <c r="R302" s="202">
        <f>Q302*H302</f>
        <v>0</v>
      </c>
      <c r="S302" s="202">
        <v>0</v>
      </c>
      <c r="T302" s="203">
        <f>S302*H302</f>
        <v>0</v>
      </c>
      <c r="AR302" s="19" t="s">
        <v>206</v>
      </c>
      <c r="AT302" s="19" t="s">
        <v>183</v>
      </c>
      <c r="AU302" s="19" t="s">
        <v>80</v>
      </c>
      <c r="AY302" s="19" t="s">
        <v>180</v>
      </c>
      <c r="BE302" s="204">
        <f>IF(N302="základní",J302,0)</f>
        <v>0</v>
      </c>
      <c r="BF302" s="204">
        <f>IF(N302="snížená",J302,0)</f>
        <v>0</v>
      </c>
      <c r="BG302" s="204">
        <f>IF(N302="zákl. přenesená",J302,0)</f>
        <v>0</v>
      </c>
      <c r="BH302" s="204">
        <f>IF(N302="sníž. přenesená",J302,0)</f>
        <v>0</v>
      </c>
      <c r="BI302" s="204">
        <f>IF(N302="nulová",J302,0)</f>
        <v>0</v>
      </c>
      <c r="BJ302" s="19" t="s">
        <v>78</v>
      </c>
      <c r="BK302" s="204">
        <f>ROUND(I302*H302,2)</f>
        <v>0</v>
      </c>
      <c r="BL302" s="19" t="s">
        <v>206</v>
      </c>
      <c r="BM302" s="19" t="s">
        <v>2448</v>
      </c>
    </row>
    <row r="303" spans="2:47" s="1" customFormat="1" ht="40.5">
      <c r="B303" s="36"/>
      <c r="C303" s="58"/>
      <c r="D303" s="205" t="s">
        <v>188</v>
      </c>
      <c r="E303" s="58"/>
      <c r="F303" s="206" t="s">
        <v>2120</v>
      </c>
      <c r="G303" s="58"/>
      <c r="H303" s="58"/>
      <c r="I303" s="163"/>
      <c r="J303" s="58"/>
      <c r="K303" s="58"/>
      <c r="L303" s="56"/>
      <c r="M303" s="73"/>
      <c r="N303" s="37"/>
      <c r="O303" s="37"/>
      <c r="P303" s="37"/>
      <c r="Q303" s="37"/>
      <c r="R303" s="37"/>
      <c r="S303" s="37"/>
      <c r="T303" s="74"/>
      <c r="AT303" s="19" t="s">
        <v>188</v>
      </c>
      <c r="AU303" s="19" t="s">
        <v>80</v>
      </c>
    </row>
    <row r="304" spans="2:47" s="1" customFormat="1" ht="27">
      <c r="B304" s="36"/>
      <c r="C304" s="58"/>
      <c r="D304" s="205" t="s">
        <v>216</v>
      </c>
      <c r="E304" s="58"/>
      <c r="F304" s="218" t="s">
        <v>2122</v>
      </c>
      <c r="G304" s="58"/>
      <c r="H304" s="58"/>
      <c r="I304" s="163"/>
      <c r="J304" s="58"/>
      <c r="K304" s="58"/>
      <c r="L304" s="56"/>
      <c r="M304" s="73"/>
      <c r="N304" s="37"/>
      <c r="O304" s="37"/>
      <c r="P304" s="37"/>
      <c r="Q304" s="37"/>
      <c r="R304" s="37"/>
      <c r="S304" s="37"/>
      <c r="T304" s="74"/>
      <c r="AT304" s="19" t="s">
        <v>216</v>
      </c>
      <c r="AU304" s="19" t="s">
        <v>80</v>
      </c>
    </row>
    <row r="305" spans="2:63" s="11" customFormat="1" ht="29.85" customHeight="1">
      <c r="B305" s="176"/>
      <c r="C305" s="177"/>
      <c r="D305" s="190" t="s">
        <v>70</v>
      </c>
      <c r="E305" s="191" t="s">
        <v>961</v>
      </c>
      <c r="F305" s="191" t="s">
        <v>962</v>
      </c>
      <c r="G305" s="177"/>
      <c r="H305" s="177"/>
      <c r="I305" s="180"/>
      <c r="J305" s="192">
        <f>BK305</f>
        <v>0</v>
      </c>
      <c r="K305" s="177"/>
      <c r="L305" s="182"/>
      <c r="M305" s="183"/>
      <c r="N305" s="184"/>
      <c r="O305" s="184"/>
      <c r="P305" s="185">
        <f>SUM(P306:P307)</f>
        <v>0</v>
      </c>
      <c r="Q305" s="184"/>
      <c r="R305" s="185">
        <f>SUM(R306:R307)</f>
        <v>0</v>
      </c>
      <c r="S305" s="184"/>
      <c r="T305" s="186">
        <f>SUM(T306:T307)</f>
        <v>0</v>
      </c>
      <c r="AR305" s="187" t="s">
        <v>78</v>
      </c>
      <c r="AT305" s="188" t="s">
        <v>70</v>
      </c>
      <c r="AU305" s="188" t="s">
        <v>78</v>
      </c>
      <c r="AY305" s="187" t="s">
        <v>180</v>
      </c>
      <c r="BK305" s="189">
        <f>SUM(BK306:BK307)</f>
        <v>0</v>
      </c>
    </row>
    <row r="306" spans="2:65" s="1" customFormat="1" ht="22.5" customHeight="1">
      <c r="B306" s="36"/>
      <c r="C306" s="193" t="s">
        <v>464</v>
      </c>
      <c r="D306" s="193" t="s">
        <v>183</v>
      </c>
      <c r="E306" s="194" t="s">
        <v>1613</v>
      </c>
      <c r="F306" s="195" t="s">
        <v>1614</v>
      </c>
      <c r="G306" s="196" t="s">
        <v>196</v>
      </c>
      <c r="H306" s="197">
        <v>292.749</v>
      </c>
      <c r="I306" s="198"/>
      <c r="J306" s="199">
        <f>ROUND(I306*H306,2)</f>
        <v>0</v>
      </c>
      <c r="K306" s="195" t="s">
        <v>21</v>
      </c>
      <c r="L306" s="56"/>
      <c r="M306" s="200" t="s">
        <v>21</v>
      </c>
      <c r="N306" s="201" t="s">
        <v>42</v>
      </c>
      <c r="O306" s="37"/>
      <c r="P306" s="202">
        <f>O306*H306</f>
        <v>0</v>
      </c>
      <c r="Q306" s="202">
        <v>0</v>
      </c>
      <c r="R306" s="202">
        <f>Q306*H306</f>
        <v>0</v>
      </c>
      <c r="S306" s="202">
        <v>0</v>
      </c>
      <c r="T306" s="203">
        <f>S306*H306</f>
        <v>0</v>
      </c>
      <c r="AR306" s="19" t="s">
        <v>206</v>
      </c>
      <c r="AT306" s="19" t="s">
        <v>183</v>
      </c>
      <c r="AU306" s="19" t="s">
        <v>80</v>
      </c>
      <c r="AY306" s="19" t="s">
        <v>180</v>
      </c>
      <c r="BE306" s="204">
        <f>IF(N306="základní",J306,0)</f>
        <v>0</v>
      </c>
      <c r="BF306" s="204">
        <f>IF(N306="snížená",J306,0)</f>
        <v>0</v>
      </c>
      <c r="BG306" s="204">
        <f>IF(N306="zákl. přenesená",J306,0)</f>
        <v>0</v>
      </c>
      <c r="BH306" s="204">
        <f>IF(N306="sníž. přenesená",J306,0)</f>
        <v>0</v>
      </c>
      <c r="BI306" s="204">
        <f>IF(N306="nulová",J306,0)</f>
        <v>0</v>
      </c>
      <c r="BJ306" s="19" t="s">
        <v>78</v>
      </c>
      <c r="BK306" s="204">
        <f>ROUND(I306*H306,2)</f>
        <v>0</v>
      </c>
      <c r="BL306" s="19" t="s">
        <v>206</v>
      </c>
      <c r="BM306" s="19" t="s">
        <v>2449</v>
      </c>
    </row>
    <row r="307" spans="2:47" s="1" customFormat="1" ht="13.5">
      <c r="B307" s="36"/>
      <c r="C307" s="58"/>
      <c r="D307" s="205" t="s">
        <v>188</v>
      </c>
      <c r="E307" s="58"/>
      <c r="F307" s="206" t="s">
        <v>1616</v>
      </c>
      <c r="G307" s="58"/>
      <c r="H307" s="58"/>
      <c r="I307" s="163"/>
      <c r="J307" s="58"/>
      <c r="K307" s="58"/>
      <c r="L307" s="56"/>
      <c r="M307" s="73"/>
      <c r="N307" s="37"/>
      <c r="O307" s="37"/>
      <c r="P307" s="37"/>
      <c r="Q307" s="37"/>
      <c r="R307" s="37"/>
      <c r="S307" s="37"/>
      <c r="T307" s="74"/>
      <c r="AT307" s="19" t="s">
        <v>188</v>
      </c>
      <c r="AU307" s="19" t="s">
        <v>80</v>
      </c>
    </row>
    <row r="308" spans="2:63" s="11" customFormat="1" ht="37.35" customHeight="1">
      <c r="B308" s="176"/>
      <c r="C308" s="177"/>
      <c r="D308" s="178" t="s">
        <v>70</v>
      </c>
      <c r="E308" s="179" t="s">
        <v>968</v>
      </c>
      <c r="F308" s="179" t="s">
        <v>969</v>
      </c>
      <c r="G308" s="177"/>
      <c r="H308" s="177"/>
      <c r="I308" s="180"/>
      <c r="J308" s="181">
        <f>BK308</f>
        <v>0</v>
      </c>
      <c r="K308" s="177"/>
      <c r="L308" s="182"/>
      <c r="M308" s="183"/>
      <c r="N308" s="184"/>
      <c r="O308" s="184"/>
      <c r="P308" s="185">
        <f>P309+P335+P361+P389+P400</f>
        <v>0</v>
      </c>
      <c r="Q308" s="184"/>
      <c r="R308" s="185">
        <f>R309+R335+R361+R389+R400</f>
        <v>6.21278</v>
      </c>
      <c r="S308" s="184"/>
      <c r="T308" s="186">
        <f>T309+T335+T361+T389+T400</f>
        <v>0</v>
      </c>
      <c r="AR308" s="187" t="s">
        <v>80</v>
      </c>
      <c r="AT308" s="188" t="s">
        <v>70</v>
      </c>
      <c r="AU308" s="188" t="s">
        <v>71</v>
      </c>
      <c r="AY308" s="187" t="s">
        <v>180</v>
      </c>
      <c r="BK308" s="189">
        <f>BK309+BK335+BK361+BK389+BK400</f>
        <v>0</v>
      </c>
    </row>
    <row r="309" spans="2:63" s="11" customFormat="1" ht="19.9" customHeight="1">
      <c r="B309" s="176"/>
      <c r="C309" s="177"/>
      <c r="D309" s="190" t="s">
        <v>70</v>
      </c>
      <c r="E309" s="191" t="s">
        <v>2124</v>
      </c>
      <c r="F309" s="191" t="s">
        <v>2125</v>
      </c>
      <c r="G309" s="177"/>
      <c r="H309" s="177"/>
      <c r="I309" s="180"/>
      <c r="J309" s="192">
        <f>BK309</f>
        <v>0</v>
      </c>
      <c r="K309" s="177"/>
      <c r="L309" s="182"/>
      <c r="M309" s="183"/>
      <c r="N309" s="184"/>
      <c r="O309" s="184"/>
      <c r="P309" s="185">
        <f>SUM(P310:P334)</f>
        <v>0</v>
      </c>
      <c r="Q309" s="184"/>
      <c r="R309" s="185">
        <f>SUM(R310:R334)</f>
        <v>0</v>
      </c>
      <c r="S309" s="184"/>
      <c r="T309" s="186">
        <f>SUM(T310:T334)</f>
        <v>0</v>
      </c>
      <c r="AR309" s="187" t="s">
        <v>80</v>
      </c>
      <c r="AT309" s="188" t="s">
        <v>70</v>
      </c>
      <c r="AU309" s="188" t="s">
        <v>78</v>
      </c>
      <c r="AY309" s="187" t="s">
        <v>180</v>
      </c>
      <c r="BK309" s="189">
        <f>SUM(BK310:BK334)</f>
        <v>0</v>
      </c>
    </row>
    <row r="310" spans="2:65" s="1" customFormat="1" ht="31.5" customHeight="1">
      <c r="B310" s="36"/>
      <c r="C310" s="193" t="s">
        <v>469</v>
      </c>
      <c r="D310" s="193" t="s">
        <v>183</v>
      </c>
      <c r="E310" s="194" t="s">
        <v>2126</v>
      </c>
      <c r="F310" s="195" t="s">
        <v>2127</v>
      </c>
      <c r="G310" s="196" t="s">
        <v>532</v>
      </c>
      <c r="H310" s="197">
        <v>89.3</v>
      </c>
      <c r="I310" s="198"/>
      <c r="J310" s="199">
        <f>ROUND(I310*H310,2)</f>
        <v>0</v>
      </c>
      <c r="K310" s="195" t="s">
        <v>21</v>
      </c>
      <c r="L310" s="56"/>
      <c r="M310" s="200" t="s">
        <v>21</v>
      </c>
      <c r="N310" s="201" t="s">
        <v>42</v>
      </c>
      <c r="O310" s="37"/>
      <c r="P310" s="202">
        <f>O310*H310</f>
        <v>0</v>
      </c>
      <c r="Q310" s="202">
        <v>0</v>
      </c>
      <c r="R310" s="202">
        <f>Q310*H310</f>
        <v>0</v>
      </c>
      <c r="S310" s="202">
        <v>0</v>
      </c>
      <c r="T310" s="203">
        <f>S310*H310</f>
        <v>0</v>
      </c>
      <c r="AR310" s="19" t="s">
        <v>275</v>
      </c>
      <c r="AT310" s="19" t="s">
        <v>183</v>
      </c>
      <c r="AU310" s="19" t="s">
        <v>80</v>
      </c>
      <c r="AY310" s="19" t="s">
        <v>180</v>
      </c>
      <c r="BE310" s="204">
        <f>IF(N310="základní",J310,0)</f>
        <v>0</v>
      </c>
      <c r="BF310" s="204">
        <f>IF(N310="snížená",J310,0)</f>
        <v>0</v>
      </c>
      <c r="BG310" s="204">
        <f>IF(N310="zákl. přenesená",J310,0)</f>
        <v>0</v>
      </c>
      <c r="BH310" s="204">
        <f>IF(N310="sníž. přenesená",J310,0)</f>
        <v>0</v>
      </c>
      <c r="BI310" s="204">
        <f>IF(N310="nulová",J310,0)</f>
        <v>0</v>
      </c>
      <c r="BJ310" s="19" t="s">
        <v>78</v>
      </c>
      <c r="BK310" s="204">
        <f>ROUND(I310*H310,2)</f>
        <v>0</v>
      </c>
      <c r="BL310" s="19" t="s">
        <v>275</v>
      </c>
      <c r="BM310" s="19" t="s">
        <v>2450</v>
      </c>
    </row>
    <row r="311" spans="2:47" s="1" customFormat="1" ht="27">
      <c r="B311" s="36"/>
      <c r="C311" s="58"/>
      <c r="D311" s="205" t="s">
        <v>188</v>
      </c>
      <c r="E311" s="58"/>
      <c r="F311" s="206" t="s">
        <v>2129</v>
      </c>
      <c r="G311" s="58"/>
      <c r="H311" s="58"/>
      <c r="I311" s="163"/>
      <c r="J311" s="58"/>
      <c r="K311" s="58"/>
      <c r="L311" s="56"/>
      <c r="M311" s="73"/>
      <c r="N311" s="37"/>
      <c r="O311" s="37"/>
      <c r="P311" s="37"/>
      <c r="Q311" s="37"/>
      <c r="R311" s="37"/>
      <c r="S311" s="37"/>
      <c r="T311" s="74"/>
      <c r="AT311" s="19" t="s">
        <v>188</v>
      </c>
      <c r="AU311" s="19" t="s">
        <v>80</v>
      </c>
    </row>
    <row r="312" spans="2:47" s="1" customFormat="1" ht="40.5">
      <c r="B312" s="36"/>
      <c r="C312" s="58"/>
      <c r="D312" s="205" t="s">
        <v>198</v>
      </c>
      <c r="E312" s="58"/>
      <c r="F312" s="218" t="s">
        <v>2130</v>
      </c>
      <c r="G312" s="58"/>
      <c r="H312" s="58"/>
      <c r="I312" s="163"/>
      <c r="J312" s="58"/>
      <c r="K312" s="58"/>
      <c r="L312" s="56"/>
      <c r="M312" s="73"/>
      <c r="N312" s="37"/>
      <c r="O312" s="37"/>
      <c r="P312" s="37"/>
      <c r="Q312" s="37"/>
      <c r="R312" s="37"/>
      <c r="S312" s="37"/>
      <c r="T312" s="74"/>
      <c r="AT312" s="19" t="s">
        <v>198</v>
      </c>
      <c r="AU312" s="19" t="s">
        <v>80</v>
      </c>
    </row>
    <row r="313" spans="2:51" s="12" customFormat="1" ht="13.5">
      <c r="B313" s="207"/>
      <c r="C313" s="208"/>
      <c r="D313" s="230" t="s">
        <v>190</v>
      </c>
      <c r="E313" s="243" t="s">
        <v>21</v>
      </c>
      <c r="F313" s="244" t="s">
        <v>2451</v>
      </c>
      <c r="G313" s="208"/>
      <c r="H313" s="245">
        <v>89.3</v>
      </c>
      <c r="I313" s="212"/>
      <c r="J313" s="208"/>
      <c r="K313" s="208"/>
      <c r="L313" s="213"/>
      <c r="M313" s="214"/>
      <c r="N313" s="215"/>
      <c r="O313" s="215"/>
      <c r="P313" s="215"/>
      <c r="Q313" s="215"/>
      <c r="R313" s="215"/>
      <c r="S313" s="215"/>
      <c r="T313" s="216"/>
      <c r="AT313" s="217" t="s">
        <v>190</v>
      </c>
      <c r="AU313" s="217" t="s">
        <v>80</v>
      </c>
      <c r="AV313" s="12" t="s">
        <v>80</v>
      </c>
      <c r="AW313" s="12" t="s">
        <v>34</v>
      </c>
      <c r="AX313" s="12" t="s">
        <v>78</v>
      </c>
      <c r="AY313" s="217" t="s">
        <v>180</v>
      </c>
    </row>
    <row r="314" spans="2:65" s="1" customFormat="1" ht="22.5" customHeight="1">
      <c r="B314" s="36"/>
      <c r="C314" s="232" t="s">
        <v>474</v>
      </c>
      <c r="D314" s="232" t="s">
        <v>219</v>
      </c>
      <c r="E314" s="233" t="s">
        <v>2132</v>
      </c>
      <c r="F314" s="234" t="s">
        <v>2133</v>
      </c>
      <c r="G314" s="235" t="s">
        <v>825</v>
      </c>
      <c r="H314" s="236">
        <v>133.9</v>
      </c>
      <c r="I314" s="237"/>
      <c r="J314" s="238">
        <f>ROUND(I314*H314,2)</f>
        <v>0</v>
      </c>
      <c r="K314" s="234" t="s">
        <v>21</v>
      </c>
      <c r="L314" s="239"/>
      <c r="M314" s="240" t="s">
        <v>21</v>
      </c>
      <c r="N314" s="241" t="s">
        <v>42</v>
      </c>
      <c r="O314" s="37"/>
      <c r="P314" s="202">
        <f>O314*H314</f>
        <v>0</v>
      </c>
      <c r="Q314" s="202">
        <v>0</v>
      </c>
      <c r="R314" s="202">
        <f>Q314*H314</f>
        <v>0</v>
      </c>
      <c r="S314" s="202">
        <v>0</v>
      </c>
      <c r="T314" s="203">
        <f>S314*H314</f>
        <v>0</v>
      </c>
      <c r="AR314" s="19" t="s">
        <v>356</v>
      </c>
      <c r="AT314" s="19" t="s">
        <v>219</v>
      </c>
      <c r="AU314" s="19" t="s">
        <v>80</v>
      </c>
      <c r="AY314" s="19" t="s">
        <v>180</v>
      </c>
      <c r="BE314" s="204">
        <f>IF(N314="základní",J314,0)</f>
        <v>0</v>
      </c>
      <c r="BF314" s="204">
        <f>IF(N314="snížená",J314,0)</f>
        <v>0</v>
      </c>
      <c r="BG314" s="204">
        <f>IF(N314="zákl. přenesená",J314,0)</f>
        <v>0</v>
      </c>
      <c r="BH314" s="204">
        <f>IF(N314="sníž. přenesená",J314,0)</f>
        <v>0</v>
      </c>
      <c r="BI314" s="204">
        <f>IF(N314="nulová",J314,0)</f>
        <v>0</v>
      </c>
      <c r="BJ314" s="19" t="s">
        <v>78</v>
      </c>
      <c r="BK314" s="204">
        <f>ROUND(I314*H314,2)</f>
        <v>0</v>
      </c>
      <c r="BL314" s="19" t="s">
        <v>275</v>
      </c>
      <c r="BM314" s="19" t="s">
        <v>2452</v>
      </c>
    </row>
    <row r="315" spans="2:47" s="1" customFormat="1" ht="13.5">
      <c r="B315" s="36"/>
      <c r="C315" s="58"/>
      <c r="D315" s="230" t="s">
        <v>188</v>
      </c>
      <c r="E315" s="58"/>
      <c r="F315" s="242" t="s">
        <v>2133</v>
      </c>
      <c r="G315" s="58"/>
      <c r="H315" s="58"/>
      <c r="I315" s="163"/>
      <c r="J315" s="58"/>
      <c r="K315" s="58"/>
      <c r="L315" s="56"/>
      <c r="M315" s="73"/>
      <c r="N315" s="37"/>
      <c r="O315" s="37"/>
      <c r="P315" s="37"/>
      <c r="Q315" s="37"/>
      <c r="R315" s="37"/>
      <c r="S315" s="37"/>
      <c r="T315" s="74"/>
      <c r="AT315" s="19" t="s">
        <v>188</v>
      </c>
      <c r="AU315" s="19" t="s">
        <v>80</v>
      </c>
    </row>
    <row r="316" spans="2:65" s="1" customFormat="1" ht="22.5" customHeight="1">
      <c r="B316" s="36"/>
      <c r="C316" s="193" t="s">
        <v>479</v>
      </c>
      <c r="D316" s="193" t="s">
        <v>183</v>
      </c>
      <c r="E316" s="194" t="s">
        <v>2135</v>
      </c>
      <c r="F316" s="195" t="s">
        <v>2136</v>
      </c>
      <c r="G316" s="196" t="s">
        <v>532</v>
      </c>
      <c r="H316" s="197">
        <v>69.54</v>
      </c>
      <c r="I316" s="198"/>
      <c r="J316" s="199">
        <f>ROUND(I316*H316,2)</f>
        <v>0</v>
      </c>
      <c r="K316" s="195" t="s">
        <v>21</v>
      </c>
      <c r="L316" s="56"/>
      <c r="M316" s="200" t="s">
        <v>21</v>
      </c>
      <c r="N316" s="201" t="s">
        <v>42</v>
      </c>
      <c r="O316" s="37"/>
      <c r="P316" s="202">
        <f>O316*H316</f>
        <v>0</v>
      </c>
      <c r="Q316" s="202">
        <v>0</v>
      </c>
      <c r="R316" s="202">
        <f>Q316*H316</f>
        <v>0</v>
      </c>
      <c r="S316" s="202">
        <v>0</v>
      </c>
      <c r="T316" s="203">
        <f>S316*H316</f>
        <v>0</v>
      </c>
      <c r="AR316" s="19" t="s">
        <v>275</v>
      </c>
      <c r="AT316" s="19" t="s">
        <v>183</v>
      </c>
      <c r="AU316" s="19" t="s">
        <v>80</v>
      </c>
      <c r="AY316" s="19" t="s">
        <v>180</v>
      </c>
      <c r="BE316" s="204">
        <f>IF(N316="základní",J316,0)</f>
        <v>0</v>
      </c>
      <c r="BF316" s="204">
        <f>IF(N316="snížená",J316,0)</f>
        <v>0</v>
      </c>
      <c r="BG316" s="204">
        <f>IF(N316="zákl. přenesená",J316,0)</f>
        <v>0</v>
      </c>
      <c r="BH316" s="204">
        <f>IF(N316="sníž. přenesená",J316,0)</f>
        <v>0</v>
      </c>
      <c r="BI316" s="204">
        <f>IF(N316="nulová",J316,0)</f>
        <v>0</v>
      </c>
      <c r="BJ316" s="19" t="s">
        <v>78</v>
      </c>
      <c r="BK316" s="204">
        <f>ROUND(I316*H316,2)</f>
        <v>0</v>
      </c>
      <c r="BL316" s="19" t="s">
        <v>275</v>
      </c>
      <c r="BM316" s="19" t="s">
        <v>2453</v>
      </c>
    </row>
    <row r="317" spans="2:47" s="1" customFormat="1" ht="27">
      <c r="B317" s="36"/>
      <c r="C317" s="58"/>
      <c r="D317" s="205" t="s">
        <v>188</v>
      </c>
      <c r="E317" s="58"/>
      <c r="F317" s="206" t="s">
        <v>2138</v>
      </c>
      <c r="G317" s="58"/>
      <c r="H317" s="58"/>
      <c r="I317" s="163"/>
      <c r="J317" s="58"/>
      <c r="K317" s="58"/>
      <c r="L317" s="56"/>
      <c r="M317" s="73"/>
      <c r="N317" s="37"/>
      <c r="O317" s="37"/>
      <c r="P317" s="37"/>
      <c r="Q317" s="37"/>
      <c r="R317" s="37"/>
      <c r="S317" s="37"/>
      <c r="T317" s="74"/>
      <c r="AT317" s="19" t="s">
        <v>188</v>
      </c>
      <c r="AU317" s="19" t="s">
        <v>80</v>
      </c>
    </row>
    <row r="318" spans="2:47" s="1" customFormat="1" ht="40.5">
      <c r="B318" s="36"/>
      <c r="C318" s="58"/>
      <c r="D318" s="205" t="s">
        <v>198</v>
      </c>
      <c r="E318" s="58"/>
      <c r="F318" s="218" t="s">
        <v>2130</v>
      </c>
      <c r="G318" s="58"/>
      <c r="H318" s="58"/>
      <c r="I318" s="163"/>
      <c r="J318" s="58"/>
      <c r="K318" s="58"/>
      <c r="L318" s="56"/>
      <c r="M318" s="73"/>
      <c r="N318" s="37"/>
      <c r="O318" s="37"/>
      <c r="P318" s="37"/>
      <c r="Q318" s="37"/>
      <c r="R318" s="37"/>
      <c r="S318" s="37"/>
      <c r="T318" s="74"/>
      <c r="AT318" s="19" t="s">
        <v>198</v>
      </c>
      <c r="AU318" s="19" t="s">
        <v>80</v>
      </c>
    </row>
    <row r="319" spans="2:51" s="12" customFormat="1" ht="13.5">
      <c r="B319" s="207"/>
      <c r="C319" s="208"/>
      <c r="D319" s="230" t="s">
        <v>190</v>
      </c>
      <c r="E319" s="243" t="s">
        <v>21</v>
      </c>
      <c r="F319" s="244" t="s">
        <v>2454</v>
      </c>
      <c r="G319" s="208"/>
      <c r="H319" s="245">
        <v>69.54</v>
      </c>
      <c r="I319" s="212"/>
      <c r="J319" s="208"/>
      <c r="K319" s="208"/>
      <c r="L319" s="213"/>
      <c r="M319" s="214"/>
      <c r="N319" s="215"/>
      <c r="O319" s="215"/>
      <c r="P319" s="215"/>
      <c r="Q319" s="215"/>
      <c r="R319" s="215"/>
      <c r="S319" s="215"/>
      <c r="T319" s="216"/>
      <c r="AT319" s="217" t="s">
        <v>190</v>
      </c>
      <c r="AU319" s="217" t="s">
        <v>80</v>
      </c>
      <c r="AV319" s="12" t="s">
        <v>80</v>
      </c>
      <c r="AW319" s="12" t="s">
        <v>34</v>
      </c>
      <c r="AX319" s="12" t="s">
        <v>78</v>
      </c>
      <c r="AY319" s="217" t="s">
        <v>180</v>
      </c>
    </row>
    <row r="320" spans="2:65" s="1" customFormat="1" ht="22.5" customHeight="1">
      <c r="B320" s="36"/>
      <c r="C320" s="232" t="s">
        <v>483</v>
      </c>
      <c r="D320" s="232" t="s">
        <v>219</v>
      </c>
      <c r="E320" s="233" t="s">
        <v>2140</v>
      </c>
      <c r="F320" s="234" t="s">
        <v>2141</v>
      </c>
      <c r="G320" s="235" t="s">
        <v>825</v>
      </c>
      <c r="H320" s="236">
        <v>23.64</v>
      </c>
      <c r="I320" s="237"/>
      <c r="J320" s="238">
        <f>ROUND(I320*H320,2)</f>
        <v>0</v>
      </c>
      <c r="K320" s="234" t="s">
        <v>21</v>
      </c>
      <c r="L320" s="239"/>
      <c r="M320" s="240" t="s">
        <v>21</v>
      </c>
      <c r="N320" s="241" t="s">
        <v>42</v>
      </c>
      <c r="O320" s="37"/>
      <c r="P320" s="202">
        <f>O320*H320</f>
        <v>0</v>
      </c>
      <c r="Q320" s="202">
        <v>0</v>
      </c>
      <c r="R320" s="202">
        <f>Q320*H320</f>
        <v>0</v>
      </c>
      <c r="S320" s="202">
        <v>0</v>
      </c>
      <c r="T320" s="203">
        <f>S320*H320</f>
        <v>0</v>
      </c>
      <c r="AR320" s="19" t="s">
        <v>356</v>
      </c>
      <c r="AT320" s="19" t="s">
        <v>219</v>
      </c>
      <c r="AU320" s="19" t="s">
        <v>80</v>
      </c>
      <c r="AY320" s="19" t="s">
        <v>180</v>
      </c>
      <c r="BE320" s="204">
        <f>IF(N320="základní",J320,0)</f>
        <v>0</v>
      </c>
      <c r="BF320" s="204">
        <f>IF(N320="snížená",J320,0)</f>
        <v>0</v>
      </c>
      <c r="BG320" s="204">
        <f>IF(N320="zákl. přenesená",J320,0)</f>
        <v>0</v>
      </c>
      <c r="BH320" s="204">
        <f>IF(N320="sníž. přenesená",J320,0)</f>
        <v>0</v>
      </c>
      <c r="BI320" s="204">
        <f>IF(N320="nulová",J320,0)</f>
        <v>0</v>
      </c>
      <c r="BJ320" s="19" t="s">
        <v>78</v>
      </c>
      <c r="BK320" s="204">
        <f>ROUND(I320*H320,2)</f>
        <v>0</v>
      </c>
      <c r="BL320" s="19" t="s">
        <v>275</v>
      </c>
      <c r="BM320" s="19" t="s">
        <v>2455</v>
      </c>
    </row>
    <row r="321" spans="2:47" s="1" customFormat="1" ht="13.5">
      <c r="B321" s="36"/>
      <c r="C321" s="58"/>
      <c r="D321" s="230" t="s">
        <v>188</v>
      </c>
      <c r="E321" s="58"/>
      <c r="F321" s="242" t="s">
        <v>2141</v>
      </c>
      <c r="G321" s="58"/>
      <c r="H321" s="58"/>
      <c r="I321" s="163"/>
      <c r="J321" s="58"/>
      <c r="K321" s="58"/>
      <c r="L321" s="56"/>
      <c r="M321" s="73"/>
      <c r="N321" s="37"/>
      <c r="O321" s="37"/>
      <c r="P321" s="37"/>
      <c r="Q321" s="37"/>
      <c r="R321" s="37"/>
      <c r="S321" s="37"/>
      <c r="T321" s="74"/>
      <c r="AT321" s="19" t="s">
        <v>188</v>
      </c>
      <c r="AU321" s="19" t="s">
        <v>80</v>
      </c>
    </row>
    <row r="322" spans="2:65" s="1" customFormat="1" ht="22.5" customHeight="1">
      <c r="B322" s="36"/>
      <c r="C322" s="193" t="s">
        <v>488</v>
      </c>
      <c r="D322" s="193" t="s">
        <v>183</v>
      </c>
      <c r="E322" s="194" t="s">
        <v>2143</v>
      </c>
      <c r="F322" s="195" t="s">
        <v>2144</v>
      </c>
      <c r="G322" s="196" t="s">
        <v>532</v>
      </c>
      <c r="H322" s="197">
        <v>69.54</v>
      </c>
      <c r="I322" s="198"/>
      <c r="J322" s="199">
        <f>ROUND(I322*H322,2)</f>
        <v>0</v>
      </c>
      <c r="K322" s="195" t="s">
        <v>21</v>
      </c>
      <c r="L322" s="56"/>
      <c r="M322" s="200" t="s">
        <v>21</v>
      </c>
      <c r="N322" s="201" t="s">
        <v>42</v>
      </c>
      <c r="O322" s="37"/>
      <c r="P322" s="202">
        <f>O322*H322</f>
        <v>0</v>
      </c>
      <c r="Q322" s="202">
        <v>0</v>
      </c>
      <c r="R322" s="202">
        <f>Q322*H322</f>
        <v>0</v>
      </c>
      <c r="S322" s="202">
        <v>0</v>
      </c>
      <c r="T322" s="203">
        <f>S322*H322</f>
        <v>0</v>
      </c>
      <c r="AR322" s="19" t="s">
        <v>275</v>
      </c>
      <c r="AT322" s="19" t="s">
        <v>183</v>
      </c>
      <c r="AU322" s="19" t="s">
        <v>80</v>
      </c>
      <c r="AY322" s="19" t="s">
        <v>180</v>
      </c>
      <c r="BE322" s="204">
        <f>IF(N322="základní",J322,0)</f>
        <v>0</v>
      </c>
      <c r="BF322" s="204">
        <f>IF(N322="snížená",J322,0)</f>
        <v>0</v>
      </c>
      <c r="BG322" s="204">
        <f>IF(N322="zákl. přenesená",J322,0)</f>
        <v>0</v>
      </c>
      <c r="BH322" s="204">
        <f>IF(N322="sníž. přenesená",J322,0)</f>
        <v>0</v>
      </c>
      <c r="BI322" s="204">
        <f>IF(N322="nulová",J322,0)</f>
        <v>0</v>
      </c>
      <c r="BJ322" s="19" t="s">
        <v>78</v>
      </c>
      <c r="BK322" s="204">
        <f>ROUND(I322*H322,2)</f>
        <v>0</v>
      </c>
      <c r="BL322" s="19" t="s">
        <v>275</v>
      </c>
      <c r="BM322" s="19" t="s">
        <v>2456</v>
      </c>
    </row>
    <row r="323" spans="2:47" s="1" customFormat="1" ht="27">
      <c r="B323" s="36"/>
      <c r="C323" s="58"/>
      <c r="D323" s="205" t="s">
        <v>188</v>
      </c>
      <c r="E323" s="58"/>
      <c r="F323" s="206" t="s">
        <v>2146</v>
      </c>
      <c r="G323" s="58"/>
      <c r="H323" s="58"/>
      <c r="I323" s="163"/>
      <c r="J323" s="58"/>
      <c r="K323" s="58"/>
      <c r="L323" s="56"/>
      <c r="M323" s="73"/>
      <c r="N323" s="37"/>
      <c r="O323" s="37"/>
      <c r="P323" s="37"/>
      <c r="Q323" s="37"/>
      <c r="R323" s="37"/>
      <c r="S323" s="37"/>
      <c r="T323" s="74"/>
      <c r="AT323" s="19" t="s">
        <v>188</v>
      </c>
      <c r="AU323" s="19" t="s">
        <v>80</v>
      </c>
    </row>
    <row r="324" spans="2:47" s="1" customFormat="1" ht="40.5">
      <c r="B324" s="36"/>
      <c r="C324" s="58"/>
      <c r="D324" s="205" t="s">
        <v>198</v>
      </c>
      <c r="E324" s="58"/>
      <c r="F324" s="218" t="s">
        <v>2130</v>
      </c>
      <c r="G324" s="58"/>
      <c r="H324" s="58"/>
      <c r="I324" s="163"/>
      <c r="J324" s="58"/>
      <c r="K324" s="58"/>
      <c r="L324" s="56"/>
      <c r="M324" s="73"/>
      <c r="N324" s="37"/>
      <c r="O324" s="37"/>
      <c r="P324" s="37"/>
      <c r="Q324" s="37"/>
      <c r="R324" s="37"/>
      <c r="S324" s="37"/>
      <c r="T324" s="74"/>
      <c r="AT324" s="19" t="s">
        <v>198</v>
      </c>
      <c r="AU324" s="19" t="s">
        <v>80</v>
      </c>
    </row>
    <row r="325" spans="2:51" s="12" customFormat="1" ht="13.5">
      <c r="B325" s="207"/>
      <c r="C325" s="208"/>
      <c r="D325" s="230" t="s">
        <v>190</v>
      </c>
      <c r="E325" s="243" t="s">
        <v>21</v>
      </c>
      <c r="F325" s="244" t="s">
        <v>2454</v>
      </c>
      <c r="G325" s="208"/>
      <c r="H325" s="245">
        <v>69.54</v>
      </c>
      <c r="I325" s="212"/>
      <c r="J325" s="208"/>
      <c r="K325" s="208"/>
      <c r="L325" s="213"/>
      <c r="M325" s="214"/>
      <c r="N325" s="215"/>
      <c r="O325" s="215"/>
      <c r="P325" s="215"/>
      <c r="Q325" s="215"/>
      <c r="R325" s="215"/>
      <c r="S325" s="215"/>
      <c r="T325" s="216"/>
      <c r="AT325" s="217" t="s">
        <v>190</v>
      </c>
      <c r="AU325" s="217" t="s">
        <v>80</v>
      </c>
      <c r="AV325" s="12" t="s">
        <v>80</v>
      </c>
      <c r="AW325" s="12" t="s">
        <v>34</v>
      </c>
      <c r="AX325" s="12" t="s">
        <v>78</v>
      </c>
      <c r="AY325" s="217" t="s">
        <v>180</v>
      </c>
    </row>
    <row r="326" spans="2:65" s="1" customFormat="1" ht="22.5" customHeight="1">
      <c r="B326" s="36"/>
      <c r="C326" s="232" t="s">
        <v>493</v>
      </c>
      <c r="D326" s="232" t="s">
        <v>219</v>
      </c>
      <c r="E326" s="233" t="s">
        <v>2147</v>
      </c>
      <c r="F326" s="234" t="s">
        <v>2148</v>
      </c>
      <c r="G326" s="235" t="s">
        <v>825</v>
      </c>
      <c r="H326" s="236">
        <v>114.741</v>
      </c>
      <c r="I326" s="237"/>
      <c r="J326" s="238">
        <f>ROUND(I326*H326,2)</f>
        <v>0</v>
      </c>
      <c r="K326" s="234" t="s">
        <v>21</v>
      </c>
      <c r="L326" s="239"/>
      <c r="M326" s="240" t="s">
        <v>21</v>
      </c>
      <c r="N326" s="241" t="s">
        <v>42</v>
      </c>
      <c r="O326" s="37"/>
      <c r="P326" s="202">
        <f>O326*H326</f>
        <v>0</v>
      </c>
      <c r="Q326" s="202">
        <v>0</v>
      </c>
      <c r="R326" s="202">
        <f>Q326*H326</f>
        <v>0</v>
      </c>
      <c r="S326" s="202">
        <v>0</v>
      </c>
      <c r="T326" s="203">
        <f>S326*H326</f>
        <v>0</v>
      </c>
      <c r="AR326" s="19" t="s">
        <v>356</v>
      </c>
      <c r="AT326" s="19" t="s">
        <v>219</v>
      </c>
      <c r="AU326" s="19" t="s">
        <v>80</v>
      </c>
      <c r="AY326" s="19" t="s">
        <v>180</v>
      </c>
      <c r="BE326" s="204">
        <f>IF(N326="základní",J326,0)</f>
        <v>0</v>
      </c>
      <c r="BF326" s="204">
        <f>IF(N326="snížená",J326,0)</f>
        <v>0</v>
      </c>
      <c r="BG326" s="204">
        <f>IF(N326="zákl. přenesená",J326,0)</f>
        <v>0</v>
      </c>
      <c r="BH326" s="204">
        <f>IF(N326="sníž. přenesená",J326,0)</f>
        <v>0</v>
      </c>
      <c r="BI326" s="204">
        <f>IF(N326="nulová",J326,0)</f>
        <v>0</v>
      </c>
      <c r="BJ326" s="19" t="s">
        <v>78</v>
      </c>
      <c r="BK326" s="204">
        <f>ROUND(I326*H326,2)</f>
        <v>0</v>
      </c>
      <c r="BL326" s="19" t="s">
        <v>275</v>
      </c>
      <c r="BM326" s="19" t="s">
        <v>2457</v>
      </c>
    </row>
    <row r="327" spans="2:47" s="1" customFormat="1" ht="13.5">
      <c r="B327" s="36"/>
      <c r="C327" s="58"/>
      <c r="D327" s="230" t="s">
        <v>188</v>
      </c>
      <c r="E327" s="58"/>
      <c r="F327" s="242" t="s">
        <v>2148</v>
      </c>
      <c r="G327" s="58"/>
      <c r="H327" s="58"/>
      <c r="I327" s="163"/>
      <c r="J327" s="58"/>
      <c r="K327" s="58"/>
      <c r="L327" s="56"/>
      <c r="M327" s="73"/>
      <c r="N327" s="37"/>
      <c r="O327" s="37"/>
      <c r="P327" s="37"/>
      <c r="Q327" s="37"/>
      <c r="R327" s="37"/>
      <c r="S327" s="37"/>
      <c r="T327" s="74"/>
      <c r="AT327" s="19" t="s">
        <v>188</v>
      </c>
      <c r="AU327" s="19" t="s">
        <v>80</v>
      </c>
    </row>
    <row r="328" spans="2:65" s="1" customFormat="1" ht="22.5" customHeight="1">
      <c r="B328" s="36"/>
      <c r="C328" s="193" t="s">
        <v>498</v>
      </c>
      <c r="D328" s="193" t="s">
        <v>183</v>
      </c>
      <c r="E328" s="194" t="s">
        <v>2084</v>
      </c>
      <c r="F328" s="195" t="s">
        <v>2085</v>
      </c>
      <c r="G328" s="196" t="s">
        <v>532</v>
      </c>
      <c r="H328" s="197">
        <v>6.9</v>
      </c>
      <c r="I328" s="198"/>
      <c r="J328" s="199">
        <f>ROUND(I328*H328,2)</f>
        <v>0</v>
      </c>
      <c r="K328" s="195" t="s">
        <v>21</v>
      </c>
      <c r="L328" s="56"/>
      <c r="M328" s="200" t="s">
        <v>21</v>
      </c>
      <c r="N328" s="201" t="s">
        <v>42</v>
      </c>
      <c r="O328" s="37"/>
      <c r="P328" s="202">
        <f>O328*H328</f>
        <v>0</v>
      </c>
      <c r="Q328" s="202">
        <v>0</v>
      </c>
      <c r="R328" s="202">
        <f>Q328*H328</f>
        <v>0</v>
      </c>
      <c r="S328" s="202">
        <v>0</v>
      </c>
      <c r="T328" s="203">
        <f>S328*H328</f>
        <v>0</v>
      </c>
      <c r="AR328" s="19" t="s">
        <v>206</v>
      </c>
      <c r="AT328" s="19" t="s">
        <v>183</v>
      </c>
      <c r="AU328" s="19" t="s">
        <v>80</v>
      </c>
      <c r="AY328" s="19" t="s">
        <v>180</v>
      </c>
      <c r="BE328" s="204">
        <f>IF(N328="základní",J328,0)</f>
        <v>0</v>
      </c>
      <c r="BF328" s="204">
        <f>IF(N328="snížená",J328,0)</f>
        <v>0</v>
      </c>
      <c r="BG328" s="204">
        <f>IF(N328="zákl. přenesená",J328,0)</f>
        <v>0</v>
      </c>
      <c r="BH328" s="204">
        <f>IF(N328="sníž. přenesená",J328,0)</f>
        <v>0</v>
      </c>
      <c r="BI328" s="204">
        <f>IF(N328="nulová",J328,0)</f>
        <v>0</v>
      </c>
      <c r="BJ328" s="19" t="s">
        <v>78</v>
      </c>
      <c r="BK328" s="204">
        <f>ROUND(I328*H328,2)</f>
        <v>0</v>
      </c>
      <c r="BL328" s="19" t="s">
        <v>206</v>
      </c>
      <c r="BM328" s="19" t="s">
        <v>2458</v>
      </c>
    </row>
    <row r="329" spans="2:47" s="1" customFormat="1" ht="13.5">
      <c r="B329" s="36"/>
      <c r="C329" s="58"/>
      <c r="D329" s="205" t="s">
        <v>188</v>
      </c>
      <c r="E329" s="58"/>
      <c r="F329" s="206" t="s">
        <v>2085</v>
      </c>
      <c r="G329" s="58"/>
      <c r="H329" s="58"/>
      <c r="I329" s="163"/>
      <c r="J329" s="58"/>
      <c r="K329" s="58"/>
      <c r="L329" s="56"/>
      <c r="M329" s="73"/>
      <c r="N329" s="37"/>
      <c r="O329" s="37"/>
      <c r="P329" s="37"/>
      <c r="Q329" s="37"/>
      <c r="R329" s="37"/>
      <c r="S329" s="37"/>
      <c r="T329" s="74"/>
      <c r="AT329" s="19" t="s">
        <v>188</v>
      </c>
      <c r="AU329" s="19" t="s">
        <v>80</v>
      </c>
    </row>
    <row r="330" spans="2:47" s="1" customFormat="1" ht="27">
      <c r="B330" s="36"/>
      <c r="C330" s="58"/>
      <c r="D330" s="205" t="s">
        <v>216</v>
      </c>
      <c r="E330" s="58"/>
      <c r="F330" s="218" t="s">
        <v>2087</v>
      </c>
      <c r="G330" s="58"/>
      <c r="H330" s="58"/>
      <c r="I330" s="163"/>
      <c r="J330" s="58"/>
      <c r="K330" s="58"/>
      <c r="L330" s="56"/>
      <c r="M330" s="73"/>
      <c r="N330" s="37"/>
      <c r="O330" s="37"/>
      <c r="P330" s="37"/>
      <c r="Q330" s="37"/>
      <c r="R330" s="37"/>
      <c r="S330" s="37"/>
      <c r="T330" s="74"/>
      <c r="AT330" s="19" t="s">
        <v>216</v>
      </c>
      <c r="AU330" s="19" t="s">
        <v>80</v>
      </c>
    </row>
    <row r="331" spans="2:51" s="12" customFormat="1" ht="13.5">
      <c r="B331" s="207"/>
      <c r="C331" s="208"/>
      <c r="D331" s="230" t="s">
        <v>190</v>
      </c>
      <c r="E331" s="243" t="s">
        <v>21</v>
      </c>
      <c r="F331" s="244" t="s">
        <v>2459</v>
      </c>
      <c r="G331" s="208"/>
      <c r="H331" s="245">
        <v>6.9</v>
      </c>
      <c r="I331" s="212"/>
      <c r="J331" s="208"/>
      <c r="K331" s="208"/>
      <c r="L331" s="213"/>
      <c r="M331" s="214"/>
      <c r="N331" s="215"/>
      <c r="O331" s="215"/>
      <c r="P331" s="215"/>
      <c r="Q331" s="215"/>
      <c r="R331" s="215"/>
      <c r="S331" s="215"/>
      <c r="T331" s="216"/>
      <c r="AT331" s="217" t="s">
        <v>190</v>
      </c>
      <c r="AU331" s="217" t="s">
        <v>80</v>
      </c>
      <c r="AV331" s="12" t="s">
        <v>80</v>
      </c>
      <c r="AW331" s="12" t="s">
        <v>34</v>
      </c>
      <c r="AX331" s="12" t="s">
        <v>78</v>
      </c>
      <c r="AY331" s="217" t="s">
        <v>180</v>
      </c>
    </row>
    <row r="332" spans="2:65" s="1" customFormat="1" ht="22.5" customHeight="1">
      <c r="B332" s="36"/>
      <c r="C332" s="193" t="s">
        <v>504</v>
      </c>
      <c r="D332" s="193" t="s">
        <v>183</v>
      </c>
      <c r="E332" s="194" t="s">
        <v>2150</v>
      </c>
      <c r="F332" s="195" t="s">
        <v>2151</v>
      </c>
      <c r="G332" s="196" t="s">
        <v>196</v>
      </c>
      <c r="H332" s="197">
        <v>0.273</v>
      </c>
      <c r="I332" s="198"/>
      <c r="J332" s="199">
        <f>ROUND(I332*H332,2)</f>
        <v>0</v>
      </c>
      <c r="K332" s="195" t="s">
        <v>21</v>
      </c>
      <c r="L332" s="56"/>
      <c r="M332" s="200" t="s">
        <v>21</v>
      </c>
      <c r="N332" s="201" t="s">
        <v>42</v>
      </c>
      <c r="O332" s="37"/>
      <c r="P332" s="202">
        <f>O332*H332</f>
        <v>0</v>
      </c>
      <c r="Q332" s="202">
        <v>0</v>
      </c>
      <c r="R332" s="202">
        <f>Q332*H332</f>
        <v>0</v>
      </c>
      <c r="S332" s="202">
        <v>0</v>
      </c>
      <c r="T332" s="203">
        <f>S332*H332</f>
        <v>0</v>
      </c>
      <c r="AR332" s="19" t="s">
        <v>275</v>
      </c>
      <c r="AT332" s="19" t="s">
        <v>183</v>
      </c>
      <c r="AU332" s="19" t="s">
        <v>80</v>
      </c>
      <c r="AY332" s="19" t="s">
        <v>180</v>
      </c>
      <c r="BE332" s="204">
        <f>IF(N332="základní",J332,0)</f>
        <v>0</v>
      </c>
      <c r="BF332" s="204">
        <f>IF(N332="snížená",J332,0)</f>
        <v>0</v>
      </c>
      <c r="BG332" s="204">
        <f>IF(N332="zákl. přenesená",J332,0)</f>
        <v>0</v>
      </c>
      <c r="BH332" s="204">
        <f>IF(N332="sníž. přenesená",J332,0)</f>
        <v>0</v>
      </c>
      <c r="BI332" s="204">
        <f>IF(N332="nulová",J332,0)</f>
        <v>0</v>
      </c>
      <c r="BJ332" s="19" t="s">
        <v>78</v>
      </c>
      <c r="BK332" s="204">
        <f>ROUND(I332*H332,2)</f>
        <v>0</v>
      </c>
      <c r="BL332" s="19" t="s">
        <v>275</v>
      </c>
      <c r="BM332" s="19" t="s">
        <v>2460</v>
      </c>
    </row>
    <row r="333" spans="2:47" s="1" customFormat="1" ht="27">
      <c r="B333" s="36"/>
      <c r="C333" s="58"/>
      <c r="D333" s="205" t="s">
        <v>188</v>
      </c>
      <c r="E333" s="58"/>
      <c r="F333" s="206" t="s">
        <v>2153</v>
      </c>
      <c r="G333" s="58"/>
      <c r="H333" s="58"/>
      <c r="I333" s="163"/>
      <c r="J333" s="58"/>
      <c r="K333" s="58"/>
      <c r="L333" s="56"/>
      <c r="M333" s="73"/>
      <c r="N333" s="37"/>
      <c r="O333" s="37"/>
      <c r="P333" s="37"/>
      <c r="Q333" s="37"/>
      <c r="R333" s="37"/>
      <c r="S333" s="37"/>
      <c r="T333" s="74"/>
      <c r="AT333" s="19" t="s">
        <v>188</v>
      </c>
      <c r="AU333" s="19" t="s">
        <v>80</v>
      </c>
    </row>
    <row r="334" spans="2:47" s="1" customFormat="1" ht="121.5">
      <c r="B334" s="36"/>
      <c r="C334" s="58"/>
      <c r="D334" s="205" t="s">
        <v>198</v>
      </c>
      <c r="E334" s="58"/>
      <c r="F334" s="218" t="s">
        <v>2154</v>
      </c>
      <c r="G334" s="58"/>
      <c r="H334" s="58"/>
      <c r="I334" s="163"/>
      <c r="J334" s="58"/>
      <c r="K334" s="58"/>
      <c r="L334" s="56"/>
      <c r="M334" s="73"/>
      <c r="N334" s="37"/>
      <c r="O334" s="37"/>
      <c r="P334" s="37"/>
      <c r="Q334" s="37"/>
      <c r="R334" s="37"/>
      <c r="S334" s="37"/>
      <c r="T334" s="74"/>
      <c r="AT334" s="19" t="s">
        <v>198</v>
      </c>
      <c r="AU334" s="19" t="s">
        <v>80</v>
      </c>
    </row>
    <row r="335" spans="2:63" s="11" customFormat="1" ht="29.85" customHeight="1">
      <c r="B335" s="176"/>
      <c r="C335" s="177"/>
      <c r="D335" s="190" t="s">
        <v>70</v>
      </c>
      <c r="E335" s="191" t="s">
        <v>1748</v>
      </c>
      <c r="F335" s="191" t="s">
        <v>1749</v>
      </c>
      <c r="G335" s="177"/>
      <c r="H335" s="177"/>
      <c r="I335" s="180"/>
      <c r="J335" s="192">
        <f>BK335</f>
        <v>0</v>
      </c>
      <c r="K335" s="177"/>
      <c r="L335" s="182"/>
      <c r="M335" s="183"/>
      <c r="N335" s="184"/>
      <c r="O335" s="184"/>
      <c r="P335" s="185">
        <f>SUM(P336:P360)</f>
        <v>0</v>
      </c>
      <c r="Q335" s="184"/>
      <c r="R335" s="185">
        <f>SUM(R336:R360)</f>
        <v>0.16055439999999999</v>
      </c>
      <c r="S335" s="184"/>
      <c r="T335" s="186">
        <f>SUM(T336:T360)</f>
        <v>0</v>
      </c>
      <c r="AR335" s="187" t="s">
        <v>80</v>
      </c>
      <c r="AT335" s="188" t="s">
        <v>70</v>
      </c>
      <c r="AU335" s="188" t="s">
        <v>78</v>
      </c>
      <c r="AY335" s="187" t="s">
        <v>180</v>
      </c>
      <c r="BK335" s="189">
        <f>SUM(BK336:BK360)</f>
        <v>0</v>
      </c>
    </row>
    <row r="336" spans="2:65" s="1" customFormat="1" ht="22.5" customHeight="1">
      <c r="B336" s="36"/>
      <c r="C336" s="193" t="s">
        <v>892</v>
      </c>
      <c r="D336" s="193" t="s">
        <v>183</v>
      </c>
      <c r="E336" s="194" t="s">
        <v>2461</v>
      </c>
      <c r="F336" s="195" t="s">
        <v>2462</v>
      </c>
      <c r="G336" s="196" t="s">
        <v>532</v>
      </c>
      <c r="H336" s="197">
        <v>51.26</v>
      </c>
      <c r="I336" s="198"/>
      <c r="J336" s="199">
        <f>ROUND(I336*H336,2)</f>
        <v>0</v>
      </c>
      <c r="K336" s="195" t="s">
        <v>21</v>
      </c>
      <c r="L336" s="56"/>
      <c r="M336" s="200" t="s">
        <v>21</v>
      </c>
      <c r="N336" s="201" t="s">
        <v>42</v>
      </c>
      <c r="O336" s="37"/>
      <c r="P336" s="202">
        <f>O336*H336</f>
        <v>0</v>
      </c>
      <c r="Q336" s="202">
        <v>0</v>
      </c>
      <c r="R336" s="202">
        <f>Q336*H336</f>
        <v>0</v>
      </c>
      <c r="S336" s="202">
        <v>0</v>
      </c>
      <c r="T336" s="203">
        <f>S336*H336</f>
        <v>0</v>
      </c>
      <c r="AR336" s="19" t="s">
        <v>275</v>
      </c>
      <c r="AT336" s="19" t="s">
        <v>183</v>
      </c>
      <c r="AU336" s="19" t="s">
        <v>80</v>
      </c>
      <c r="AY336" s="19" t="s">
        <v>180</v>
      </c>
      <c r="BE336" s="204">
        <f>IF(N336="základní",J336,0)</f>
        <v>0</v>
      </c>
      <c r="BF336" s="204">
        <f>IF(N336="snížená",J336,0)</f>
        <v>0</v>
      </c>
      <c r="BG336" s="204">
        <f>IF(N336="zákl. přenesená",J336,0)</f>
        <v>0</v>
      </c>
      <c r="BH336" s="204">
        <f>IF(N336="sníž. přenesená",J336,0)</f>
        <v>0</v>
      </c>
      <c r="BI336" s="204">
        <f>IF(N336="nulová",J336,0)</f>
        <v>0</v>
      </c>
      <c r="BJ336" s="19" t="s">
        <v>78</v>
      </c>
      <c r="BK336" s="204">
        <f>ROUND(I336*H336,2)</f>
        <v>0</v>
      </c>
      <c r="BL336" s="19" t="s">
        <v>275</v>
      </c>
      <c r="BM336" s="19" t="s">
        <v>2463</v>
      </c>
    </row>
    <row r="337" spans="2:47" s="1" customFormat="1" ht="13.5">
      <c r="B337" s="36"/>
      <c r="C337" s="58"/>
      <c r="D337" s="205" t="s">
        <v>188</v>
      </c>
      <c r="E337" s="58"/>
      <c r="F337" s="206" t="s">
        <v>2462</v>
      </c>
      <c r="G337" s="58"/>
      <c r="H337" s="58"/>
      <c r="I337" s="163"/>
      <c r="J337" s="58"/>
      <c r="K337" s="58"/>
      <c r="L337" s="56"/>
      <c r="M337" s="73"/>
      <c r="N337" s="37"/>
      <c r="O337" s="37"/>
      <c r="P337" s="37"/>
      <c r="Q337" s="37"/>
      <c r="R337" s="37"/>
      <c r="S337" s="37"/>
      <c r="T337" s="74"/>
      <c r="AT337" s="19" t="s">
        <v>188</v>
      </c>
      <c r="AU337" s="19" t="s">
        <v>80</v>
      </c>
    </row>
    <row r="338" spans="2:47" s="1" customFormat="1" ht="27">
      <c r="B338" s="36"/>
      <c r="C338" s="58"/>
      <c r="D338" s="230" t="s">
        <v>216</v>
      </c>
      <c r="E338" s="58"/>
      <c r="F338" s="231" t="s">
        <v>2464</v>
      </c>
      <c r="G338" s="58"/>
      <c r="H338" s="58"/>
      <c r="I338" s="163"/>
      <c r="J338" s="58"/>
      <c r="K338" s="58"/>
      <c r="L338" s="56"/>
      <c r="M338" s="73"/>
      <c r="N338" s="37"/>
      <c r="O338" s="37"/>
      <c r="P338" s="37"/>
      <c r="Q338" s="37"/>
      <c r="R338" s="37"/>
      <c r="S338" s="37"/>
      <c r="T338" s="74"/>
      <c r="AT338" s="19" t="s">
        <v>216</v>
      </c>
      <c r="AU338" s="19" t="s">
        <v>80</v>
      </c>
    </row>
    <row r="339" spans="2:65" s="1" customFormat="1" ht="22.5" customHeight="1">
      <c r="B339" s="36"/>
      <c r="C339" s="232" t="s">
        <v>897</v>
      </c>
      <c r="D339" s="232" t="s">
        <v>219</v>
      </c>
      <c r="E339" s="233" t="s">
        <v>2465</v>
      </c>
      <c r="F339" s="234" t="s">
        <v>2466</v>
      </c>
      <c r="G339" s="235" t="s">
        <v>2467</v>
      </c>
      <c r="H339" s="236">
        <v>4.14</v>
      </c>
      <c r="I339" s="237"/>
      <c r="J339" s="238">
        <f>ROUND(I339*H339,2)</f>
        <v>0</v>
      </c>
      <c r="K339" s="234" t="s">
        <v>21</v>
      </c>
      <c r="L339" s="239"/>
      <c r="M339" s="240" t="s">
        <v>21</v>
      </c>
      <c r="N339" s="241" t="s">
        <v>42</v>
      </c>
      <c r="O339" s="37"/>
      <c r="P339" s="202">
        <f>O339*H339</f>
        <v>0</v>
      </c>
      <c r="Q339" s="202">
        <v>0</v>
      </c>
      <c r="R339" s="202">
        <f>Q339*H339</f>
        <v>0</v>
      </c>
      <c r="S339" s="202">
        <v>0</v>
      </c>
      <c r="T339" s="203">
        <f>S339*H339</f>
        <v>0</v>
      </c>
      <c r="AR339" s="19" t="s">
        <v>356</v>
      </c>
      <c r="AT339" s="19" t="s">
        <v>219</v>
      </c>
      <c r="AU339" s="19" t="s">
        <v>80</v>
      </c>
      <c r="AY339" s="19" t="s">
        <v>180</v>
      </c>
      <c r="BE339" s="204">
        <f>IF(N339="základní",J339,0)</f>
        <v>0</v>
      </c>
      <c r="BF339" s="204">
        <f>IF(N339="snížená",J339,0)</f>
        <v>0</v>
      </c>
      <c r="BG339" s="204">
        <f>IF(N339="zákl. přenesená",J339,0)</f>
        <v>0</v>
      </c>
      <c r="BH339" s="204">
        <f>IF(N339="sníž. přenesená",J339,0)</f>
        <v>0</v>
      </c>
      <c r="BI339" s="204">
        <f>IF(N339="nulová",J339,0)</f>
        <v>0</v>
      </c>
      <c r="BJ339" s="19" t="s">
        <v>78</v>
      </c>
      <c r="BK339" s="204">
        <f>ROUND(I339*H339,2)</f>
        <v>0</v>
      </c>
      <c r="BL339" s="19" t="s">
        <v>275</v>
      </c>
      <c r="BM339" s="19" t="s">
        <v>2468</v>
      </c>
    </row>
    <row r="340" spans="2:47" s="1" customFormat="1" ht="13.5">
      <c r="B340" s="36"/>
      <c r="C340" s="58"/>
      <c r="D340" s="230" t="s">
        <v>188</v>
      </c>
      <c r="E340" s="58"/>
      <c r="F340" s="242" t="s">
        <v>2466</v>
      </c>
      <c r="G340" s="58"/>
      <c r="H340" s="58"/>
      <c r="I340" s="163"/>
      <c r="J340" s="58"/>
      <c r="K340" s="58"/>
      <c r="L340" s="56"/>
      <c r="M340" s="73"/>
      <c r="N340" s="37"/>
      <c r="O340" s="37"/>
      <c r="P340" s="37"/>
      <c r="Q340" s="37"/>
      <c r="R340" s="37"/>
      <c r="S340" s="37"/>
      <c r="T340" s="74"/>
      <c r="AT340" s="19" t="s">
        <v>188</v>
      </c>
      <c r="AU340" s="19" t="s">
        <v>80</v>
      </c>
    </row>
    <row r="341" spans="2:65" s="1" customFormat="1" ht="22.5" customHeight="1">
      <c r="B341" s="36"/>
      <c r="C341" s="232" t="s">
        <v>904</v>
      </c>
      <c r="D341" s="232" t="s">
        <v>219</v>
      </c>
      <c r="E341" s="233" t="s">
        <v>2469</v>
      </c>
      <c r="F341" s="234" t="s">
        <v>2470</v>
      </c>
      <c r="G341" s="235" t="s">
        <v>2170</v>
      </c>
      <c r="H341" s="236">
        <v>0.414</v>
      </c>
      <c r="I341" s="237"/>
      <c r="J341" s="238">
        <f>ROUND(I341*H341,2)</f>
        <v>0</v>
      </c>
      <c r="K341" s="234" t="s">
        <v>560</v>
      </c>
      <c r="L341" s="239"/>
      <c r="M341" s="240" t="s">
        <v>21</v>
      </c>
      <c r="N341" s="241" t="s">
        <v>42</v>
      </c>
      <c r="O341" s="37"/>
      <c r="P341" s="202">
        <f>O341*H341</f>
        <v>0</v>
      </c>
      <c r="Q341" s="202">
        <v>0.01</v>
      </c>
      <c r="R341" s="202">
        <f>Q341*H341</f>
        <v>0.00414</v>
      </c>
      <c r="S341" s="202">
        <v>0</v>
      </c>
      <c r="T341" s="203">
        <f>S341*H341</f>
        <v>0</v>
      </c>
      <c r="AR341" s="19" t="s">
        <v>356</v>
      </c>
      <c r="AT341" s="19" t="s">
        <v>219</v>
      </c>
      <c r="AU341" s="19" t="s">
        <v>80</v>
      </c>
      <c r="AY341" s="19" t="s">
        <v>180</v>
      </c>
      <c r="BE341" s="204">
        <f>IF(N341="základní",J341,0)</f>
        <v>0</v>
      </c>
      <c r="BF341" s="204">
        <f>IF(N341="snížená",J341,0)</f>
        <v>0</v>
      </c>
      <c r="BG341" s="204">
        <f>IF(N341="zákl. přenesená",J341,0)</f>
        <v>0</v>
      </c>
      <c r="BH341" s="204">
        <f>IF(N341="sníž. přenesená",J341,0)</f>
        <v>0</v>
      </c>
      <c r="BI341" s="204">
        <f>IF(N341="nulová",J341,0)</f>
        <v>0</v>
      </c>
      <c r="BJ341" s="19" t="s">
        <v>78</v>
      </c>
      <c r="BK341" s="204">
        <f>ROUND(I341*H341,2)</f>
        <v>0</v>
      </c>
      <c r="BL341" s="19" t="s">
        <v>275</v>
      </c>
      <c r="BM341" s="19" t="s">
        <v>2471</v>
      </c>
    </row>
    <row r="342" spans="2:47" s="1" customFormat="1" ht="27">
      <c r="B342" s="36"/>
      <c r="C342" s="58"/>
      <c r="D342" s="230" t="s">
        <v>188</v>
      </c>
      <c r="E342" s="58"/>
      <c r="F342" s="242" t="s">
        <v>2472</v>
      </c>
      <c r="G342" s="58"/>
      <c r="H342" s="58"/>
      <c r="I342" s="163"/>
      <c r="J342" s="58"/>
      <c r="K342" s="58"/>
      <c r="L342" s="56"/>
      <c r="M342" s="73"/>
      <c r="N342" s="37"/>
      <c r="O342" s="37"/>
      <c r="P342" s="37"/>
      <c r="Q342" s="37"/>
      <c r="R342" s="37"/>
      <c r="S342" s="37"/>
      <c r="T342" s="74"/>
      <c r="AT342" s="19" t="s">
        <v>188</v>
      </c>
      <c r="AU342" s="19" t="s">
        <v>80</v>
      </c>
    </row>
    <row r="343" spans="2:65" s="1" customFormat="1" ht="22.5" customHeight="1">
      <c r="B343" s="36"/>
      <c r="C343" s="232" t="s">
        <v>909</v>
      </c>
      <c r="D343" s="232" t="s">
        <v>219</v>
      </c>
      <c r="E343" s="233" t="s">
        <v>2473</v>
      </c>
      <c r="F343" s="234" t="s">
        <v>2474</v>
      </c>
      <c r="G343" s="235" t="s">
        <v>2170</v>
      </c>
      <c r="H343" s="236">
        <v>0.828</v>
      </c>
      <c r="I343" s="237"/>
      <c r="J343" s="238">
        <f>ROUND(I343*H343,2)</f>
        <v>0</v>
      </c>
      <c r="K343" s="234" t="s">
        <v>560</v>
      </c>
      <c r="L343" s="239"/>
      <c r="M343" s="240" t="s">
        <v>21</v>
      </c>
      <c r="N343" s="241" t="s">
        <v>42</v>
      </c>
      <c r="O343" s="37"/>
      <c r="P343" s="202">
        <f>O343*H343</f>
        <v>0</v>
      </c>
      <c r="Q343" s="202">
        <v>0.0191</v>
      </c>
      <c r="R343" s="202">
        <f>Q343*H343</f>
        <v>0.015814799999999997</v>
      </c>
      <c r="S343" s="202">
        <v>0</v>
      </c>
      <c r="T343" s="203">
        <f>S343*H343</f>
        <v>0</v>
      </c>
      <c r="AR343" s="19" t="s">
        <v>356</v>
      </c>
      <c r="AT343" s="19" t="s">
        <v>219</v>
      </c>
      <c r="AU343" s="19" t="s">
        <v>80</v>
      </c>
      <c r="AY343" s="19" t="s">
        <v>180</v>
      </c>
      <c r="BE343" s="204">
        <f>IF(N343="základní",J343,0)</f>
        <v>0</v>
      </c>
      <c r="BF343" s="204">
        <f>IF(N343="snížená",J343,0)</f>
        <v>0</v>
      </c>
      <c r="BG343" s="204">
        <f>IF(N343="zákl. přenesená",J343,0)</f>
        <v>0</v>
      </c>
      <c r="BH343" s="204">
        <f>IF(N343="sníž. přenesená",J343,0)</f>
        <v>0</v>
      </c>
      <c r="BI343" s="204">
        <f>IF(N343="nulová",J343,0)</f>
        <v>0</v>
      </c>
      <c r="BJ343" s="19" t="s">
        <v>78</v>
      </c>
      <c r="BK343" s="204">
        <f>ROUND(I343*H343,2)</f>
        <v>0</v>
      </c>
      <c r="BL343" s="19" t="s">
        <v>275</v>
      </c>
      <c r="BM343" s="19" t="s">
        <v>2475</v>
      </c>
    </row>
    <row r="344" spans="2:47" s="1" customFormat="1" ht="27">
      <c r="B344" s="36"/>
      <c r="C344" s="58"/>
      <c r="D344" s="205" t="s">
        <v>188</v>
      </c>
      <c r="E344" s="58"/>
      <c r="F344" s="206" t="s">
        <v>2476</v>
      </c>
      <c r="G344" s="58"/>
      <c r="H344" s="58"/>
      <c r="I344" s="163"/>
      <c r="J344" s="58"/>
      <c r="K344" s="58"/>
      <c r="L344" s="56"/>
      <c r="M344" s="73"/>
      <c r="N344" s="37"/>
      <c r="O344" s="37"/>
      <c r="P344" s="37"/>
      <c r="Q344" s="37"/>
      <c r="R344" s="37"/>
      <c r="S344" s="37"/>
      <c r="T344" s="74"/>
      <c r="AT344" s="19" t="s">
        <v>188</v>
      </c>
      <c r="AU344" s="19" t="s">
        <v>80</v>
      </c>
    </row>
    <row r="345" spans="2:51" s="12" customFormat="1" ht="13.5">
      <c r="B345" s="207"/>
      <c r="C345" s="208"/>
      <c r="D345" s="230" t="s">
        <v>190</v>
      </c>
      <c r="E345" s="243" t="s">
        <v>21</v>
      </c>
      <c r="F345" s="244" t="s">
        <v>2477</v>
      </c>
      <c r="G345" s="208"/>
      <c r="H345" s="245">
        <v>0.828</v>
      </c>
      <c r="I345" s="212"/>
      <c r="J345" s="208"/>
      <c r="K345" s="208"/>
      <c r="L345" s="213"/>
      <c r="M345" s="214"/>
      <c r="N345" s="215"/>
      <c r="O345" s="215"/>
      <c r="P345" s="215"/>
      <c r="Q345" s="215"/>
      <c r="R345" s="215"/>
      <c r="S345" s="215"/>
      <c r="T345" s="216"/>
      <c r="AT345" s="217" t="s">
        <v>190</v>
      </c>
      <c r="AU345" s="217" t="s">
        <v>80</v>
      </c>
      <c r="AV345" s="12" t="s">
        <v>80</v>
      </c>
      <c r="AW345" s="12" t="s">
        <v>34</v>
      </c>
      <c r="AX345" s="12" t="s">
        <v>78</v>
      </c>
      <c r="AY345" s="217" t="s">
        <v>180</v>
      </c>
    </row>
    <row r="346" spans="2:65" s="1" customFormat="1" ht="22.5" customHeight="1">
      <c r="B346" s="36"/>
      <c r="C346" s="193" t="s">
        <v>914</v>
      </c>
      <c r="D346" s="193" t="s">
        <v>183</v>
      </c>
      <c r="E346" s="194" t="s">
        <v>2478</v>
      </c>
      <c r="F346" s="195" t="s">
        <v>2479</v>
      </c>
      <c r="G346" s="196" t="s">
        <v>532</v>
      </c>
      <c r="H346" s="197">
        <v>60.48</v>
      </c>
      <c r="I346" s="198"/>
      <c r="J346" s="199">
        <f>ROUND(I346*H346,2)</f>
        <v>0</v>
      </c>
      <c r="K346" s="195" t="s">
        <v>21</v>
      </c>
      <c r="L346" s="56"/>
      <c r="M346" s="200" t="s">
        <v>21</v>
      </c>
      <c r="N346" s="201" t="s">
        <v>42</v>
      </c>
      <c r="O346" s="37"/>
      <c r="P346" s="202">
        <f>O346*H346</f>
        <v>0</v>
      </c>
      <c r="Q346" s="202">
        <v>0</v>
      </c>
      <c r="R346" s="202">
        <f>Q346*H346</f>
        <v>0</v>
      </c>
      <c r="S346" s="202">
        <v>0</v>
      </c>
      <c r="T346" s="203">
        <f>S346*H346</f>
        <v>0</v>
      </c>
      <c r="AR346" s="19" t="s">
        <v>275</v>
      </c>
      <c r="AT346" s="19" t="s">
        <v>183</v>
      </c>
      <c r="AU346" s="19" t="s">
        <v>80</v>
      </c>
      <c r="AY346" s="19" t="s">
        <v>180</v>
      </c>
      <c r="BE346" s="204">
        <f>IF(N346="základní",J346,0)</f>
        <v>0</v>
      </c>
      <c r="BF346" s="204">
        <f>IF(N346="snížená",J346,0)</f>
        <v>0</v>
      </c>
      <c r="BG346" s="204">
        <f>IF(N346="zákl. přenesená",J346,0)</f>
        <v>0</v>
      </c>
      <c r="BH346" s="204">
        <f>IF(N346="sníž. přenesená",J346,0)</f>
        <v>0</v>
      </c>
      <c r="BI346" s="204">
        <f>IF(N346="nulová",J346,0)</f>
        <v>0</v>
      </c>
      <c r="BJ346" s="19" t="s">
        <v>78</v>
      </c>
      <c r="BK346" s="204">
        <f>ROUND(I346*H346,2)</f>
        <v>0</v>
      </c>
      <c r="BL346" s="19" t="s">
        <v>275</v>
      </c>
      <c r="BM346" s="19" t="s">
        <v>2480</v>
      </c>
    </row>
    <row r="347" spans="2:47" s="1" customFormat="1" ht="13.5">
      <c r="B347" s="36"/>
      <c r="C347" s="58"/>
      <c r="D347" s="205" t="s">
        <v>188</v>
      </c>
      <c r="E347" s="58"/>
      <c r="F347" s="206" t="s">
        <v>2481</v>
      </c>
      <c r="G347" s="58"/>
      <c r="H347" s="58"/>
      <c r="I347" s="163"/>
      <c r="J347" s="58"/>
      <c r="K347" s="58"/>
      <c r="L347" s="56"/>
      <c r="M347" s="73"/>
      <c r="N347" s="37"/>
      <c r="O347" s="37"/>
      <c r="P347" s="37"/>
      <c r="Q347" s="37"/>
      <c r="R347" s="37"/>
      <c r="S347" s="37"/>
      <c r="T347" s="74"/>
      <c r="AT347" s="19" t="s">
        <v>188</v>
      </c>
      <c r="AU347" s="19" t="s">
        <v>80</v>
      </c>
    </row>
    <row r="348" spans="2:47" s="1" customFormat="1" ht="27">
      <c r="B348" s="36"/>
      <c r="C348" s="58"/>
      <c r="D348" s="205" t="s">
        <v>198</v>
      </c>
      <c r="E348" s="58"/>
      <c r="F348" s="218" t="s">
        <v>2482</v>
      </c>
      <c r="G348" s="58"/>
      <c r="H348" s="58"/>
      <c r="I348" s="163"/>
      <c r="J348" s="58"/>
      <c r="K348" s="58"/>
      <c r="L348" s="56"/>
      <c r="M348" s="73"/>
      <c r="N348" s="37"/>
      <c r="O348" s="37"/>
      <c r="P348" s="37"/>
      <c r="Q348" s="37"/>
      <c r="R348" s="37"/>
      <c r="S348" s="37"/>
      <c r="T348" s="74"/>
      <c r="AT348" s="19" t="s">
        <v>198</v>
      </c>
      <c r="AU348" s="19" t="s">
        <v>80</v>
      </c>
    </row>
    <row r="349" spans="2:51" s="12" customFormat="1" ht="13.5">
      <c r="B349" s="207"/>
      <c r="C349" s="208"/>
      <c r="D349" s="230" t="s">
        <v>190</v>
      </c>
      <c r="E349" s="243" t="s">
        <v>21</v>
      </c>
      <c r="F349" s="244" t="s">
        <v>2483</v>
      </c>
      <c r="G349" s="208"/>
      <c r="H349" s="245">
        <v>60.48</v>
      </c>
      <c r="I349" s="212"/>
      <c r="J349" s="208"/>
      <c r="K349" s="208"/>
      <c r="L349" s="213"/>
      <c r="M349" s="214"/>
      <c r="N349" s="215"/>
      <c r="O349" s="215"/>
      <c r="P349" s="215"/>
      <c r="Q349" s="215"/>
      <c r="R349" s="215"/>
      <c r="S349" s="215"/>
      <c r="T349" s="216"/>
      <c r="AT349" s="217" t="s">
        <v>190</v>
      </c>
      <c r="AU349" s="217" t="s">
        <v>80</v>
      </c>
      <c r="AV349" s="12" t="s">
        <v>80</v>
      </c>
      <c r="AW349" s="12" t="s">
        <v>34</v>
      </c>
      <c r="AX349" s="12" t="s">
        <v>78</v>
      </c>
      <c r="AY349" s="217" t="s">
        <v>180</v>
      </c>
    </row>
    <row r="350" spans="2:65" s="1" customFormat="1" ht="22.5" customHeight="1">
      <c r="B350" s="36"/>
      <c r="C350" s="232" t="s">
        <v>919</v>
      </c>
      <c r="D350" s="232" t="s">
        <v>219</v>
      </c>
      <c r="E350" s="233" t="s">
        <v>2161</v>
      </c>
      <c r="F350" s="234" t="s">
        <v>2162</v>
      </c>
      <c r="G350" s="235" t="s">
        <v>320</v>
      </c>
      <c r="H350" s="236">
        <v>7.258</v>
      </c>
      <c r="I350" s="237"/>
      <c r="J350" s="238">
        <f>ROUND(I350*H350,2)</f>
        <v>0</v>
      </c>
      <c r="K350" s="234" t="s">
        <v>21</v>
      </c>
      <c r="L350" s="239"/>
      <c r="M350" s="240" t="s">
        <v>21</v>
      </c>
      <c r="N350" s="241" t="s">
        <v>42</v>
      </c>
      <c r="O350" s="37"/>
      <c r="P350" s="202">
        <f>O350*H350</f>
        <v>0</v>
      </c>
      <c r="Q350" s="202">
        <v>0</v>
      </c>
      <c r="R350" s="202">
        <f>Q350*H350</f>
        <v>0</v>
      </c>
      <c r="S350" s="202">
        <v>0</v>
      </c>
      <c r="T350" s="203">
        <f>S350*H350</f>
        <v>0</v>
      </c>
      <c r="AR350" s="19" t="s">
        <v>356</v>
      </c>
      <c r="AT350" s="19" t="s">
        <v>219</v>
      </c>
      <c r="AU350" s="19" t="s">
        <v>80</v>
      </c>
      <c r="AY350" s="19" t="s">
        <v>180</v>
      </c>
      <c r="BE350" s="204">
        <f>IF(N350="základní",J350,0)</f>
        <v>0</v>
      </c>
      <c r="BF350" s="204">
        <f>IF(N350="snížená",J350,0)</f>
        <v>0</v>
      </c>
      <c r="BG350" s="204">
        <f>IF(N350="zákl. přenesená",J350,0)</f>
        <v>0</v>
      </c>
      <c r="BH350" s="204">
        <f>IF(N350="sníž. přenesená",J350,0)</f>
        <v>0</v>
      </c>
      <c r="BI350" s="204">
        <f>IF(N350="nulová",J350,0)</f>
        <v>0</v>
      </c>
      <c r="BJ350" s="19" t="s">
        <v>78</v>
      </c>
      <c r="BK350" s="204">
        <f>ROUND(I350*H350,2)</f>
        <v>0</v>
      </c>
      <c r="BL350" s="19" t="s">
        <v>275</v>
      </c>
      <c r="BM350" s="19" t="s">
        <v>2484</v>
      </c>
    </row>
    <row r="351" spans="2:47" s="1" customFormat="1" ht="13.5">
      <c r="B351" s="36"/>
      <c r="C351" s="58"/>
      <c r="D351" s="230" t="s">
        <v>188</v>
      </c>
      <c r="E351" s="58"/>
      <c r="F351" s="242" t="s">
        <v>2162</v>
      </c>
      <c r="G351" s="58"/>
      <c r="H351" s="58"/>
      <c r="I351" s="163"/>
      <c r="J351" s="58"/>
      <c r="K351" s="58"/>
      <c r="L351" s="56"/>
      <c r="M351" s="73"/>
      <c r="N351" s="37"/>
      <c r="O351" s="37"/>
      <c r="P351" s="37"/>
      <c r="Q351" s="37"/>
      <c r="R351" s="37"/>
      <c r="S351" s="37"/>
      <c r="T351" s="74"/>
      <c r="AT351" s="19" t="s">
        <v>188</v>
      </c>
      <c r="AU351" s="19" t="s">
        <v>80</v>
      </c>
    </row>
    <row r="352" spans="2:65" s="1" customFormat="1" ht="22.5" customHeight="1">
      <c r="B352" s="36"/>
      <c r="C352" s="232" t="s">
        <v>924</v>
      </c>
      <c r="D352" s="232" t="s">
        <v>219</v>
      </c>
      <c r="E352" s="233" t="s">
        <v>2164</v>
      </c>
      <c r="F352" s="234" t="s">
        <v>2165</v>
      </c>
      <c r="G352" s="235" t="s">
        <v>186</v>
      </c>
      <c r="H352" s="236">
        <v>61</v>
      </c>
      <c r="I352" s="237"/>
      <c r="J352" s="238">
        <f>ROUND(I352*H352,2)</f>
        <v>0</v>
      </c>
      <c r="K352" s="234" t="s">
        <v>21</v>
      </c>
      <c r="L352" s="239"/>
      <c r="M352" s="240" t="s">
        <v>21</v>
      </c>
      <c r="N352" s="241" t="s">
        <v>42</v>
      </c>
      <c r="O352" s="37"/>
      <c r="P352" s="202">
        <f>O352*H352</f>
        <v>0</v>
      </c>
      <c r="Q352" s="202">
        <v>0.00136</v>
      </c>
      <c r="R352" s="202">
        <f>Q352*H352</f>
        <v>0.08296</v>
      </c>
      <c r="S352" s="202">
        <v>0</v>
      </c>
      <c r="T352" s="203">
        <f>S352*H352</f>
        <v>0</v>
      </c>
      <c r="AR352" s="19" t="s">
        <v>356</v>
      </c>
      <c r="AT352" s="19" t="s">
        <v>219</v>
      </c>
      <c r="AU352" s="19" t="s">
        <v>80</v>
      </c>
      <c r="AY352" s="19" t="s">
        <v>180</v>
      </c>
      <c r="BE352" s="204">
        <f>IF(N352="základní",J352,0)</f>
        <v>0</v>
      </c>
      <c r="BF352" s="204">
        <f>IF(N352="snížená",J352,0)</f>
        <v>0</v>
      </c>
      <c r="BG352" s="204">
        <f>IF(N352="zákl. přenesená",J352,0)</f>
        <v>0</v>
      </c>
      <c r="BH352" s="204">
        <f>IF(N352="sníž. přenesená",J352,0)</f>
        <v>0</v>
      </c>
      <c r="BI352" s="204">
        <f>IF(N352="nulová",J352,0)</f>
        <v>0</v>
      </c>
      <c r="BJ352" s="19" t="s">
        <v>78</v>
      </c>
      <c r="BK352" s="204">
        <f>ROUND(I352*H352,2)</f>
        <v>0</v>
      </c>
      <c r="BL352" s="19" t="s">
        <v>275</v>
      </c>
      <c r="BM352" s="19" t="s">
        <v>2485</v>
      </c>
    </row>
    <row r="353" spans="2:47" s="1" customFormat="1" ht="13.5">
      <c r="B353" s="36"/>
      <c r="C353" s="58"/>
      <c r="D353" s="230" t="s">
        <v>188</v>
      </c>
      <c r="E353" s="58"/>
      <c r="F353" s="242" t="s">
        <v>2167</v>
      </c>
      <c r="G353" s="58"/>
      <c r="H353" s="58"/>
      <c r="I353" s="163"/>
      <c r="J353" s="58"/>
      <c r="K353" s="58"/>
      <c r="L353" s="56"/>
      <c r="M353" s="73"/>
      <c r="N353" s="37"/>
      <c r="O353" s="37"/>
      <c r="P353" s="37"/>
      <c r="Q353" s="37"/>
      <c r="R353" s="37"/>
      <c r="S353" s="37"/>
      <c r="T353" s="74"/>
      <c r="AT353" s="19" t="s">
        <v>188</v>
      </c>
      <c r="AU353" s="19" t="s">
        <v>80</v>
      </c>
    </row>
    <row r="354" spans="2:65" s="1" customFormat="1" ht="22.5" customHeight="1">
      <c r="B354" s="36"/>
      <c r="C354" s="232" t="s">
        <v>929</v>
      </c>
      <c r="D354" s="232" t="s">
        <v>219</v>
      </c>
      <c r="E354" s="233" t="s">
        <v>2168</v>
      </c>
      <c r="F354" s="234" t="s">
        <v>2169</v>
      </c>
      <c r="G354" s="235" t="s">
        <v>2170</v>
      </c>
      <c r="H354" s="236">
        <v>0.972</v>
      </c>
      <c r="I354" s="237"/>
      <c r="J354" s="238">
        <f>ROUND(I354*H354,2)</f>
        <v>0</v>
      </c>
      <c r="K354" s="234" t="s">
        <v>21</v>
      </c>
      <c r="L354" s="239"/>
      <c r="M354" s="240" t="s">
        <v>21</v>
      </c>
      <c r="N354" s="241" t="s">
        <v>42</v>
      </c>
      <c r="O354" s="37"/>
      <c r="P354" s="202">
        <f>O354*H354</f>
        <v>0</v>
      </c>
      <c r="Q354" s="202">
        <v>0.016</v>
      </c>
      <c r="R354" s="202">
        <f>Q354*H354</f>
        <v>0.015552</v>
      </c>
      <c r="S354" s="202">
        <v>0</v>
      </c>
      <c r="T354" s="203">
        <f>S354*H354</f>
        <v>0</v>
      </c>
      <c r="AR354" s="19" t="s">
        <v>356</v>
      </c>
      <c r="AT354" s="19" t="s">
        <v>219</v>
      </c>
      <c r="AU354" s="19" t="s">
        <v>80</v>
      </c>
      <c r="AY354" s="19" t="s">
        <v>180</v>
      </c>
      <c r="BE354" s="204">
        <f>IF(N354="základní",J354,0)</f>
        <v>0</v>
      </c>
      <c r="BF354" s="204">
        <f>IF(N354="snížená",J354,0)</f>
        <v>0</v>
      </c>
      <c r="BG354" s="204">
        <f>IF(N354="zákl. přenesená",J354,0)</f>
        <v>0</v>
      </c>
      <c r="BH354" s="204">
        <f>IF(N354="sníž. přenesená",J354,0)</f>
        <v>0</v>
      </c>
      <c r="BI354" s="204">
        <f>IF(N354="nulová",J354,0)</f>
        <v>0</v>
      </c>
      <c r="BJ354" s="19" t="s">
        <v>78</v>
      </c>
      <c r="BK354" s="204">
        <f>ROUND(I354*H354,2)</f>
        <v>0</v>
      </c>
      <c r="BL354" s="19" t="s">
        <v>275</v>
      </c>
      <c r="BM354" s="19" t="s">
        <v>2486</v>
      </c>
    </row>
    <row r="355" spans="2:47" s="1" customFormat="1" ht="27">
      <c r="B355" s="36"/>
      <c r="C355" s="58"/>
      <c r="D355" s="230" t="s">
        <v>188</v>
      </c>
      <c r="E355" s="58"/>
      <c r="F355" s="242" t="s">
        <v>2172</v>
      </c>
      <c r="G355" s="58"/>
      <c r="H355" s="58"/>
      <c r="I355" s="163"/>
      <c r="J355" s="58"/>
      <c r="K355" s="58"/>
      <c r="L355" s="56"/>
      <c r="M355" s="73"/>
      <c r="N355" s="37"/>
      <c r="O355" s="37"/>
      <c r="P355" s="37"/>
      <c r="Q355" s="37"/>
      <c r="R355" s="37"/>
      <c r="S355" s="37"/>
      <c r="T355" s="74"/>
      <c r="AT355" s="19" t="s">
        <v>188</v>
      </c>
      <c r="AU355" s="19" t="s">
        <v>80</v>
      </c>
    </row>
    <row r="356" spans="2:65" s="1" customFormat="1" ht="22.5" customHeight="1">
      <c r="B356" s="36"/>
      <c r="C356" s="232" t="s">
        <v>936</v>
      </c>
      <c r="D356" s="232" t="s">
        <v>219</v>
      </c>
      <c r="E356" s="233" t="s">
        <v>2173</v>
      </c>
      <c r="F356" s="234" t="s">
        <v>2174</v>
      </c>
      <c r="G356" s="235" t="s">
        <v>2170</v>
      </c>
      <c r="H356" s="236">
        <v>0.972</v>
      </c>
      <c r="I356" s="237"/>
      <c r="J356" s="238">
        <f>ROUND(I356*H356,2)</f>
        <v>0</v>
      </c>
      <c r="K356" s="234" t="s">
        <v>21</v>
      </c>
      <c r="L356" s="239"/>
      <c r="M356" s="240" t="s">
        <v>21</v>
      </c>
      <c r="N356" s="241" t="s">
        <v>42</v>
      </c>
      <c r="O356" s="37"/>
      <c r="P356" s="202">
        <f>O356*H356</f>
        <v>0</v>
      </c>
      <c r="Q356" s="202">
        <v>0.0433</v>
      </c>
      <c r="R356" s="202">
        <f>Q356*H356</f>
        <v>0.042087599999999996</v>
      </c>
      <c r="S356" s="202">
        <v>0</v>
      </c>
      <c r="T356" s="203">
        <f>S356*H356</f>
        <v>0</v>
      </c>
      <c r="AR356" s="19" t="s">
        <v>356</v>
      </c>
      <c r="AT356" s="19" t="s">
        <v>219</v>
      </c>
      <c r="AU356" s="19" t="s">
        <v>80</v>
      </c>
      <c r="AY356" s="19" t="s">
        <v>180</v>
      </c>
      <c r="BE356" s="204">
        <f>IF(N356="základní",J356,0)</f>
        <v>0</v>
      </c>
      <c r="BF356" s="204">
        <f>IF(N356="snížená",J356,0)</f>
        <v>0</v>
      </c>
      <c r="BG356" s="204">
        <f>IF(N356="zákl. přenesená",J356,0)</f>
        <v>0</v>
      </c>
      <c r="BH356" s="204">
        <f>IF(N356="sníž. přenesená",J356,0)</f>
        <v>0</v>
      </c>
      <c r="BI356" s="204">
        <f>IF(N356="nulová",J356,0)</f>
        <v>0</v>
      </c>
      <c r="BJ356" s="19" t="s">
        <v>78</v>
      </c>
      <c r="BK356" s="204">
        <f>ROUND(I356*H356,2)</f>
        <v>0</v>
      </c>
      <c r="BL356" s="19" t="s">
        <v>275</v>
      </c>
      <c r="BM356" s="19" t="s">
        <v>2487</v>
      </c>
    </row>
    <row r="357" spans="2:47" s="1" customFormat="1" ht="27">
      <c r="B357" s="36"/>
      <c r="C357" s="58"/>
      <c r="D357" s="230" t="s">
        <v>188</v>
      </c>
      <c r="E357" s="58"/>
      <c r="F357" s="242" t="s">
        <v>2176</v>
      </c>
      <c r="G357" s="58"/>
      <c r="H357" s="58"/>
      <c r="I357" s="163"/>
      <c r="J357" s="58"/>
      <c r="K357" s="58"/>
      <c r="L357" s="56"/>
      <c r="M357" s="73"/>
      <c r="N357" s="37"/>
      <c r="O357" s="37"/>
      <c r="P357" s="37"/>
      <c r="Q357" s="37"/>
      <c r="R357" s="37"/>
      <c r="S357" s="37"/>
      <c r="T357" s="74"/>
      <c r="AT357" s="19" t="s">
        <v>188</v>
      </c>
      <c r="AU357" s="19" t="s">
        <v>80</v>
      </c>
    </row>
    <row r="358" spans="2:65" s="1" customFormat="1" ht="22.5" customHeight="1">
      <c r="B358" s="36"/>
      <c r="C358" s="193" t="s">
        <v>941</v>
      </c>
      <c r="D358" s="193" t="s">
        <v>183</v>
      </c>
      <c r="E358" s="194" t="s">
        <v>2177</v>
      </c>
      <c r="F358" s="195" t="s">
        <v>2178</v>
      </c>
      <c r="G358" s="196" t="s">
        <v>196</v>
      </c>
      <c r="H358" s="197">
        <v>3.69</v>
      </c>
      <c r="I358" s="198"/>
      <c r="J358" s="199">
        <f>ROUND(I358*H358,2)</f>
        <v>0</v>
      </c>
      <c r="K358" s="195" t="s">
        <v>21</v>
      </c>
      <c r="L358" s="56"/>
      <c r="M358" s="200" t="s">
        <v>21</v>
      </c>
      <c r="N358" s="201" t="s">
        <v>42</v>
      </c>
      <c r="O358" s="37"/>
      <c r="P358" s="202">
        <f>O358*H358</f>
        <v>0</v>
      </c>
      <c r="Q358" s="202">
        <v>0</v>
      </c>
      <c r="R358" s="202">
        <f>Q358*H358</f>
        <v>0</v>
      </c>
      <c r="S358" s="202">
        <v>0</v>
      </c>
      <c r="T358" s="203">
        <f>S358*H358</f>
        <v>0</v>
      </c>
      <c r="AR358" s="19" t="s">
        <v>275</v>
      </c>
      <c r="AT358" s="19" t="s">
        <v>183</v>
      </c>
      <c r="AU358" s="19" t="s">
        <v>80</v>
      </c>
      <c r="AY358" s="19" t="s">
        <v>180</v>
      </c>
      <c r="BE358" s="204">
        <f>IF(N358="základní",J358,0)</f>
        <v>0</v>
      </c>
      <c r="BF358" s="204">
        <f>IF(N358="snížená",J358,0)</f>
        <v>0</v>
      </c>
      <c r="BG358" s="204">
        <f>IF(N358="zákl. přenesená",J358,0)</f>
        <v>0</v>
      </c>
      <c r="BH358" s="204">
        <f>IF(N358="sníž. přenesená",J358,0)</f>
        <v>0</v>
      </c>
      <c r="BI358" s="204">
        <f>IF(N358="nulová",J358,0)</f>
        <v>0</v>
      </c>
      <c r="BJ358" s="19" t="s">
        <v>78</v>
      </c>
      <c r="BK358" s="204">
        <f>ROUND(I358*H358,2)</f>
        <v>0</v>
      </c>
      <c r="BL358" s="19" t="s">
        <v>275</v>
      </c>
      <c r="BM358" s="19" t="s">
        <v>2488</v>
      </c>
    </row>
    <row r="359" spans="2:47" s="1" customFormat="1" ht="27">
      <c r="B359" s="36"/>
      <c r="C359" s="58"/>
      <c r="D359" s="205" t="s">
        <v>188</v>
      </c>
      <c r="E359" s="58"/>
      <c r="F359" s="206" t="s">
        <v>2180</v>
      </c>
      <c r="G359" s="58"/>
      <c r="H359" s="58"/>
      <c r="I359" s="163"/>
      <c r="J359" s="58"/>
      <c r="K359" s="58"/>
      <c r="L359" s="56"/>
      <c r="M359" s="73"/>
      <c r="N359" s="37"/>
      <c r="O359" s="37"/>
      <c r="P359" s="37"/>
      <c r="Q359" s="37"/>
      <c r="R359" s="37"/>
      <c r="S359" s="37"/>
      <c r="T359" s="74"/>
      <c r="AT359" s="19" t="s">
        <v>188</v>
      </c>
      <c r="AU359" s="19" t="s">
        <v>80</v>
      </c>
    </row>
    <row r="360" spans="2:47" s="1" customFormat="1" ht="121.5">
      <c r="B360" s="36"/>
      <c r="C360" s="58"/>
      <c r="D360" s="205" t="s">
        <v>198</v>
      </c>
      <c r="E360" s="58"/>
      <c r="F360" s="218" t="s">
        <v>2181</v>
      </c>
      <c r="G360" s="58"/>
      <c r="H360" s="58"/>
      <c r="I360" s="163"/>
      <c r="J360" s="58"/>
      <c r="K360" s="58"/>
      <c r="L360" s="56"/>
      <c r="M360" s="73"/>
      <c r="N360" s="37"/>
      <c r="O360" s="37"/>
      <c r="P360" s="37"/>
      <c r="Q360" s="37"/>
      <c r="R360" s="37"/>
      <c r="S360" s="37"/>
      <c r="T360" s="74"/>
      <c r="AT360" s="19" t="s">
        <v>198</v>
      </c>
      <c r="AU360" s="19" t="s">
        <v>80</v>
      </c>
    </row>
    <row r="361" spans="2:63" s="11" customFormat="1" ht="29.85" customHeight="1">
      <c r="B361" s="176"/>
      <c r="C361" s="177"/>
      <c r="D361" s="190" t="s">
        <v>70</v>
      </c>
      <c r="E361" s="191" t="s">
        <v>970</v>
      </c>
      <c r="F361" s="191" t="s">
        <v>971</v>
      </c>
      <c r="G361" s="177"/>
      <c r="H361" s="177"/>
      <c r="I361" s="180"/>
      <c r="J361" s="192">
        <f>BK361</f>
        <v>0</v>
      </c>
      <c r="K361" s="177"/>
      <c r="L361" s="182"/>
      <c r="M361" s="183"/>
      <c r="N361" s="184"/>
      <c r="O361" s="184"/>
      <c r="P361" s="185">
        <f>SUM(P362:P388)</f>
        <v>0</v>
      </c>
      <c r="Q361" s="184"/>
      <c r="R361" s="185">
        <f>SUM(R362:R388)</f>
        <v>0</v>
      </c>
      <c r="S361" s="184"/>
      <c r="T361" s="186">
        <f>SUM(T362:T388)</f>
        <v>0</v>
      </c>
      <c r="AR361" s="187" t="s">
        <v>80</v>
      </c>
      <c r="AT361" s="188" t="s">
        <v>70</v>
      </c>
      <c r="AU361" s="188" t="s">
        <v>78</v>
      </c>
      <c r="AY361" s="187" t="s">
        <v>180</v>
      </c>
      <c r="BK361" s="189">
        <f>SUM(BK362:BK388)</f>
        <v>0</v>
      </c>
    </row>
    <row r="362" spans="2:65" s="1" customFormat="1" ht="22.5" customHeight="1">
      <c r="B362" s="36"/>
      <c r="C362" s="193" t="s">
        <v>950</v>
      </c>
      <c r="D362" s="193" t="s">
        <v>183</v>
      </c>
      <c r="E362" s="194" t="s">
        <v>2489</v>
      </c>
      <c r="F362" s="195" t="s">
        <v>2490</v>
      </c>
      <c r="G362" s="196" t="s">
        <v>186</v>
      </c>
      <c r="H362" s="197">
        <v>1</v>
      </c>
      <c r="I362" s="198"/>
      <c r="J362" s="199">
        <f>ROUND(I362*H362,2)</f>
        <v>0</v>
      </c>
      <c r="K362" s="195" t="s">
        <v>21</v>
      </c>
      <c r="L362" s="56"/>
      <c r="M362" s="200" t="s">
        <v>21</v>
      </c>
      <c r="N362" s="201" t="s">
        <v>42</v>
      </c>
      <c r="O362" s="37"/>
      <c r="P362" s="202">
        <f>O362*H362</f>
        <v>0</v>
      </c>
      <c r="Q362" s="202">
        <v>0</v>
      </c>
      <c r="R362" s="202">
        <f>Q362*H362</f>
        <v>0</v>
      </c>
      <c r="S362" s="202">
        <v>0</v>
      </c>
      <c r="T362" s="203">
        <f>S362*H362</f>
        <v>0</v>
      </c>
      <c r="AR362" s="19" t="s">
        <v>498</v>
      </c>
      <c r="AT362" s="19" t="s">
        <v>183</v>
      </c>
      <c r="AU362" s="19" t="s">
        <v>80</v>
      </c>
      <c r="AY362" s="19" t="s">
        <v>180</v>
      </c>
      <c r="BE362" s="204">
        <f>IF(N362="základní",J362,0)</f>
        <v>0</v>
      </c>
      <c r="BF362" s="204">
        <f>IF(N362="snížená",J362,0)</f>
        <v>0</v>
      </c>
      <c r="BG362" s="204">
        <f>IF(N362="zákl. přenesená",J362,0)</f>
        <v>0</v>
      </c>
      <c r="BH362" s="204">
        <f>IF(N362="sníž. přenesená",J362,0)</f>
        <v>0</v>
      </c>
      <c r="BI362" s="204">
        <f>IF(N362="nulová",J362,0)</f>
        <v>0</v>
      </c>
      <c r="BJ362" s="19" t="s">
        <v>78</v>
      </c>
      <c r="BK362" s="204">
        <f>ROUND(I362*H362,2)</f>
        <v>0</v>
      </c>
      <c r="BL362" s="19" t="s">
        <v>498</v>
      </c>
      <c r="BM362" s="19" t="s">
        <v>2491</v>
      </c>
    </row>
    <row r="363" spans="2:47" s="1" customFormat="1" ht="13.5">
      <c r="B363" s="36"/>
      <c r="C363" s="58"/>
      <c r="D363" s="205" t="s">
        <v>188</v>
      </c>
      <c r="E363" s="58"/>
      <c r="F363" s="206" t="s">
        <v>2490</v>
      </c>
      <c r="G363" s="58"/>
      <c r="H363" s="58"/>
      <c r="I363" s="163"/>
      <c r="J363" s="58"/>
      <c r="K363" s="58"/>
      <c r="L363" s="56"/>
      <c r="M363" s="73"/>
      <c r="N363" s="37"/>
      <c r="O363" s="37"/>
      <c r="P363" s="37"/>
      <c r="Q363" s="37"/>
      <c r="R363" s="37"/>
      <c r="S363" s="37"/>
      <c r="T363" s="74"/>
      <c r="AT363" s="19" t="s">
        <v>188</v>
      </c>
      <c r="AU363" s="19" t="s">
        <v>80</v>
      </c>
    </row>
    <row r="364" spans="2:47" s="1" customFormat="1" ht="40.5">
      <c r="B364" s="36"/>
      <c r="C364" s="58"/>
      <c r="D364" s="230" t="s">
        <v>216</v>
      </c>
      <c r="E364" s="58"/>
      <c r="F364" s="231" t="s">
        <v>2492</v>
      </c>
      <c r="G364" s="58"/>
      <c r="H364" s="58"/>
      <c r="I364" s="163"/>
      <c r="J364" s="58"/>
      <c r="K364" s="58"/>
      <c r="L364" s="56"/>
      <c r="M364" s="73"/>
      <c r="N364" s="37"/>
      <c r="O364" s="37"/>
      <c r="P364" s="37"/>
      <c r="Q364" s="37"/>
      <c r="R364" s="37"/>
      <c r="S364" s="37"/>
      <c r="T364" s="74"/>
      <c r="AT364" s="19" t="s">
        <v>216</v>
      </c>
      <c r="AU364" s="19" t="s">
        <v>80</v>
      </c>
    </row>
    <row r="365" spans="2:65" s="1" customFormat="1" ht="22.5" customHeight="1">
      <c r="B365" s="36"/>
      <c r="C365" s="193" t="s">
        <v>963</v>
      </c>
      <c r="D365" s="193" t="s">
        <v>183</v>
      </c>
      <c r="E365" s="194" t="s">
        <v>2493</v>
      </c>
      <c r="F365" s="195" t="s">
        <v>2183</v>
      </c>
      <c r="G365" s="196" t="s">
        <v>186</v>
      </c>
      <c r="H365" s="197">
        <v>27</v>
      </c>
      <c r="I365" s="198"/>
      <c r="J365" s="199">
        <f>ROUND(I365*H365,2)</f>
        <v>0</v>
      </c>
      <c r="K365" s="195" t="s">
        <v>21</v>
      </c>
      <c r="L365" s="56"/>
      <c r="M365" s="200" t="s">
        <v>21</v>
      </c>
      <c r="N365" s="201" t="s">
        <v>42</v>
      </c>
      <c r="O365" s="37"/>
      <c r="P365" s="202">
        <f>O365*H365</f>
        <v>0</v>
      </c>
      <c r="Q365" s="202">
        <v>0</v>
      </c>
      <c r="R365" s="202">
        <f>Q365*H365</f>
        <v>0</v>
      </c>
      <c r="S365" s="202">
        <v>0</v>
      </c>
      <c r="T365" s="203">
        <f>S365*H365</f>
        <v>0</v>
      </c>
      <c r="AR365" s="19" t="s">
        <v>275</v>
      </c>
      <c r="AT365" s="19" t="s">
        <v>183</v>
      </c>
      <c r="AU365" s="19" t="s">
        <v>80</v>
      </c>
      <c r="AY365" s="19" t="s">
        <v>180</v>
      </c>
      <c r="BE365" s="204">
        <f>IF(N365="základní",J365,0)</f>
        <v>0</v>
      </c>
      <c r="BF365" s="204">
        <f>IF(N365="snížená",J365,0)</f>
        <v>0</v>
      </c>
      <c r="BG365" s="204">
        <f>IF(N365="zákl. přenesená",J365,0)</f>
        <v>0</v>
      </c>
      <c r="BH365" s="204">
        <f>IF(N365="sníž. přenesená",J365,0)</f>
        <v>0</v>
      </c>
      <c r="BI365" s="204">
        <f>IF(N365="nulová",J365,0)</f>
        <v>0</v>
      </c>
      <c r="BJ365" s="19" t="s">
        <v>78</v>
      </c>
      <c r="BK365" s="204">
        <f>ROUND(I365*H365,2)</f>
        <v>0</v>
      </c>
      <c r="BL365" s="19" t="s">
        <v>275</v>
      </c>
      <c r="BM365" s="19" t="s">
        <v>2494</v>
      </c>
    </row>
    <row r="366" spans="2:47" s="1" customFormat="1" ht="13.5">
      <c r="B366" s="36"/>
      <c r="C366" s="58"/>
      <c r="D366" s="205" t="s">
        <v>188</v>
      </c>
      <c r="E366" s="58"/>
      <c r="F366" s="206" t="s">
        <v>2183</v>
      </c>
      <c r="G366" s="58"/>
      <c r="H366" s="58"/>
      <c r="I366" s="163"/>
      <c r="J366" s="58"/>
      <c r="K366" s="58"/>
      <c r="L366" s="56"/>
      <c r="M366" s="73"/>
      <c r="N366" s="37"/>
      <c r="O366" s="37"/>
      <c r="P366" s="37"/>
      <c r="Q366" s="37"/>
      <c r="R366" s="37"/>
      <c r="S366" s="37"/>
      <c r="T366" s="74"/>
      <c r="AT366" s="19" t="s">
        <v>188</v>
      </c>
      <c r="AU366" s="19" t="s">
        <v>80</v>
      </c>
    </row>
    <row r="367" spans="2:47" s="1" customFormat="1" ht="27">
      <c r="B367" s="36"/>
      <c r="C367" s="58"/>
      <c r="D367" s="230" t="s">
        <v>216</v>
      </c>
      <c r="E367" s="58"/>
      <c r="F367" s="231" t="s">
        <v>2495</v>
      </c>
      <c r="G367" s="58"/>
      <c r="H367" s="58"/>
      <c r="I367" s="163"/>
      <c r="J367" s="58"/>
      <c r="K367" s="58"/>
      <c r="L367" s="56"/>
      <c r="M367" s="73"/>
      <c r="N367" s="37"/>
      <c r="O367" s="37"/>
      <c r="P367" s="37"/>
      <c r="Q367" s="37"/>
      <c r="R367" s="37"/>
      <c r="S367" s="37"/>
      <c r="T367" s="74"/>
      <c r="AT367" s="19" t="s">
        <v>216</v>
      </c>
      <c r="AU367" s="19" t="s">
        <v>80</v>
      </c>
    </row>
    <row r="368" spans="2:65" s="1" customFormat="1" ht="22.5" customHeight="1">
      <c r="B368" s="36"/>
      <c r="C368" s="193" t="s">
        <v>972</v>
      </c>
      <c r="D368" s="193" t="s">
        <v>183</v>
      </c>
      <c r="E368" s="194" t="s">
        <v>2496</v>
      </c>
      <c r="F368" s="195" t="s">
        <v>2187</v>
      </c>
      <c r="G368" s="196" t="s">
        <v>186</v>
      </c>
      <c r="H368" s="197">
        <v>27</v>
      </c>
      <c r="I368" s="198"/>
      <c r="J368" s="199">
        <f>ROUND(I368*H368,2)</f>
        <v>0</v>
      </c>
      <c r="K368" s="195" t="s">
        <v>21</v>
      </c>
      <c r="L368" s="56"/>
      <c r="M368" s="200" t="s">
        <v>21</v>
      </c>
      <c r="N368" s="201" t="s">
        <v>42</v>
      </c>
      <c r="O368" s="37"/>
      <c r="P368" s="202">
        <f>O368*H368</f>
        <v>0</v>
      </c>
      <c r="Q368" s="202">
        <v>0</v>
      </c>
      <c r="R368" s="202">
        <f>Q368*H368</f>
        <v>0</v>
      </c>
      <c r="S368" s="202">
        <v>0</v>
      </c>
      <c r="T368" s="203">
        <f>S368*H368</f>
        <v>0</v>
      </c>
      <c r="AR368" s="19" t="s">
        <v>275</v>
      </c>
      <c r="AT368" s="19" t="s">
        <v>183</v>
      </c>
      <c r="AU368" s="19" t="s">
        <v>80</v>
      </c>
      <c r="AY368" s="19" t="s">
        <v>180</v>
      </c>
      <c r="BE368" s="204">
        <f>IF(N368="základní",J368,0)</f>
        <v>0</v>
      </c>
      <c r="BF368" s="204">
        <f>IF(N368="snížená",J368,0)</f>
        <v>0</v>
      </c>
      <c r="BG368" s="204">
        <f>IF(N368="zákl. přenesená",J368,0)</f>
        <v>0</v>
      </c>
      <c r="BH368" s="204">
        <f>IF(N368="sníž. přenesená",J368,0)</f>
        <v>0</v>
      </c>
      <c r="BI368" s="204">
        <f>IF(N368="nulová",J368,0)</f>
        <v>0</v>
      </c>
      <c r="BJ368" s="19" t="s">
        <v>78</v>
      </c>
      <c r="BK368" s="204">
        <f>ROUND(I368*H368,2)</f>
        <v>0</v>
      </c>
      <c r="BL368" s="19" t="s">
        <v>275</v>
      </c>
      <c r="BM368" s="19" t="s">
        <v>2497</v>
      </c>
    </row>
    <row r="369" spans="2:47" s="1" customFormat="1" ht="13.5">
      <c r="B369" s="36"/>
      <c r="C369" s="58"/>
      <c r="D369" s="205" t="s">
        <v>188</v>
      </c>
      <c r="E369" s="58"/>
      <c r="F369" s="206" t="s">
        <v>2189</v>
      </c>
      <c r="G369" s="58"/>
      <c r="H369" s="58"/>
      <c r="I369" s="163"/>
      <c r="J369" s="58"/>
      <c r="K369" s="58"/>
      <c r="L369" s="56"/>
      <c r="M369" s="73"/>
      <c r="N369" s="37"/>
      <c r="O369" s="37"/>
      <c r="P369" s="37"/>
      <c r="Q369" s="37"/>
      <c r="R369" s="37"/>
      <c r="S369" s="37"/>
      <c r="T369" s="74"/>
      <c r="AT369" s="19" t="s">
        <v>188</v>
      </c>
      <c r="AU369" s="19" t="s">
        <v>80</v>
      </c>
    </row>
    <row r="370" spans="2:47" s="1" customFormat="1" ht="27">
      <c r="B370" s="36"/>
      <c r="C370" s="58"/>
      <c r="D370" s="230" t="s">
        <v>216</v>
      </c>
      <c r="E370" s="58"/>
      <c r="F370" s="231" t="s">
        <v>2498</v>
      </c>
      <c r="G370" s="58"/>
      <c r="H370" s="58"/>
      <c r="I370" s="163"/>
      <c r="J370" s="58"/>
      <c r="K370" s="58"/>
      <c r="L370" s="56"/>
      <c r="M370" s="73"/>
      <c r="N370" s="37"/>
      <c r="O370" s="37"/>
      <c r="P370" s="37"/>
      <c r="Q370" s="37"/>
      <c r="R370" s="37"/>
      <c r="S370" s="37"/>
      <c r="T370" s="74"/>
      <c r="AT370" s="19" t="s">
        <v>216</v>
      </c>
      <c r="AU370" s="19" t="s">
        <v>80</v>
      </c>
    </row>
    <row r="371" spans="2:65" s="1" customFormat="1" ht="22.5" customHeight="1">
      <c r="B371" s="36"/>
      <c r="C371" s="193" t="s">
        <v>982</v>
      </c>
      <c r="D371" s="193" t="s">
        <v>183</v>
      </c>
      <c r="E371" s="194" t="s">
        <v>2499</v>
      </c>
      <c r="F371" s="195" t="s">
        <v>2200</v>
      </c>
      <c r="G371" s="196" t="s">
        <v>186</v>
      </c>
      <c r="H371" s="197">
        <v>27</v>
      </c>
      <c r="I371" s="198"/>
      <c r="J371" s="199">
        <f>ROUND(I371*H371,2)</f>
        <v>0</v>
      </c>
      <c r="K371" s="195" t="s">
        <v>21</v>
      </c>
      <c r="L371" s="56"/>
      <c r="M371" s="200" t="s">
        <v>21</v>
      </c>
      <c r="N371" s="201" t="s">
        <v>42</v>
      </c>
      <c r="O371" s="37"/>
      <c r="P371" s="202">
        <f>O371*H371</f>
        <v>0</v>
      </c>
      <c r="Q371" s="202">
        <v>0</v>
      </c>
      <c r="R371" s="202">
        <f>Q371*H371</f>
        <v>0</v>
      </c>
      <c r="S371" s="202">
        <v>0</v>
      </c>
      <c r="T371" s="203">
        <f>S371*H371</f>
        <v>0</v>
      </c>
      <c r="AR371" s="19" t="s">
        <v>275</v>
      </c>
      <c r="AT371" s="19" t="s">
        <v>183</v>
      </c>
      <c r="AU371" s="19" t="s">
        <v>80</v>
      </c>
      <c r="AY371" s="19" t="s">
        <v>180</v>
      </c>
      <c r="BE371" s="204">
        <f>IF(N371="základní",J371,0)</f>
        <v>0</v>
      </c>
      <c r="BF371" s="204">
        <f>IF(N371="snížená",J371,0)</f>
        <v>0</v>
      </c>
      <c r="BG371" s="204">
        <f>IF(N371="zákl. přenesená",J371,0)</f>
        <v>0</v>
      </c>
      <c r="BH371" s="204">
        <f>IF(N371="sníž. přenesená",J371,0)</f>
        <v>0</v>
      </c>
      <c r="BI371" s="204">
        <f>IF(N371="nulová",J371,0)</f>
        <v>0</v>
      </c>
      <c r="BJ371" s="19" t="s">
        <v>78</v>
      </c>
      <c r="BK371" s="204">
        <f>ROUND(I371*H371,2)</f>
        <v>0</v>
      </c>
      <c r="BL371" s="19" t="s">
        <v>275</v>
      </c>
      <c r="BM371" s="19" t="s">
        <v>2500</v>
      </c>
    </row>
    <row r="372" spans="2:47" s="1" customFormat="1" ht="13.5">
      <c r="B372" s="36"/>
      <c r="C372" s="58"/>
      <c r="D372" s="205" t="s">
        <v>188</v>
      </c>
      <c r="E372" s="58"/>
      <c r="F372" s="206" t="s">
        <v>2200</v>
      </c>
      <c r="G372" s="58"/>
      <c r="H372" s="58"/>
      <c r="I372" s="163"/>
      <c r="J372" s="58"/>
      <c r="K372" s="58"/>
      <c r="L372" s="56"/>
      <c r="M372" s="73"/>
      <c r="N372" s="37"/>
      <c r="O372" s="37"/>
      <c r="P372" s="37"/>
      <c r="Q372" s="37"/>
      <c r="R372" s="37"/>
      <c r="S372" s="37"/>
      <c r="T372" s="74"/>
      <c r="AT372" s="19" t="s">
        <v>188</v>
      </c>
      <c r="AU372" s="19" t="s">
        <v>80</v>
      </c>
    </row>
    <row r="373" spans="2:47" s="1" customFormat="1" ht="27">
      <c r="B373" s="36"/>
      <c r="C373" s="58"/>
      <c r="D373" s="230" t="s">
        <v>216</v>
      </c>
      <c r="E373" s="58"/>
      <c r="F373" s="231" t="s">
        <v>2501</v>
      </c>
      <c r="G373" s="58"/>
      <c r="H373" s="58"/>
      <c r="I373" s="163"/>
      <c r="J373" s="58"/>
      <c r="K373" s="58"/>
      <c r="L373" s="56"/>
      <c r="M373" s="73"/>
      <c r="N373" s="37"/>
      <c r="O373" s="37"/>
      <c r="P373" s="37"/>
      <c r="Q373" s="37"/>
      <c r="R373" s="37"/>
      <c r="S373" s="37"/>
      <c r="T373" s="74"/>
      <c r="AT373" s="19" t="s">
        <v>216</v>
      </c>
      <c r="AU373" s="19" t="s">
        <v>80</v>
      </c>
    </row>
    <row r="374" spans="2:65" s="1" customFormat="1" ht="22.5" customHeight="1">
      <c r="B374" s="36"/>
      <c r="C374" s="193" t="s">
        <v>987</v>
      </c>
      <c r="D374" s="193" t="s">
        <v>183</v>
      </c>
      <c r="E374" s="194" t="s">
        <v>2502</v>
      </c>
      <c r="F374" s="195" t="s">
        <v>2214</v>
      </c>
      <c r="G374" s="196" t="s">
        <v>186</v>
      </c>
      <c r="H374" s="197">
        <v>27</v>
      </c>
      <c r="I374" s="198"/>
      <c r="J374" s="199">
        <f>ROUND(I374*H374,2)</f>
        <v>0</v>
      </c>
      <c r="K374" s="195" t="s">
        <v>21</v>
      </c>
      <c r="L374" s="56"/>
      <c r="M374" s="200" t="s">
        <v>21</v>
      </c>
      <c r="N374" s="201" t="s">
        <v>42</v>
      </c>
      <c r="O374" s="37"/>
      <c r="P374" s="202">
        <f>O374*H374</f>
        <v>0</v>
      </c>
      <c r="Q374" s="202">
        <v>0</v>
      </c>
      <c r="R374" s="202">
        <f>Q374*H374</f>
        <v>0</v>
      </c>
      <c r="S374" s="202">
        <v>0</v>
      </c>
      <c r="T374" s="203">
        <f>S374*H374</f>
        <v>0</v>
      </c>
      <c r="AR374" s="19" t="s">
        <v>275</v>
      </c>
      <c r="AT374" s="19" t="s">
        <v>183</v>
      </c>
      <c r="AU374" s="19" t="s">
        <v>80</v>
      </c>
      <c r="AY374" s="19" t="s">
        <v>180</v>
      </c>
      <c r="BE374" s="204">
        <f>IF(N374="základní",J374,0)</f>
        <v>0</v>
      </c>
      <c r="BF374" s="204">
        <f>IF(N374="snížená",J374,0)</f>
        <v>0</v>
      </c>
      <c r="BG374" s="204">
        <f>IF(N374="zákl. přenesená",J374,0)</f>
        <v>0</v>
      </c>
      <c r="BH374" s="204">
        <f>IF(N374="sníž. přenesená",J374,0)</f>
        <v>0</v>
      </c>
      <c r="BI374" s="204">
        <f>IF(N374="nulová",J374,0)</f>
        <v>0</v>
      </c>
      <c r="BJ374" s="19" t="s">
        <v>78</v>
      </c>
      <c r="BK374" s="204">
        <f>ROUND(I374*H374,2)</f>
        <v>0</v>
      </c>
      <c r="BL374" s="19" t="s">
        <v>275</v>
      </c>
      <c r="BM374" s="19" t="s">
        <v>2503</v>
      </c>
    </row>
    <row r="375" spans="2:47" s="1" customFormat="1" ht="13.5">
      <c r="B375" s="36"/>
      <c r="C375" s="58"/>
      <c r="D375" s="205" t="s">
        <v>188</v>
      </c>
      <c r="E375" s="58"/>
      <c r="F375" s="206" t="s">
        <v>2214</v>
      </c>
      <c r="G375" s="58"/>
      <c r="H375" s="58"/>
      <c r="I375" s="163"/>
      <c r="J375" s="58"/>
      <c r="K375" s="58"/>
      <c r="L375" s="56"/>
      <c r="M375" s="73"/>
      <c r="N375" s="37"/>
      <c r="O375" s="37"/>
      <c r="P375" s="37"/>
      <c r="Q375" s="37"/>
      <c r="R375" s="37"/>
      <c r="S375" s="37"/>
      <c r="T375" s="74"/>
      <c r="AT375" s="19" t="s">
        <v>188</v>
      </c>
      <c r="AU375" s="19" t="s">
        <v>80</v>
      </c>
    </row>
    <row r="376" spans="2:47" s="1" customFormat="1" ht="27">
      <c r="B376" s="36"/>
      <c r="C376" s="58"/>
      <c r="D376" s="230" t="s">
        <v>216</v>
      </c>
      <c r="E376" s="58"/>
      <c r="F376" s="231" t="s">
        <v>2504</v>
      </c>
      <c r="G376" s="58"/>
      <c r="H376" s="58"/>
      <c r="I376" s="163"/>
      <c r="J376" s="58"/>
      <c r="K376" s="58"/>
      <c r="L376" s="56"/>
      <c r="M376" s="73"/>
      <c r="N376" s="37"/>
      <c r="O376" s="37"/>
      <c r="P376" s="37"/>
      <c r="Q376" s="37"/>
      <c r="R376" s="37"/>
      <c r="S376" s="37"/>
      <c r="T376" s="74"/>
      <c r="AT376" s="19" t="s">
        <v>216</v>
      </c>
      <c r="AU376" s="19" t="s">
        <v>80</v>
      </c>
    </row>
    <row r="377" spans="2:65" s="1" customFormat="1" ht="22.5" customHeight="1">
      <c r="B377" s="36"/>
      <c r="C377" s="193" t="s">
        <v>994</v>
      </c>
      <c r="D377" s="193" t="s">
        <v>183</v>
      </c>
      <c r="E377" s="194" t="s">
        <v>2505</v>
      </c>
      <c r="F377" s="195" t="s">
        <v>2506</v>
      </c>
      <c r="G377" s="196" t="s">
        <v>186</v>
      </c>
      <c r="H377" s="197">
        <v>27</v>
      </c>
      <c r="I377" s="198"/>
      <c r="J377" s="199">
        <f>ROUND(I377*H377,2)</f>
        <v>0</v>
      </c>
      <c r="K377" s="195" t="s">
        <v>21</v>
      </c>
      <c r="L377" s="56"/>
      <c r="M377" s="200" t="s">
        <v>21</v>
      </c>
      <c r="N377" s="201" t="s">
        <v>42</v>
      </c>
      <c r="O377" s="37"/>
      <c r="P377" s="202">
        <f>O377*H377</f>
        <v>0</v>
      </c>
      <c r="Q377" s="202">
        <v>0</v>
      </c>
      <c r="R377" s="202">
        <f>Q377*H377</f>
        <v>0</v>
      </c>
      <c r="S377" s="202">
        <v>0</v>
      </c>
      <c r="T377" s="203">
        <f>S377*H377</f>
        <v>0</v>
      </c>
      <c r="AR377" s="19" t="s">
        <v>275</v>
      </c>
      <c r="AT377" s="19" t="s">
        <v>183</v>
      </c>
      <c r="AU377" s="19" t="s">
        <v>80</v>
      </c>
      <c r="AY377" s="19" t="s">
        <v>180</v>
      </c>
      <c r="BE377" s="204">
        <f>IF(N377="základní",J377,0)</f>
        <v>0</v>
      </c>
      <c r="BF377" s="204">
        <f>IF(N377="snížená",J377,0)</f>
        <v>0</v>
      </c>
      <c r="BG377" s="204">
        <f>IF(N377="zákl. přenesená",J377,0)</f>
        <v>0</v>
      </c>
      <c r="BH377" s="204">
        <f>IF(N377="sníž. přenesená",J377,0)</f>
        <v>0</v>
      </c>
      <c r="BI377" s="204">
        <f>IF(N377="nulová",J377,0)</f>
        <v>0</v>
      </c>
      <c r="BJ377" s="19" t="s">
        <v>78</v>
      </c>
      <c r="BK377" s="204">
        <f>ROUND(I377*H377,2)</f>
        <v>0</v>
      </c>
      <c r="BL377" s="19" t="s">
        <v>275</v>
      </c>
      <c r="BM377" s="19" t="s">
        <v>2507</v>
      </c>
    </row>
    <row r="378" spans="2:47" s="1" customFormat="1" ht="13.5">
      <c r="B378" s="36"/>
      <c r="C378" s="58"/>
      <c r="D378" s="205" t="s">
        <v>188</v>
      </c>
      <c r="E378" s="58"/>
      <c r="F378" s="206" t="s">
        <v>2506</v>
      </c>
      <c r="G378" s="58"/>
      <c r="H378" s="58"/>
      <c r="I378" s="163"/>
      <c r="J378" s="58"/>
      <c r="K378" s="58"/>
      <c r="L378" s="56"/>
      <c r="M378" s="73"/>
      <c r="N378" s="37"/>
      <c r="O378" s="37"/>
      <c r="P378" s="37"/>
      <c r="Q378" s="37"/>
      <c r="R378" s="37"/>
      <c r="S378" s="37"/>
      <c r="T378" s="74"/>
      <c r="AT378" s="19" t="s">
        <v>188</v>
      </c>
      <c r="AU378" s="19" t="s">
        <v>80</v>
      </c>
    </row>
    <row r="379" spans="2:47" s="1" customFormat="1" ht="54">
      <c r="B379" s="36"/>
      <c r="C379" s="58"/>
      <c r="D379" s="230" t="s">
        <v>216</v>
      </c>
      <c r="E379" s="58"/>
      <c r="F379" s="231" t="s">
        <v>2508</v>
      </c>
      <c r="G379" s="58"/>
      <c r="H379" s="58"/>
      <c r="I379" s="163"/>
      <c r="J379" s="58"/>
      <c r="K379" s="58"/>
      <c r="L379" s="56"/>
      <c r="M379" s="73"/>
      <c r="N379" s="37"/>
      <c r="O379" s="37"/>
      <c r="P379" s="37"/>
      <c r="Q379" s="37"/>
      <c r="R379" s="37"/>
      <c r="S379" s="37"/>
      <c r="T379" s="74"/>
      <c r="AT379" s="19" t="s">
        <v>216</v>
      </c>
      <c r="AU379" s="19" t="s">
        <v>80</v>
      </c>
    </row>
    <row r="380" spans="2:65" s="1" customFormat="1" ht="22.5" customHeight="1">
      <c r="B380" s="36"/>
      <c r="C380" s="232" t="s">
        <v>999</v>
      </c>
      <c r="D380" s="232" t="s">
        <v>219</v>
      </c>
      <c r="E380" s="233" t="s">
        <v>2509</v>
      </c>
      <c r="F380" s="234" t="s">
        <v>2510</v>
      </c>
      <c r="G380" s="235" t="s">
        <v>614</v>
      </c>
      <c r="H380" s="236">
        <v>250</v>
      </c>
      <c r="I380" s="237"/>
      <c r="J380" s="238">
        <f>ROUND(I380*H380,2)</f>
        <v>0</v>
      </c>
      <c r="K380" s="234" t="s">
        <v>21</v>
      </c>
      <c r="L380" s="239"/>
      <c r="M380" s="240" t="s">
        <v>21</v>
      </c>
      <c r="N380" s="241" t="s">
        <v>42</v>
      </c>
      <c r="O380" s="37"/>
      <c r="P380" s="202">
        <f>O380*H380</f>
        <v>0</v>
      </c>
      <c r="Q380" s="202">
        <v>0</v>
      </c>
      <c r="R380" s="202">
        <f>Q380*H380</f>
        <v>0</v>
      </c>
      <c r="S380" s="202">
        <v>0</v>
      </c>
      <c r="T380" s="203">
        <f>S380*H380</f>
        <v>0</v>
      </c>
      <c r="AR380" s="19" t="s">
        <v>356</v>
      </c>
      <c r="AT380" s="19" t="s">
        <v>219</v>
      </c>
      <c r="AU380" s="19" t="s">
        <v>80</v>
      </c>
      <c r="AY380" s="19" t="s">
        <v>180</v>
      </c>
      <c r="BE380" s="204">
        <f>IF(N380="základní",J380,0)</f>
        <v>0</v>
      </c>
      <c r="BF380" s="204">
        <f>IF(N380="snížená",J380,0)</f>
        <v>0</v>
      </c>
      <c r="BG380" s="204">
        <f>IF(N380="zákl. přenesená",J380,0)</f>
        <v>0</v>
      </c>
      <c r="BH380" s="204">
        <f>IF(N380="sníž. přenesená",J380,0)</f>
        <v>0</v>
      </c>
      <c r="BI380" s="204">
        <f>IF(N380="nulová",J380,0)</f>
        <v>0</v>
      </c>
      <c r="BJ380" s="19" t="s">
        <v>78</v>
      </c>
      <c r="BK380" s="204">
        <f>ROUND(I380*H380,2)</f>
        <v>0</v>
      </c>
      <c r="BL380" s="19" t="s">
        <v>275</v>
      </c>
      <c r="BM380" s="19" t="s">
        <v>2511</v>
      </c>
    </row>
    <row r="381" spans="2:47" s="1" customFormat="1" ht="13.5">
      <c r="B381" s="36"/>
      <c r="C381" s="58"/>
      <c r="D381" s="230" t="s">
        <v>188</v>
      </c>
      <c r="E381" s="58"/>
      <c r="F381" s="242" t="s">
        <v>2510</v>
      </c>
      <c r="G381" s="58"/>
      <c r="H381" s="58"/>
      <c r="I381" s="163"/>
      <c r="J381" s="58"/>
      <c r="K381" s="58"/>
      <c r="L381" s="56"/>
      <c r="M381" s="73"/>
      <c r="N381" s="37"/>
      <c r="O381" s="37"/>
      <c r="P381" s="37"/>
      <c r="Q381" s="37"/>
      <c r="R381" s="37"/>
      <c r="S381" s="37"/>
      <c r="T381" s="74"/>
      <c r="AT381" s="19" t="s">
        <v>188</v>
      </c>
      <c r="AU381" s="19" t="s">
        <v>80</v>
      </c>
    </row>
    <row r="382" spans="2:65" s="1" customFormat="1" ht="22.5" customHeight="1">
      <c r="B382" s="36"/>
      <c r="C382" s="232" t="s">
        <v>1003</v>
      </c>
      <c r="D382" s="232" t="s">
        <v>219</v>
      </c>
      <c r="E382" s="233" t="s">
        <v>2512</v>
      </c>
      <c r="F382" s="234" t="s">
        <v>2513</v>
      </c>
      <c r="G382" s="235" t="s">
        <v>186</v>
      </c>
      <c r="H382" s="236">
        <v>648</v>
      </c>
      <c r="I382" s="237"/>
      <c r="J382" s="238">
        <f>ROUND(I382*H382,2)</f>
        <v>0</v>
      </c>
      <c r="K382" s="234" t="s">
        <v>21</v>
      </c>
      <c r="L382" s="239"/>
      <c r="M382" s="240" t="s">
        <v>21</v>
      </c>
      <c r="N382" s="241" t="s">
        <v>42</v>
      </c>
      <c r="O382" s="37"/>
      <c r="P382" s="202">
        <f>O382*H382</f>
        <v>0</v>
      </c>
      <c r="Q382" s="202">
        <v>0</v>
      </c>
      <c r="R382" s="202">
        <f>Q382*H382</f>
        <v>0</v>
      </c>
      <c r="S382" s="202">
        <v>0</v>
      </c>
      <c r="T382" s="203">
        <f>S382*H382</f>
        <v>0</v>
      </c>
      <c r="AR382" s="19" t="s">
        <v>356</v>
      </c>
      <c r="AT382" s="19" t="s">
        <v>219</v>
      </c>
      <c r="AU382" s="19" t="s">
        <v>80</v>
      </c>
      <c r="AY382" s="19" t="s">
        <v>180</v>
      </c>
      <c r="BE382" s="204">
        <f>IF(N382="základní",J382,0)</f>
        <v>0</v>
      </c>
      <c r="BF382" s="204">
        <f>IF(N382="snížená",J382,0)</f>
        <v>0</v>
      </c>
      <c r="BG382" s="204">
        <f>IF(N382="zákl. přenesená",J382,0)</f>
        <v>0</v>
      </c>
      <c r="BH382" s="204">
        <f>IF(N382="sníž. přenesená",J382,0)</f>
        <v>0</v>
      </c>
      <c r="BI382" s="204">
        <f>IF(N382="nulová",J382,0)</f>
        <v>0</v>
      </c>
      <c r="BJ382" s="19" t="s">
        <v>78</v>
      </c>
      <c r="BK382" s="204">
        <f>ROUND(I382*H382,2)</f>
        <v>0</v>
      </c>
      <c r="BL382" s="19" t="s">
        <v>275</v>
      </c>
      <c r="BM382" s="19" t="s">
        <v>2514</v>
      </c>
    </row>
    <row r="383" spans="2:47" s="1" customFormat="1" ht="13.5">
      <c r="B383" s="36"/>
      <c r="C383" s="58"/>
      <c r="D383" s="230" t="s">
        <v>188</v>
      </c>
      <c r="E383" s="58"/>
      <c r="F383" s="242" t="s">
        <v>2513</v>
      </c>
      <c r="G383" s="58"/>
      <c r="H383" s="58"/>
      <c r="I383" s="163"/>
      <c r="J383" s="58"/>
      <c r="K383" s="58"/>
      <c r="L383" s="56"/>
      <c r="M383" s="73"/>
      <c r="N383" s="37"/>
      <c r="O383" s="37"/>
      <c r="P383" s="37"/>
      <c r="Q383" s="37"/>
      <c r="R383" s="37"/>
      <c r="S383" s="37"/>
      <c r="T383" s="74"/>
      <c r="AT383" s="19" t="s">
        <v>188</v>
      </c>
      <c r="AU383" s="19" t="s">
        <v>80</v>
      </c>
    </row>
    <row r="384" spans="2:65" s="1" customFormat="1" ht="22.5" customHeight="1">
      <c r="B384" s="36"/>
      <c r="C384" s="232" t="s">
        <v>1007</v>
      </c>
      <c r="D384" s="232" t="s">
        <v>219</v>
      </c>
      <c r="E384" s="233" t="s">
        <v>2515</v>
      </c>
      <c r="F384" s="234" t="s">
        <v>2516</v>
      </c>
      <c r="G384" s="235" t="s">
        <v>186</v>
      </c>
      <c r="H384" s="236">
        <v>648</v>
      </c>
      <c r="I384" s="237"/>
      <c r="J384" s="238">
        <f>ROUND(I384*H384,2)</f>
        <v>0</v>
      </c>
      <c r="K384" s="234" t="s">
        <v>21</v>
      </c>
      <c r="L384" s="239"/>
      <c r="M384" s="240" t="s">
        <v>21</v>
      </c>
      <c r="N384" s="241" t="s">
        <v>42</v>
      </c>
      <c r="O384" s="37"/>
      <c r="P384" s="202">
        <f>O384*H384</f>
        <v>0</v>
      </c>
      <c r="Q384" s="202">
        <v>0</v>
      </c>
      <c r="R384" s="202">
        <f>Q384*H384</f>
        <v>0</v>
      </c>
      <c r="S384" s="202">
        <v>0</v>
      </c>
      <c r="T384" s="203">
        <f>S384*H384</f>
        <v>0</v>
      </c>
      <c r="AR384" s="19" t="s">
        <v>356</v>
      </c>
      <c r="AT384" s="19" t="s">
        <v>219</v>
      </c>
      <c r="AU384" s="19" t="s">
        <v>80</v>
      </c>
      <c r="AY384" s="19" t="s">
        <v>180</v>
      </c>
      <c r="BE384" s="204">
        <f>IF(N384="základní",J384,0)</f>
        <v>0</v>
      </c>
      <c r="BF384" s="204">
        <f>IF(N384="snížená",J384,0)</f>
        <v>0</v>
      </c>
      <c r="BG384" s="204">
        <f>IF(N384="zákl. přenesená",J384,0)</f>
        <v>0</v>
      </c>
      <c r="BH384" s="204">
        <f>IF(N384="sníž. přenesená",J384,0)</f>
        <v>0</v>
      </c>
      <c r="BI384" s="204">
        <f>IF(N384="nulová",J384,0)</f>
        <v>0</v>
      </c>
      <c r="BJ384" s="19" t="s">
        <v>78</v>
      </c>
      <c r="BK384" s="204">
        <f>ROUND(I384*H384,2)</f>
        <v>0</v>
      </c>
      <c r="BL384" s="19" t="s">
        <v>275</v>
      </c>
      <c r="BM384" s="19" t="s">
        <v>2517</v>
      </c>
    </row>
    <row r="385" spans="2:47" s="1" customFormat="1" ht="13.5">
      <c r="B385" s="36"/>
      <c r="C385" s="58"/>
      <c r="D385" s="230" t="s">
        <v>188</v>
      </c>
      <c r="E385" s="58"/>
      <c r="F385" s="242" t="s">
        <v>2516</v>
      </c>
      <c r="G385" s="58"/>
      <c r="H385" s="58"/>
      <c r="I385" s="163"/>
      <c r="J385" s="58"/>
      <c r="K385" s="58"/>
      <c r="L385" s="56"/>
      <c r="M385" s="73"/>
      <c r="N385" s="37"/>
      <c r="O385" s="37"/>
      <c r="P385" s="37"/>
      <c r="Q385" s="37"/>
      <c r="R385" s="37"/>
      <c r="S385" s="37"/>
      <c r="T385" s="74"/>
      <c r="AT385" s="19" t="s">
        <v>188</v>
      </c>
      <c r="AU385" s="19" t="s">
        <v>80</v>
      </c>
    </row>
    <row r="386" spans="2:65" s="1" customFormat="1" ht="22.5" customHeight="1">
      <c r="B386" s="36"/>
      <c r="C386" s="193" t="s">
        <v>1013</v>
      </c>
      <c r="D386" s="193" t="s">
        <v>183</v>
      </c>
      <c r="E386" s="194" t="s">
        <v>1018</v>
      </c>
      <c r="F386" s="195" t="s">
        <v>1019</v>
      </c>
      <c r="G386" s="196" t="s">
        <v>196</v>
      </c>
      <c r="H386" s="197">
        <v>22.51</v>
      </c>
      <c r="I386" s="198"/>
      <c r="J386" s="199">
        <f>ROUND(I386*H386,2)</f>
        <v>0</v>
      </c>
      <c r="K386" s="195" t="s">
        <v>560</v>
      </c>
      <c r="L386" s="56"/>
      <c r="M386" s="200" t="s">
        <v>21</v>
      </c>
      <c r="N386" s="201" t="s">
        <v>42</v>
      </c>
      <c r="O386" s="37"/>
      <c r="P386" s="202">
        <f>O386*H386</f>
        <v>0</v>
      </c>
      <c r="Q386" s="202">
        <v>0</v>
      </c>
      <c r="R386" s="202">
        <f>Q386*H386</f>
        <v>0</v>
      </c>
      <c r="S386" s="202">
        <v>0</v>
      </c>
      <c r="T386" s="203">
        <f>S386*H386</f>
        <v>0</v>
      </c>
      <c r="AR386" s="19" t="s">
        <v>275</v>
      </c>
      <c r="AT386" s="19" t="s">
        <v>183</v>
      </c>
      <c r="AU386" s="19" t="s">
        <v>80</v>
      </c>
      <c r="AY386" s="19" t="s">
        <v>180</v>
      </c>
      <c r="BE386" s="204">
        <f>IF(N386="základní",J386,0)</f>
        <v>0</v>
      </c>
      <c r="BF386" s="204">
        <f>IF(N386="snížená",J386,0)</f>
        <v>0</v>
      </c>
      <c r="BG386" s="204">
        <f>IF(N386="zákl. přenesená",J386,0)</f>
        <v>0</v>
      </c>
      <c r="BH386" s="204">
        <f>IF(N386="sníž. přenesená",J386,0)</f>
        <v>0</v>
      </c>
      <c r="BI386" s="204">
        <f>IF(N386="nulová",J386,0)</f>
        <v>0</v>
      </c>
      <c r="BJ386" s="19" t="s">
        <v>78</v>
      </c>
      <c r="BK386" s="204">
        <f>ROUND(I386*H386,2)</f>
        <v>0</v>
      </c>
      <c r="BL386" s="19" t="s">
        <v>275</v>
      </c>
      <c r="BM386" s="19" t="s">
        <v>2518</v>
      </c>
    </row>
    <row r="387" spans="2:47" s="1" customFormat="1" ht="27">
      <c r="B387" s="36"/>
      <c r="C387" s="58"/>
      <c r="D387" s="205" t="s">
        <v>188</v>
      </c>
      <c r="E387" s="58"/>
      <c r="F387" s="206" t="s">
        <v>1021</v>
      </c>
      <c r="G387" s="58"/>
      <c r="H387" s="58"/>
      <c r="I387" s="163"/>
      <c r="J387" s="58"/>
      <c r="K387" s="58"/>
      <c r="L387" s="56"/>
      <c r="M387" s="73"/>
      <c r="N387" s="37"/>
      <c r="O387" s="37"/>
      <c r="P387" s="37"/>
      <c r="Q387" s="37"/>
      <c r="R387" s="37"/>
      <c r="S387" s="37"/>
      <c r="T387" s="74"/>
      <c r="AT387" s="19" t="s">
        <v>188</v>
      </c>
      <c r="AU387" s="19" t="s">
        <v>80</v>
      </c>
    </row>
    <row r="388" spans="2:47" s="1" customFormat="1" ht="121.5">
      <c r="B388" s="36"/>
      <c r="C388" s="58"/>
      <c r="D388" s="205" t="s">
        <v>198</v>
      </c>
      <c r="E388" s="58"/>
      <c r="F388" s="218" t="s">
        <v>1653</v>
      </c>
      <c r="G388" s="58"/>
      <c r="H388" s="58"/>
      <c r="I388" s="163"/>
      <c r="J388" s="58"/>
      <c r="K388" s="58"/>
      <c r="L388" s="56"/>
      <c r="M388" s="73"/>
      <c r="N388" s="37"/>
      <c r="O388" s="37"/>
      <c r="P388" s="37"/>
      <c r="Q388" s="37"/>
      <c r="R388" s="37"/>
      <c r="S388" s="37"/>
      <c r="T388" s="74"/>
      <c r="AT388" s="19" t="s">
        <v>198</v>
      </c>
      <c r="AU388" s="19" t="s">
        <v>80</v>
      </c>
    </row>
    <row r="389" spans="2:63" s="11" customFormat="1" ht="29.85" customHeight="1">
      <c r="B389" s="176"/>
      <c r="C389" s="177"/>
      <c r="D389" s="190" t="s">
        <v>70</v>
      </c>
      <c r="E389" s="191" t="s">
        <v>1448</v>
      </c>
      <c r="F389" s="191" t="s">
        <v>1449</v>
      </c>
      <c r="G389" s="177"/>
      <c r="H389" s="177"/>
      <c r="I389" s="180"/>
      <c r="J389" s="192">
        <f>BK389</f>
        <v>0</v>
      </c>
      <c r="K389" s="177"/>
      <c r="L389" s="182"/>
      <c r="M389" s="183"/>
      <c r="N389" s="184"/>
      <c r="O389" s="184"/>
      <c r="P389" s="185">
        <f>SUM(P390:P399)</f>
        <v>0</v>
      </c>
      <c r="Q389" s="184"/>
      <c r="R389" s="185">
        <f>SUM(R390:R399)</f>
        <v>0.0522256</v>
      </c>
      <c r="S389" s="184"/>
      <c r="T389" s="186">
        <f>SUM(T390:T399)</f>
        <v>0</v>
      </c>
      <c r="AR389" s="187" t="s">
        <v>80</v>
      </c>
      <c r="AT389" s="188" t="s">
        <v>70</v>
      </c>
      <c r="AU389" s="188" t="s">
        <v>78</v>
      </c>
      <c r="AY389" s="187" t="s">
        <v>180</v>
      </c>
      <c r="BK389" s="189">
        <f>SUM(BK390:BK399)</f>
        <v>0</v>
      </c>
    </row>
    <row r="390" spans="2:65" s="1" customFormat="1" ht="22.5" customHeight="1">
      <c r="B390" s="36"/>
      <c r="C390" s="193" t="s">
        <v>1017</v>
      </c>
      <c r="D390" s="193" t="s">
        <v>183</v>
      </c>
      <c r="E390" s="194" t="s">
        <v>2223</v>
      </c>
      <c r="F390" s="195" t="s">
        <v>2224</v>
      </c>
      <c r="G390" s="196" t="s">
        <v>532</v>
      </c>
      <c r="H390" s="197">
        <v>373.04</v>
      </c>
      <c r="I390" s="198"/>
      <c r="J390" s="199">
        <f>ROUND(I390*H390,2)</f>
        <v>0</v>
      </c>
      <c r="K390" s="195" t="s">
        <v>21</v>
      </c>
      <c r="L390" s="56"/>
      <c r="M390" s="200" t="s">
        <v>21</v>
      </c>
      <c r="N390" s="201" t="s">
        <v>42</v>
      </c>
      <c r="O390" s="37"/>
      <c r="P390" s="202">
        <f>O390*H390</f>
        <v>0</v>
      </c>
      <c r="Q390" s="202">
        <v>0.00014</v>
      </c>
      <c r="R390" s="202">
        <f>Q390*H390</f>
        <v>0.0522256</v>
      </c>
      <c r="S390" s="202">
        <v>0</v>
      </c>
      <c r="T390" s="203">
        <f>S390*H390</f>
        <v>0</v>
      </c>
      <c r="AR390" s="19" t="s">
        <v>275</v>
      </c>
      <c r="AT390" s="19" t="s">
        <v>183</v>
      </c>
      <c r="AU390" s="19" t="s">
        <v>80</v>
      </c>
      <c r="AY390" s="19" t="s">
        <v>180</v>
      </c>
      <c r="BE390" s="204">
        <f>IF(N390="základní",J390,0)</f>
        <v>0</v>
      </c>
      <c r="BF390" s="204">
        <f>IF(N390="snížená",J390,0)</f>
        <v>0</v>
      </c>
      <c r="BG390" s="204">
        <f>IF(N390="zákl. přenesená",J390,0)</f>
        <v>0</v>
      </c>
      <c r="BH390" s="204">
        <f>IF(N390="sníž. přenesená",J390,0)</f>
        <v>0</v>
      </c>
      <c r="BI390" s="204">
        <f>IF(N390="nulová",J390,0)</f>
        <v>0</v>
      </c>
      <c r="BJ390" s="19" t="s">
        <v>78</v>
      </c>
      <c r="BK390" s="204">
        <f>ROUND(I390*H390,2)</f>
        <v>0</v>
      </c>
      <c r="BL390" s="19" t="s">
        <v>275</v>
      </c>
      <c r="BM390" s="19" t="s">
        <v>2519</v>
      </c>
    </row>
    <row r="391" spans="2:47" s="1" customFormat="1" ht="13.5">
      <c r="B391" s="36"/>
      <c r="C391" s="58"/>
      <c r="D391" s="205" t="s">
        <v>188</v>
      </c>
      <c r="E391" s="58"/>
      <c r="F391" s="206" t="s">
        <v>2226</v>
      </c>
      <c r="G391" s="58"/>
      <c r="H391" s="58"/>
      <c r="I391" s="163"/>
      <c r="J391" s="58"/>
      <c r="K391" s="58"/>
      <c r="L391" s="56"/>
      <c r="M391" s="73"/>
      <c r="N391" s="37"/>
      <c r="O391" s="37"/>
      <c r="P391" s="37"/>
      <c r="Q391" s="37"/>
      <c r="R391" s="37"/>
      <c r="S391" s="37"/>
      <c r="T391" s="74"/>
      <c r="AT391" s="19" t="s">
        <v>188</v>
      </c>
      <c r="AU391" s="19" t="s">
        <v>80</v>
      </c>
    </row>
    <row r="392" spans="2:51" s="12" customFormat="1" ht="13.5">
      <c r="B392" s="207"/>
      <c r="C392" s="208"/>
      <c r="D392" s="205" t="s">
        <v>190</v>
      </c>
      <c r="E392" s="209" t="s">
        <v>21</v>
      </c>
      <c r="F392" s="210" t="s">
        <v>2520</v>
      </c>
      <c r="G392" s="208"/>
      <c r="H392" s="211">
        <v>116</v>
      </c>
      <c r="I392" s="212"/>
      <c r="J392" s="208"/>
      <c r="K392" s="208"/>
      <c r="L392" s="213"/>
      <c r="M392" s="214"/>
      <c r="N392" s="215"/>
      <c r="O392" s="215"/>
      <c r="P392" s="215"/>
      <c r="Q392" s="215"/>
      <c r="R392" s="215"/>
      <c r="S392" s="215"/>
      <c r="T392" s="216"/>
      <c r="AT392" s="217" t="s">
        <v>190</v>
      </c>
      <c r="AU392" s="217" t="s">
        <v>80</v>
      </c>
      <c r="AV392" s="12" t="s">
        <v>80</v>
      </c>
      <c r="AW392" s="12" t="s">
        <v>34</v>
      </c>
      <c r="AX392" s="12" t="s">
        <v>71</v>
      </c>
      <c r="AY392" s="217" t="s">
        <v>180</v>
      </c>
    </row>
    <row r="393" spans="2:51" s="12" customFormat="1" ht="13.5">
      <c r="B393" s="207"/>
      <c r="C393" s="208"/>
      <c r="D393" s="205" t="s">
        <v>190</v>
      </c>
      <c r="E393" s="209" t="s">
        <v>21</v>
      </c>
      <c r="F393" s="210" t="s">
        <v>2521</v>
      </c>
      <c r="G393" s="208"/>
      <c r="H393" s="211">
        <v>257.04</v>
      </c>
      <c r="I393" s="212"/>
      <c r="J393" s="208"/>
      <c r="K393" s="208"/>
      <c r="L393" s="213"/>
      <c r="M393" s="214"/>
      <c r="N393" s="215"/>
      <c r="O393" s="215"/>
      <c r="P393" s="215"/>
      <c r="Q393" s="215"/>
      <c r="R393" s="215"/>
      <c r="S393" s="215"/>
      <c r="T393" s="216"/>
      <c r="AT393" s="217" t="s">
        <v>190</v>
      </c>
      <c r="AU393" s="217" t="s">
        <v>80</v>
      </c>
      <c r="AV393" s="12" t="s">
        <v>80</v>
      </c>
      <c r="AW393" s="12" t="s">
        <v>34</v>
      </c>
      <c r="AX393" s="12" t="s">
        <v>71</v>
      </c>
      <c r="AY393" s="217" t="s">
        <v>180</v>
      </c>
    </row>
    <row r="394" spans="2:51" s="13" customFormat="1" ht="13.5">
      <c r="B394" s="219"/>
      <c r="C394" s="220"/>
      <c r="D394" s="230" t="s">
        <v>190</v>
      </c>
      <c r="E394" s="247" t="s">
        <v>21</v>
      </c>
      <c r="F394" s="248" t="s">
        <v>209</v>
      </c>
      <c r="G394" s="220"/>
      <c r="H394" s="249">
        <v>373.04</v>
      </c>
      <c r="I394" s="224"/>
      <c r="J394" s="220"/>
      <c r="K394" s="220"/>
      <c r="L394" s="225"/>
      <c r="M394" s="226"/>
      <c r="N394" s="227"/>
      <c r="O394" s="227"/>
      <c r="P394" s="227"/>
      <c r="Q394" s="227"/>
      <c r="R394" s="227"/>
      <c r="S394" s="227"/>
      <c r="T394" s="228"/>
      <c r="AT394" s="229" t="s">
        <v>190</v>
      </c>
      <c r="AU394" s="229" t="s">
        <v>80</v>
      </c>
      <c r="AV394" s="13" t="s">
        <v>206</v>
      </c>
      <c r="AW394" s="13" t="s">
        <v>34</v>
      </c>
      <c r="AX394" s="13" t="s">
        <v>78</v>
      </c>
      <c r="AY394" s="229" t="s">
        <v>180</v>
      </c>
    </row>
    <row r="395" spans="2:65" s="1" customFormat="1" ht="22.5" customHeight="1">
      <c r="B395" s="36"/>
      <c r="C395" s="193" t="s">
        <v>1022</v>
      </c>
      <c r="D395" s="193" t="s">
        <v>183</v>
      </c>
      <c r="E395" s="194" t="s">
        <v>2229</v>
      </c>
      <c r="F395" s="195" t="s">
        <v>2230</v>
      </c>
      <c r="G395" s="196" t="s">
        <v>532</v>
      </c>
      <c r="H395" s="197">
        <v>373.04</v>
      </c>
      <c r="I395" s="198"/>
      <c r="J395" s="199">
        <f>ROUND(I395*H395,2)</f>
        <v>0</v>
      </c>
      <c r="K395" s="195" t="s">
        <v>21</v>
      </c>
      <c r="L395" s="56"/>
      <c r="M395" s="200" t="s">
        <v>21</v>
      </c>
      <c r="N395" s="201" t="s">
        <v>42</v>
      </c>
      <c r="O395" s="37"/>
      <c r="P395" s="202">
        <f>O395*H395</f>
        <v>0</v>
      </c>
      <c r="Q395" s="202">
        <v>0</v>
      </c>
      <c r="R395" s="202">
        <f>Q395*H395</f>
        <v>0</v>
      </c>
      <c r="S395" s="202">
        <v>0</v>
      </c>
      <c r="T395" s="203">
        <f>S395*H395</f>
        <v>0</v>
      </c>
      <c r="AR395" s="19" t="s">
        <v>275</v>
      </c>
      <c r="AT395" s="19" t="s">
        <v>183</v>
      </c>
      <c r="AU395" s="19" t="s">
        <v>80</v>
      </c>
      <c r="AY395" s="19" t="s">
        <v>180</v>
      </c>
      <c r="BE395" s="204">
        <f>IF(N395="základní",J395,0)</f>
        <v>0</v>
      </c>
      <c r="BF395" s="204">
        <f>IF(N395="snížená",J395,0)</f>
        <v>0</v>
      </c>
      <c r="BG395" s="204">
        <f>IF(N395="zákl. přenesená",J395,0)</f>
        <v>0</v>
      </c>
      <c r="BH395" s="204">
        <f>IF(N395="sníž. přenesená",J395,0)</f>
        <v>0</v>
      </c>
      <c r="BI395" s="204">
        <f>IF(N395="nulová",J395,0)</f>
        <v>0</v>
      </c>
      <c r="BJ395" s="19" t="s">
        <v>78</v>
      </c>
      <c r="BK395" s="204">
        <f>ROUND(I395*H395,2)</f>
        <v>0</v>
      </c>
      <c r="BL395" s="19" t="s">
        <v>275</v>
      </c>
      <c r="BM395" s="19" t="s">
        <v>2522</v>
      </c>
    </row>
    <row r="396" spans="2:47" s="1" customFormat="1" ht="13.5">
      <c r="B396" s="36"/>
      <c r="C396" s="58"/>
      <c r="D396" s="205" t="s">
        <v>188</v>
      </c>
      <c r="E396" s="58"/>
      <c r="F396" s="206" t="s">
        <v>2230</v>
      </c>
      <c r="G396" s="58"/>
      <c r="H396" s="58"/>
      <c r="I396" s="163"/>
      <c r="J396" s="58"/>
      <c r="K396" s="58"/>
      <c r="L396" s="56"/>
      <c r="M396" s="73"/>
      <c r="N396" s="37"/>
      <c r="O396" s="37"/>
      <c r="P396" s="37"/>
      <c r="Q396" s="37"/>
      <c r="R396" s="37"/>
      <c r="S396" s="37"/>
      <c r="T396" s="74"/>
      <c r="AT396" s="19" t="s">
        <v>188</v>
      </c>
      <c r="AU396" s="19" t="s">
        <v>80</v>
      </c>
    </row>
    <row r="397" spans="2:51" s="12" customFormat="1" ht="13.5">
      <c r="B397" s="207"/>
      <c r="C397" s="208"/>
      <c r="D397" s="205" t="s">
        <v>190</v>
      </c>
      <c r="E397" s="209" t="s">
        <v>21</v>
      </c>
      <c r="F397" s="210" t="s">
        <v>2520</v>
      </c>
      <c r="G397" s="208"/>
      <c r="H397" s="211">
        <v>116</v>
      </c>
      <c r="I397" s="212"/>
      <c r="J397" s="208"/>
      <c r="K397" s="208"/>
      <c r="L397" s="213"/>
      <c r="M397" s="214"/>
      <c r="N397" s="215"/>
      <c r="O397" s="215"/>
      <c r="P397" s="215"/>
      <c r="Q397" s="215"/>
      <c r="R397" s="215"/>
      <c r="S397" s="215"/>
      <c r="T397" s="216"/>
      <c r="AT397" s="217" t="s">
        <v>190</v>
      </c>
      <c r="AU397" s="217" t="s">
        <v>80</v>
      </c>
      <c r="AV397" s="12" t="s">
        <v>80</v>
      </c>
      <c r="AW397" s="12" t="s">
        <v>34</v>
      </c>
      <c r="AX397" s="12" t="s">
        <v>71</v>
      </c>
      <c r="AY397" s="217" t="s">
        <v>180</v>
      </c>
    </row>
    <row r="398" spans="2:51" s="12" customFormat="1" ht="13.5">
      <c r="B398" s="207"/>
      <c r="C398" s="208"/>
      <c r="D398" s="205" t="s">
        <v>190</v>
      </c>
      <c r="E398" s="209" t="s">
        <v>21</v>
      </c>
      <c r="F398" s="210" t="s">
        <v>2521</v>
      </c>
      <c r="G398" s="208"/>
      <c r="H398" s="211">
        <v>257.04</v>
      </c>
      <c r="I398" s="212"/>
      <c r="J398" s="208"/>
      <c r="K398" s="208"/>
      <c r="L398" s="213"/>
      <c r="M398" s="214"/>
      <c r="N398" s="215"/>
      <c r="O398" s="215"/>
      <c r="P398" s="215"/>
      <c r="Q398" s="215"/>
      <c r="R398" s="215"/>
      <c r="S398" s="215"/>
      <c r="T398" s="216"/>
      <c r="AT398" s="217" t="s">
        <v>190</v>
      </c>
      <c r="AU398" s="217" t="s">
        <v>80</v>
      </c>
      <c r="AV398" s="12" t="s">
        <v>80</v>
      </c>
      <c r="AW398" s="12" t="s">
        <v>34</v>
      </c>
      <c r="AX398" s="12" t="s">
        <v>71</v>
      </c>
      <c r="AY398" s="217" t="s">
        <v>180</v>
      </c>
    </row>
    <row r="399" spans="2:51" s="13" customFormat="1" ht="13.5">
      <c r="B399" s="219"/>
      <c r="C399" s="220"/>
      <c r="D399" s="205" t="s">
        <v>190</v>
      </c>
      <c r="E399" s="221" t="s">
        <v>21</v>
      </c>
      <c r="F399" s="222" t="s">
        <v>209</v>
      </c>
      <c r="G399" s="220"/>
      <c r="H399" s="223">
        <v>373.04</v>
      </c>
      <c r="I399" s="224"/>
      <c r="J399" s="220"/>
      <c r="K399" s="220"/>
      <c r="L399" s="225"/>
      <c r="M399" s="226"/>
      <c r="N399" s="227"/>
      <c r="O399" s="227"/>
      <c r="P399" s="227"/>
      <c r="Q399" s="227"/>
      <c r="R399" s="227"/>
      <c r="S399" s="227"/>
      <c r="T399" s="228"/>
      <c r="AT399" s="229" t="s">
        <v>190</v>
      </c>
      <c r="AU399" s="229" t="s">
        <v>80</v>
      </c>
      <c r="AV399" s="13" t="s">
        <v>206</v>
      </c>
      <c r="AW399" s="13" t="s">
        <v>34</v>
      </c>
      <c r="AX399" s="13" t="s">
        <v>78</v>
      </c>
      <c r="AY399" s="229" t="s">
        <v>180</v>
      </c>
    </row>
    <row r="400" spans="2:63" s="11" customFormat="1" ht="29.85" customHeight="1">
      <c r="B400" s="176"/>
      <c r="C400" s="177"/>
      <c r="D400" s="190" t="s">
        <v>70</v>
      </c>
      <c r="E400" s="191" t="s">
        <v>2523</v>
      </c>
      <c r="F400" s="191" t="s">
        <v>2524</v>
      </c>
      <c r="G400" s="177"/>
      <c r="H400" s="177"/>
      <c r="I400" s="180"/>
      <c r="J400" s="192">
        <f>BK400</f>
        <v>0</v>
      </c>
      <c r="K400" s="177"/>
      <c r="L400" s="182"/>
      <c r="M400" s="183"/>
      <c r="N400" s="184"/>
      <c r="O400" s="184"/>
      <c r="P400" s="185">
        <f>SUM(P401:P406)</f>
        <v>0</v>
      </c>
      <c r="Q400" s="184"/>
      <c r="R400" s="185">
        <f>SUM(R401:R406)</f>
        <v>6</v>
      </c>
      <c r="S400" s="184"/>
      <c r="T400" s="186">
        <f>SUM(T401:T406)</f>
        <v>0</v>
      </c>
      <c r="AR400" s="187" t="s">
        <v>80</v>
      </c>
      <c r="AT400" s="188" t="s">
        <v>70</v>
      </c>
      <c r="AU400" s="188" t="s">
        <v>78</v>
      </c>
      <c r="AY400" s="187" t="s">
        <v>180</v>
      </c>
      <c r="BK400" s="189">
        <f>SUM(BK401:BK406)</f>
        <v>0</v>
      </c>
    </row>
    <row r="401" spans="2:65" s="1" customFormat="1" ht="22.5" customHeight="1">
      <c r="B401" s="36"/>
      <c r="C401" s="193" t="s">
        <v>1029</v>
      </c>
      <c r="D401" s="193" t="s">
        <v>183</v>
      </c>
      <c r="E401" s="194" t="s">
        <v>2525</v>
      </c>
      <c r="F401" s="195" t="s">
        <v>2526</v>
      </c>
      <c r="G401" s="196" t="s">
        <v>532</v>
      </c>
      <c r="H401" s="197">
        <v>116</v>
      </c>
      <c r="I401" s="198"/>
      <c r="J401" s="199">
        <f>ROUND(I401*H401,2)</f>
        <v>0</v>
      </c>
      <c r="K401" s="195" t="s">
        <v>21</v>
      </c>
      <c r="L401" s="56"/>
      <c r="M401" s="200" t="s">
        <v>21</v>
      </c>
      <c r="N401" s="201" t="s">
        <v>42</v>
      </c>
      <c r="O401" s="37"/>
      <c r="P401" s="202">
        <f>O401*H401</f>
        <v>0</v>
      </c>
      <c r="Q401" s="202">
        <v>0</v>
      </c>
      <c r="R401" s="202">
        <f>Q401*H401</f>
        <v>0</v>
      </c>
      <c r="S401" s="202">
        <v>0</v>
      </c>
      <c r="T401" s="203">
        <f>S401*H401</f>
        <v>0</v>
      </c>
      <c r="AR401" s="19" t="s">
        <v>275</v>
      </c>
      <c r="AT401" s="19" t="s">
        <v>183</v>
      </c>
      <c r="AU401" s="19" t="s">
        <v>80</v>
      </c>
      <c r="AY401" s="19" t="s">
        <v>180</v>
      </c>
      <c r="BE401" s="204">
        <f>IF(N401="základní",J401,0)</f>
        <v>0</v>
      </c>
      <c r="BF401" s="204">
        <f>IF(N401="snížená",J401,0)</f>
        <v>0</v>
      </c>
      <c r="BG401" s="204">
        <f>IF(N401="zákl. přenesená",J401,0)</f>
        <v>0</v>
      </c>
      <c r="BH401" s="204">
        <f>IF(N401="sníž. přenesená",J401,0)</f>
        <v>0</v>
      </c>
      <c r="BI401" s="204">
        <f>IF(N401="nulová",J401,0)</f>
        <v>0</v>
      </c>
      <c r="BJ401" s="19" t="s">
        <v>78</v>
      </c>
      <c r="BK401" s="204">
        <f>ROUND(I401*H401,2)</f>
        <v>0</v>
      </c>
      <c r="BL401" s="19" t="s">
        <v>275</v>
      </c>
      <c r="BM401" s="19" t="s">
        <v>2527</v>
      </c>
    </row>
    <row r="402" spans="2:47" s="1" customFormat="1" ht="40.5">
      <c r="B402" s="36"/>
      <c r="C402" s="58"/>
      <c r="D402" s="205" t="s">
        <v>188</v>
      </c>
      <c r="E402" s="58"/>
      <c r="F402" s="206" t="s">
        <v>2528</v>
      </c>
      <c r="G402" s="58"/>
      <c r="H402" s="58"/>
      <c r="I402" s="163"/>
      <c r="J402" s="58"/>
      <c r="K402" s="58"/>
      <c r="L402" s="56"/>
      <c r="M402" s="73"/>
      <c r="N402" s="37"/>
      <c r="O402" s="37"/>
      <c r="P402" s="37"/>
      <c r="Q402" s="37"/>
      <c r="R402" s="37"/>
      <c r="S402" s="37"/>
      <c r="T402" s="74"/>
      <c r="AT402" s="19" t="s">
        <v>188</v>
      </c>
      <c r="AU402" s="19" t="s">
        <v>80</v>
      </c>
    </row>
    <row r="403" spans="2:47" s="1" customFormat="1" ht="27">
      <c r="B403" s="36"/>
      <c r="C403" s="58"/>
      <c r="D403" s="205" t="s">
        <v>216</v>
      </c>
      <c r="E403" s="58"/>
      <c r="F403" s="218" t="s">
        <v>2529</v>
      </c>
      <c r="G403" s="58"/>
      <c r="H403" s="58"/>
      <c r="I403" s="163"/>
      <c r="J403" s="58"/>
      <c r="K403" s="58"/>
      <c r="L403" s="56"/>
      <c r="M403" s="73"/>
      <c r="N403" s="37"/>
      <c r="O403" s="37"/>
      <c r="P403" s="37"/>
      <c r="Q403" s="37"/>
      <c r="R403" s="37"/>
      <c r="S403" s="37"/>
      <c r="T403" s="74"/>
      <c r="AT403" s="19" t="s">
        <v>216</v>
      </c>
      <c r="AU403" s="19" t="s">
        <v>80</v>
      </c>
    </row>
    <row r="404" spans="2:51" s="12" customFormat="1" ht="13.5">
      <c r="B404" s="207"/>
      <c r="C404" s="208"/>
      <c r="D404" s="230" t="s">
        <v>190</v>
      </c>
      <c r="E404" s="243" t="s">
        <v>21</v>
      </c>
      <c r="F404" s="244" t="s">
        <v>2530</v>
      </c>
      <c r="G404" s="208"/>
      <c r="H404" s="245">
        <v>116</v>
      </c>
      <c r="I404" s="212"/>
      <c r="J404" s="208"/>
      <c r="K404" s="208"/>
      <c r="L404" s="213"/>
      <c r="M404" s="214"/>
      <c r="N404" s="215"/>
      <c r="O404" s="215"/>
      <c r="P404" s="215"/>
      <c r="Q404" s="215"/>
      <c r="R404" s="215"/>
      <c r="S404" s="215"/>
      <c r="T404" s="216"/>
      <c r="AT404" s="217" t="s">
        <v>190</v>
      </c>
      <c r="AU404" s="217" t="s">
        <v>80</v>
      </c>
      <c r="AV404" s="12" t="s">
        <v>80</v>
      </c>
      <c r="AW404" s="12" t="s">
        <v>34</v>
      </c>
      <c r="AX404" s="12" t="s">
        <v>78</v>
      </c>
      <c r="AY404" s="217" t="s">
        <v>180</v>
      </c>
    </row>
    <row r="405" spans="2:65" s="1" customFormat="1" ht="22.5" customHeight="1">
      <c r="B405" s="36"/>
      <c r="C405" s="232" t="s">
        <v>1035</v>
      </c>
      <c r="D405" s="232" t="s">
        <v>219</v>
      </c>
      <c r="E405" s="233" t="s">
        <v>2531</v>
      </c>
      <c r="F405" s="234" t="s">
        <v>2532</v>
      </c>
      <c r="G405" s="235" t="s">
        <v>196</v>
      </c>
      <c r="H405" s="236">
        <v>6</v>
      </c>
      <c r="I405" s="237"/>
      <c r="J405" s="238">
        <f>ROUND(I405*H405,2)</f>
        <v>0</v>
      </c>
      <c r="K405" s="234" t="s">
        <v>21</v>
      </c>
      <c r="L405" s="239"/>
      <c r="M405" s="240" t="s">
        <v>21</v>
      </c>
      <c r="N405" s="241" t="s">
        <v>42</v>
      </c>
      <c r="O405" s="37"/>
      <c r="P405" s="202">
        <f>O405*H405</f>
        <v>0</v>
      </c>
      <c r="Q405" s="202">
        <v>1</v>
      </c>
      <c r="R405" s="202">
        <f>Q405*H405</f>
        <v>6</v>
      </c>
      <c r="S405" s="202">
        <v>0</v>
      </c>
      <c r="T405" s="203">
        <f>S405*H405</f>
        <v>0</v>
      </c>
      <c r="AR405" s="19" t="s">
        <v>356</v>
      </c>
      <c r="AT405" s="19" t="s">
        <v>219</v>
      </c>
      <c r="AU405" s="19" t="s">
        <v>80</v>
      </c>
      <c r="AY405" s="19" t="s">
        <v>180</v>
      </c>
      <c r="BE405" s="204">
        <f>IF(N405="základní",J405,0)</f>
        <v>0</v>
      </c>
      <c r="BF405" s="204">
        <f>IF(N405="snížená",J405,0)</f>
        <v>0</v>
      </c>
      <c r="BG405" s="204">
        <f>IF(N405="zákl. přenesená",J405,0)</f>
        <v>0</v>
      </c>
      <c r="BH405" s="204">
        <f>IF(N405="sníž. přenesená",J405,0)</f>
        <v>0</v>
      </c>
      <c r="BI405" s="204">
        <f>IF(N405="nulová",J405,0)</f>
        <v>0</v>
      </c>
      <c r="BJ405" s="19" t="s">
        <v>78</v>
      </c>
      <c r="BK405" s="204">
        <f>ROUND(I405*H405,2)</f>
        <v>0</v>
      </c>
      <c r="BL405" s="19" t="s">
        <v>275</v>
      </c>
      <c r="BM405" s="19" t="s">
        <v>2533</v>
      </c>
    </row>
    <row r="406" spans="2:47" s="1" customFormat="1" ht="13.5">
      <c r="B406" s="36"/>
      <c r="C406" s="58"/>
      <c r="D406" s="205" t="s">
        <v>188</v>
      </c>
      <c r="E406" s="58"/>
      <c r="F406" s="206" t="s">
        <v>2534</v>
      </c>
      <c r="G406" s="58"/>
      <c r="H406" s="58"/>
      <c r="I406" s="163"/>
      <c r="J406" s="58"/>
      <c r="K406" s="58"/>
      <c r="L406" s="56"/>
      <c r="M406" s="73"/>
      <c r="N406" s="37"/>
      <c r="O406" s="37"/>
      <c r="P406" s="37"/>
      <c r="Q406" s="37"/>
      <c r="R406" s="37"/>
      <c r="S406" s="37"/>
      <c r="T406" s="74"/>
      <c r="AT406" s="19" t="s">
        <v>188</v>
      </c>
      <c r="AU406" s="19" t="s">
        <v>80</v>
      </c>
    </row>
    <row r="407" spans="2:63" s="11" customFormat="1" ht="37.35" customHeight="1">
      <c r="B407" s="176"/>
      <c r="C407" s="177"/>
      <c r="D407" s="178" t="s">
        <v>70</v>
      </c>
      <c r="E407" s="179" t="s">
        <v>219</v>
      </c>
      <c r="F407" s="179" t="s">
        <v>269</v>
      </c>
      <c r="G407" s="177"/>
      <c r="H407" s="177"/>
      <c r="I407" s="180"/>
      <c r="J407" s="181">
        <f>BK407</f>
        <v>0</v>
      </c>
      <c r="K407" s="177"/>
      <c r="L407" s="182"/>
      <c r="M407" s="183"/>
      <c r="N407" s="184"/>
      <c r="O407" s="184"/>
      <c r="P407" s="185">
        <f>P408</f>
        <v>0</v>
      </c>
      <c r="Q407" s="184"/>
      <c r="R407" s="185">
        <f>R408</f>
        <v>8.2777906</v>
      </c>
      <c r="S407" s="184"/>
      <c r="T407" s="186">
        <f>T408</f>
        <v>6.39</v>
      </c>
      <c r="AR407" s="187" t="s">
        <v>203</v>
      </c>
      <c r="AT407" s="188" t="s">
        <v>70</v>
      </c>
      <c r="AU407" s="188" t="s">
        <v>71</v>
      </c>
      <c r="AY407" s="187" t="s">
        <v>180</v>
      </c>
      <c r="BK407" s="189">
        <f>BK408</f>
        <v>0</v>
      </c>
    </row>
    <row r="408" spans="2:63" s="11" customFormat="1" ht="19.9" customHeight="1">
      <c r="B408" s="176"/>
      <c r="C408" s="177"/>
      <c r="D408" s="190" t="s">
        <v>70</v>
      </c>
      <c r="E408" s="191" t="s">
        <v>1859</v>
      </c>
      <c r="F408" s="191" t="s">
        <v>1860</v>
      </c>
      <c r="G408" s="177"/>
      <c r="H408" s="177"/>
      <c r="I408" s="180"/>
      <c r="J408" s="192">
        <f>BK408</f>
        <v>0</v>
      </c>
      <c r="K408" s="177"/>
      <c r="L408" s="182"/>
      <c r="M408" s="183"/>
      <c r="N408" s="184"/>
      <c r="O408" s="184"/>
      <c r="P408" s="185">
        <f>SUM(P409:P430)</f>
        <v>0</v>
      </c>
      <c r="Q408" s="184"/>
      <c r="R408" s="185">
        <f>SUM(R409:R430)</f>
        <v>8.2777906</v>
      </c>
      <c r="S408" s="184"/>
      <c r="T408" s="186">
        <f>SUM(T409:T430)</f>
        <v>6.39</v>
      </c>
      <c r="AR408" s="187" t="s">
        <v>203</v>
      </c>
      <c r="AT408" s="188" t="s">
        <v>70</v>
      </c>
      <c r="AU408" s="188" t="s">
        <v>78</v>
      </c>
      <c r="AY408" s="187" t="s">
        <v>180</v>
      </c>
      <c r="BK408" s="189">
        <f>SUM(BK409:BK430)</f>
        <v>0</v>
      </c>
    </row>
    <row r="409" spans="2:65" s="1" customFormat="1" ht="22.5" customHeight="1">
      <c r="B409" s="36"/>
      <c r="C409" s="193" t="s">
        <v>1040</v>
      </c>
      <c r="D409" s="193" t="s">
        <v>183</v>
      </c>
      <c r="E409" s="194" t="s">
        <v>2232</v>
      </c>
      <c r="F409" s="195" t="s">
        <v>2233</v>
      </c>
      <c r="G409" s="196" t="s">
        <v>532</v>
      </c>
      <c r="H409" s="197">
        <v>18</v>
      </c>
      <c r="I409" s="198"/>
      <c r="J409" s="199">
        <f>ROUND(I409*H409,2)</f>
        <v>0</v>
      </c>
      <c r="K409" s="195" t="s">
        <v>560</v>
      </c>
      <c r="L409" s="56"/>
      <c r="M409" s="200" t="s">
        <v>21</v>
      </c>
      <c r="N409" s="201" t="s">
        <v>42</v>
      </c>
      <c r="O409" s="37"/>
      <c r="P409" s="202">
        <f>O409*H409</f>
        <v>0</v>
      </c>
      <c r="Q409" s="202">
        <v>0</v>
      </c>
      <c r="R409" s="202">
        <f>Q409*H409</f>
        <v>0</v>
      </c>
      <c r="S409" s="202">
        <v>0.355</v>
      </c>
      <c r="T409" s="203">
        <f>S409*H409</f>
        <v>6.39</v>
      </c>
      <c r="AR409" s="19" t="s">
        <v>206</v>
      </c>
      <c r="AT409" s="19" t="s">
        <v>183</v>
      </c>
      <c r="AU409" s="19" t="s">
        <v>80</v>
      </c>
      <c r="AY409" s="19" t="s">
        <v>180</v>
      </c>
      <c r="BE409" s="204">
        <f>IF(N409="základní",J409,0)</f>
        <v>0</v>
      </c>
      <c r="BF409" s="204">
        <f>IF(N409="snížená",J409,0)</f>
        <v>0</v>
      </c>
      <c r="BG409" s="204">
        <f>IF(N409="zákl. přenesená",J409,0)</f>
        <v>0</v>
      </c>
      <c r="BH409" s="204">
        <f>IF(N409="sníž. přenesená",J409,0)</f>
        <v>0</v>
      </c>
      <c r="BI409" s="204">
        <f>IF(N409="nulová",J409,0)</f>
        <v>0</v>
      </c>
      <c r="BJ409" s="19" t="s">
        <v>78</v>
      </c>
      <c r="BK409" s="204">
        <f>ROUND(I409*H409,2)</f>
        <v>0</v>
      </c>
      <c r="BL409" s="19" t="s">
        <v>206</v>
      </c>
      <c r="BM409" s="19" t="s">
        <v>2535</v>
      </c>
    </row>
    <row r="410" spans="2:47" s="1" customFormat="1" ht="27">
      <c r="B410" s="36"/>
      <c r="C410" s="58"/>
      <c r="D410" s="205" t="s">
        <v>188</v>
      </c>
      <c r="E410" s="58"/>
      <c r="F410" s="206" t="s">
        <v>2235</v>
      </c>
      <c r="G410" s="58"/>
      <c r="H410" s="58"/>
      <c r="I410" s="163"/>
      <c r="J410" s="58"/>
      <c r="K410" s="58"/>
      <c r="L410" s="56"/>
      <c r="M410" s="73"/>
      <c r="N410" s="37"/>
      <c r="O410" s="37"/>
      <c r="P410" s="37"/>
      <c r="Q410" s="37"/>
      <c r="R410" s="37"/>
      <c r="S410" s="37"/>
      <c r="T410" s="74"/>
      <c r="AT410" s="19" t="s">
        <v>188</v>
      </c>
      <c r="AU410" s="19" t="s">
        <v>80</v>
      </c>
    </row>
    <row r="411" spans="2:47" s="1" customFormat="1" ht="40.5">
      <c r="B411" s="36"/>
      <c r="C411" s="58"/>
      <c r="D411" s="205" t="s">
        <v>198</v>
      </c>
      <c r="E411" s="58"/>
      <c r="F411" s="218" t="s">
        <v>2236</v>
      </c>
      <c r="G411" s="58"/>
      <c r="H411" s="58"/>
      <c r="I411" s="163"/>
      <c r="J411" s="58"/>
      <c r="K411" s="58"/>
      <c r="L411" s="56"/>
      <c r="M411" s="73"/>
      <c r="N411" s="37"/>
      <c r="O411" s="37"/>
      <c r="P411" s="37"/>
      <c r="Q411" s="37"/>
      <c r="R411" s="37"/>
      <c r="S411" s="37"/>
      <c r="T411" s="74"/>
      <c r="AT411" s="19" t="s">
        <v>198</v>
      </c>
      <c r="AU411" s="19" t="s">
        <v>80</v>
      </c>
    </row>
    <row r="412" spans="2:47" s="1" customFormat="1" ht="27">
      <c r="B412" s="36"/>
      <c r="C412" s="58"/>
      <c r="D412" s="230" t="s">
        <v>216</v>
      </c>
      <c r="E412" s="58"/>
      <c r="F412" s="231" t="s">
        <v>2237</v>
      </c>
      <c r="G412" s="58"/>
      <c r="H412" s="58"/>
      <c r="I412" s="163"/>
      <c r="J412" s="58"/>
      <c r="K412" s="58"/>
      <c r="L412" s="56"/>
      <c r="M412" s="73"/>
      <c r="N412" s="37"/>
      <c r="O412" s="37"/>
      <c r="P412" s="37"/>
      <c r="Q412" s="37"/>
      <c r="R412" s="37"/>
      <c r="S412" s="37"/>
      <c r="T412" s="74"/>
      <c r="AT412" s="19" t="s">
        <v>216</v>
      </c>
      <c r="AU412" s="19" t="s">
        <v>80</v>
      </c>
    </row>
    <row r="413" spans="2:65" s="1" customFormat="1" ht="22.5" customHeight="1">
      <c r="B413" s="36"/>
      <c r="C413" s="193" t="s">
        <v>1047</v>
      </c>
      <c r="D413" s="193" t="s">
        <v>183</v>
      </c>
      <c r="E413" s="194" t="s">
        <v>2238</v>
      </c>
      <c r="F413" s="195" t="s">
        <v>2239</v>
      </c>
      <c r="G413" s="196" t="s">
        <v>532</v>
      </c>
      <c r="H413" s="197">
        <v>44.82</v>
      </c>
      <c r="I413" s="198"/>
      <c r="J413" s="199">
        <f>ROUND(I413*H413,2)</f>
        <v>0</v>
      </c>
      <c r="K413" s="195" t="s">
        <v>21</v>
      </c>
      <c r="L413" s="56"/>
      <c r="M413" s="200" t="s">
        <v>21</v>
      </c>
      <c r="N413" s="201" t="s">
        <v>42</v>
      </c>
      <c r="O413" s="37"/>
      <c r="P413" s="202">
        <f>O413*H413</f>
        <v>0</v>
      </c>
      <c r="Q413" s="202">
        <v>0.0001</v>
      </c>
      <c r="R413" s="202">
        <f>Q413*H413</f>
        <v>0.004482</v>
      </c>
      <c r="S413" s="202">
        <v>0</v>
      </c>
      <c r="T413" s="203">
        <f>S413*H413</f>
        <v>0</v>
      </c>
      <c r="AR413" s="19" t="s">
        <v>206</v>
      </c>
      <c r="AT413" s="19" t="s">
        <v>183</v>
      </c>
      <c r="AU413" s="19" t="s">
        <v>80</v>
      </c>
      <c r="AY413" s="19" t="s">
        <v>180</v>
      </c>
      <c r="BE413" s="204">
        <f>IF(N413="základní",J413,0)</f>
        <v>0</v>
      </c>
      <c r="BF413" s="204">
        <f>IF(N413="snížená",J413,0)</f>
        <v>0</v>
      </c>
      <c r="BG413" s="204">
        <f>IF(N413="zákl. přenesená",J413,0)</f>
        <v>0</v>
      </c>
      <c r="BH413" s="204">
        <f>IF(N413="sníž. přenesená",J413,0)</f>
        <v>0</v>
      </c>
      <c r="BI413" s="204">
        <f>IF(N413="nulová",J413,0)</f>
        <v>0</v>
      </c>
      <c r="BJ413" s="19" t="s">
        <v>78</v>
      </c>
      <c r="BK413" s="204">
        <f>ROUND(I413*H413,2)</f>
        <v>0</v>
      </c>
      <c r="BL413" s="19" t="s">
        <v>206</v>
      </c>
      <c r="BM413" s="19" t="s">
        <v>2536</v>
      </c>
    </row>
    <row r="414" spans="2:47" s="1" customFormat="1" ht="27">
      <c r="B414" s="36"/>
      <c r="C414" s="58"/>
      <c r="D414" s="205" t="s">
        <v>188</v>
      </c>
      <c r="E414" s="58"/>
      <c r="F414" s="206" t="s">
        <v>2241</v>
      </c>
      <c r="G414" s="58"/>
      <c r="H414" s="58"/>
      <c r="I414" s="163"/>
      <c r="J414" s="58"/>
      <c r="K414" s="58"/>
      <c r="L414" s="56"/>
      <c r="M414" s="73"/>
      <c r="N414" s="37"/>
      <c r="O414" s="37"/>
      <c r="P414" s="37"/>
      <c r="Q414" s="37"/>
      <c r="R414" s="37"/>
      <c r="S414" s="37"/>
      <c r="T414" s="74"/>
      <c r="AT414" s="19" t="s">
        <v>188</v>
      </c>
      <c r="AU414" s="19" t="s">
        <v>80</v>
      </c>
    </row>
    <row r="415" spans="2:47" s="1" customFormat="1" ht="67.5">
      <c r="B415" s="36"/>
      <c r="C415" s="58"/>
      <c r="D415" s="205" t="s">
        <v>198</v>
      </c>
      <c r="E415" s="58"/>
      <c r="F415" s="218" t="s">
        <v>2242</v>
      </c>
      <c r="G415" s="58"/>
      <c r="H415" s="58"/>
      <c r="I415" s="163"/>
      <c r="J415" s="58"/>
      <c r="K415" s="58"/>
      <c r="L415" s="56"/>
      <c r="M415" s="73"/>
      <c r="N415" s="37"/>
      <c r="O415" s="37"/>
      <c r="P415" s="37"/>
      <c r="Q415" s="37"/>
      <c r="R415" s="37"/>
      <c r="S415" s="37"/>
      <c r="T415" s="74"/>
      <c r="AT415" s="19" t="s">
        <v>198</v>
      </c>
      <c r="AU415" s="19" t="s">
        <v>80</v>
      </c>
    </row>
    <row r="416" spans="2:47" s="1" customFormat="1" ht="27">
      <c r="B416" s="36"/>
      <c r="C416" s="58"/>
      <c r="D416" s="205" t="s">
        <v>216</v>
      </c>
      <c r="E416" s="58"/>
      <c r="F416" s="218" t="s">
        <v>2537</v>
      </c>
      <c r="G416" s="58"/>
      <c r="H416" s="58"/>
      <c r="I416" s="163"/>
      <c r="J416" s="58"/>
      <c r="K416" s="58"/>
      <c r="L416" s="56"/>
      <c r="M416" s="73"/>
      <c r="N416" s="37"/>
      <c r="O416" s="37"/>
      <c r="P416" s="37"/>
      <c r="Q416" s="37"/>
      <c r="R416" s="37"/>
      <c r="S416" s="37"/>
      <c r="T416" s="74"/>
      <c r="AT416" s="19" t="s">
        <v>216</v>
      </c>
      <c r="AU416" s="19" t="s">
        <v>80</v>
      </c>
    </row>
    <row r="417" spans="2:51" s="12" customFormat="1" ht="13.5">
      <c r="B417" s="207"/>
      <c r="C417" s="208"/>
      <c r="D417" s="230" t="s">
        <v>190</v>
      </c>
      <c r="E417" s="243" t="s">
        <v>21</v>
      </c>
      <c r="F417" s="244" t="s">
        <v>2538</v>
      </c>
      <c r="G417" s="208"/>
      <c r="H417" s="245">
        <v>44.82</v>
      </c>
      <c r="I417" s="212"/>
      <c r="J417" s="208"/>
      <c r="K417" s="208"/>
      <c r="L417" s="213"/>
      <c r="M417" s="214"/>
      <c r="N417" s="215"/>
      <c r="O417" s="215"/>
      <c r="P417" s="215"/>
      <c r="Q417" s="215"/>
      <c r="R417" s="215"/>
      <c r="S417" s="215"/>
      <c r="T417" s="216"/>
      <c r="AT417" s="217" t="s">
        <v>190</v>
      </c>
      <c r="AU417" s="217" t="s">
        <v>80</v>
      </c>
      <c r="AV417" s="12" t="s">
        <v>80</v>
      </c>
      <c r="AW417" s="12" t="s">
        <v>34</v>
      </c>
      <c r="AX417" s="12" t="s">
        <v>78</v>
      </c>
      <c r="AY417" s="217" t="s">
        <v>180</v>
      </c>
    </row>
    <row r="418" spans="2:65" s="1" customFormat="1" ht="22.5" customHeight="1">
      <c r="B418" s="36"/>
      <c r="C418" s="232" t="s">
        <v>1054</v>
      </c>
      <c r="D418" s="232" t="s">
        <v>219</v>
      </c>
      <c r="E418" s="233" t="s">
        <v>2243</v>
      </c>
      <c r="F418" s="234" t="s">
        <v>2244</v>
      </c>
      <c r="G418" s="235" t="s">
        <v>532</v>
      </c>
      <c r="H418" s="236">
        <v>51.543</v>
      </c>
      <c r="I418" s="237"/>
      <c r="J418" s="238">
        <f>ROUND(I418*H418,2)</f>
        <v>0</v>
      </c>
      <c r="K418" s="234" t="s">
        <v>21</v>
      </c>
      <c r="L418" s="239"/>
      <c r="M418" s="240" t="s">
        <v>21</v>
      </c>
      <c r="N418" s="241" t="s">
        <v>42</v>
      </c>
      <c r="O418" s="37"/>
      <c r="P418" s="202">
        <f>O418*H418</f>
        <v>0</v>
      </c>
      <c r="Q418" s="202">
        <v>0.0002</v>
      </c>
      <c r="R418" s="202">
        <f>Q418*H418</f>
        <v>0.010308600000000001</v>
      </c>
      <c r="S418" s="202">
        <v>0</v>
      </c>
      <c r="T418" s="203">
        <f>S418*H418</f>
        <v>0</v>
      </c>
      <c r="AR418" s="19" t="s">
        <v>181</v>
      </c>
      <c r="AT418" s="19" t="s">
        <v>219</v>
      </c>
      <c r="AU418" s="19" t="s">
        <v>80</v>
      </c>
      <c r="AY418" s="19" t="s">
        <v>180</v>
      </c>
      <c r="BE418" s="204">
        <f>IF(N418="základní",J418,0)</f>
        <v>0</v>
      </c>
      <c r="BF418" s="204">
        <f>IF(N418="snížená",J418,0)</f>
        <v>0</v>
      </c>
      <c r="BG418" s="204">
        <f>IF(N418="zákl. přenesená",J418,0)</f>
        <v>0</v>
      </c>
      <c r="BH418" s="204">
        <f>IF(N418="sníž. přenesená",J418,0)</f>
        <v>0</v>
      </c>
      <c r="BI418" s="204">
        <f>IF(N418="nulová",J418,0)</f>
        <v>0</v>
      </c>
      <c r="BJ418" s="19" t="s">
        <v>78</v>
      </c>
      <c r="BK418" s="204">
        <f>ROUND(I418*H418,2)</f>
        <v>0</v>
      </c>
      <c r="BL418" s="19" t="s">
        <v>206</v>
      </c>
      <c r="BM418" s="19" t="s">
        <v>2539</v>
      </c>
    </row>
    <row r="419" spans="2:47" s="1" customFormat="1" ht="27">
      <c r="B419" s="36"/>
      <c r="C419" s="58"/>
      <c r="D419" s="205" t="s">
        <v>188</v>
      </c>
      <c r="E419" s="58"/>
      <c r="F419" s="206" t="s">
        <v>2246</v>
      </c>
      <c r="G419" s="58"/>
      <c r="H419" s="58"/>
      <c r="I419" s="163"/>
      <c r="J419" s="58"/>
      <c r="K419" s="58"/>
      <c r="L419" s="56"/>
      <c r="M419" s="73"/>
      <c r="N419" s="37"/>
      <c r="O419" s="37"/>
      <c r="P419" s="37"/>
      <c r="Q419" s="37"/>
      <c r="R419" s="37"/>
      <c r="S419" s="37"/>
      <c r="T419" s="74"/>
      <c r="AT419" s="19" t="s">
        <v>188</v>
      </c>
      <c r="AU419" s="19" t="s">
        <v>80</v>
      </c>
    </row>
    <row r="420" spans="2:47" s="1" customFormat="1" ht="40.5">
      <c r="B420" s="36"/>
      <c r="C420" s="58"/>
      <c r="D420" s="205" t="s">
        <v>216</v>
      </c>
      <c r="E420" s="58"/>
      <c r="F420" s="218" t="s">
        <v>2247</v>
      </c>
      <c r="G420" s="58"/>
      <c r="H420" s="58"/>
      <c r="I420" s="163"/>
      <c r="J420" s="58"/>
      <c r="K420" s="58"/>
      <c r="L420" s="56"/>
      <c r="M420" s="73"/>
      <c r="N420" s="37"/>
      <c r="O420" s="37"/>
      <c r="P420" s="37"/>
      <c r="Q420" s="37"/>
      <c r="R420" s="37"/>
      <c r="S420" s="37"/>
      <c r="T420" s="74"/>
      <c r="AT420" s="19" t="s">
        <v>216</v>
      </c>
      <c r="AU420" s="19" t="s">
        <v>80</v>
      </c>
    </row>
    <row r="421" spans="2:51" s="12" customFormat="1" ht="13.5">
      <c r="B421" s="207"/>
      <c r="C421" s="208"/>
      <c r="D421" s="230" t="s">
        <v>190</v>
      </c>
      <c r="E421" s="208"/>
      <c r="F421" s="244" t="s">
        <v>2540</v>
      </c>
      <c r="G421" s="208"/>
      <c r="H421" s="245">
        <v>51.543</v>
      </c>
      <c r="I421" s="212"/>
      <c r="J421" s="208"/>
      <c r="K421" s="208"/>
      <c r="L421" s="213"/>
      <c r="M421" s="214"/>
      <c r="N421" s="215"/>
      <c r="O421" s="215"/>
      <c r="P421" s="215"/>
      <c r="Q421" s="215"/>
      <c r="R421" s="215"/>
      <c r="S421" s="215"/>
      <c r="T421" s="216"/>
      <c r="AT421" s="217" t="s">
        <v>190</v>
      </c>
      <c r="AU421" s="217" t="s">
        <v>80</v>
      </c>
      <c r="AV421" s="12" t="s">
        <v>80</v>
      </c>
      <c r="AW421" s="12" t="s">
        <v>4</v>
      </c>
      <c r="AX421" s="12" t="s">
        <v>78</v>
      </c>
      <c r="AY421" s="217" t="s">
        <v>180</v>
      </c>
    </row>
    <row r="422" spans="2:65" s="1" customFormat="1" ht="22.5" customHeight="1">
      <c r="B422" s="36"/>
      <c r="C422" s="193" t="s">
        <v>1060</v>
      </c>
      <c r="D422" s="193" t="s">
        <v>183</v>
      </c>
      <c r="E422" s="194" t="s">
        <v>2080</v>
      </c>
      <c r="F422" s="195" t="s">
        <v>2081</v>
      </c>
      <c r="G422" s="196" t="s">
        <v>186</v>
      </c>
      <c r="H422" s="197">
        <v>2</v>
      </c>
      <c r="I422" s="198"/>
      <c r="J422" s="199">
        <f>ROUND(I422*H422,2)</f>
        <v>0</v>
      </c>
      <c r="K422" s="195" t="s">
        <v>21</v>
      </c>
      <c r="L422" s="56"/>
      <c r="M422" s="200" t="s">
        <v>21</v>
      </c>
      <c r="N422" s="201" t="s">
        <v>42</v>
      </c>
      <c r="O422" s="37"/>
      <c r="P422" s="202">
        <f>O422*H422</f>
        <v>0</v>
      </c>
      <c r="Q422" s="202">
        <v>0</v>
      </c>
      <c r="R422" s="202">
        <f>Q422*H422</f>
        <v>0</v>
      </c>
      <c r="S422" s="202">
        <v>0</v>
      </c>
      <c r="T422" s="203">
        <f>S422*H422</f>
        <v>0</v>
      </c>
      <c r="AR422" s="19" t="s">
        <v>206</v>
      </c>
      <c r="AT422" s="19" t="s">
        <v>183</v>
      </c>
      <c r="AU422" s="19" t="s">
        <v>80</v>
      </c>
      <c r="AY422" s="19" t="s">
        <v>180</v>
      </c>
      <c r="BE422" s="204">
        <f>IF(N422="základní",J422,0)</f>
        <v>0</v>
      </c>
      <c r="BF422" s="204">
        <f>IF(N422="snížená",J422,0)</f>
        <v>0</v>
      </c>
      <c r="BG422" s="204">
        <f>IF(N422="zákl. přenesená",J422,0)</f>
        <v>0</v>
      </c>
      <c r="BH422" s="204">
        <f>IF(N422="sníž. přenesená",J422,0)</f>
        <v>0</v>
      </c>
      <c r="BI422" s="204">
        <f>IF(N422="nulová",J422,0)</f>
        <v>0</v>
      </c>
      <c r="BJ422" s="19" t="s">
        <v>78</v>
      </c>
      <c r="BK422" s="204">
        <f>ROUND(I422*H422,2)</f>
        <v>0</v>
      </c>
      <c r="BL422" s="19" t="s">
        <v>206</v>
      </c>
      <c r="BM422" s="19" t="s">
        <v>2541</v>
      </c>
    </row>
    <row r="423" spans="2:47" s="1" customFormat="1" ht="13.5">
      <c r="B423" s="36"/>
      <c r="C423" s="58"/>
      <c r="D423" s="205" t="s">
        <v>188</v>
      </c>
      <c r="E423" s="58"/>
      <c r="F423" s="206" t="s">
        <v>2081</v>
      </c>
      <c r="G423" s="58"/>
      <c r="H423" s="58"/>
      <c r="I423" s="163"/>
      <c r="J423" s="58"/>
      <c r="K423" s="58"/>
      <c r="L423" s="56"/>
      <c r="M423" s="73"/>
      <c r="N423" s="37"/>
      <c r="O423" s="37"/>
      <c r="P423" s="37"/>
      <c r="Q423" s="37"/>
      <c r="R423" s="37"/>
      <c r="S423" s="37"/>
      <c r="T423" s="74"/>
      <c r="AT423" s="19" t="s">
        <v>188</v>
      </c>
      <c r="AU423" s="19" t="s">
        <v>80</v>
      </c>
    </row>
    <row r="424" spans="2:47" s="1" customFormat="1" ht="27">
      <c r="B424" s="36"/>
      <c r="C424" s="58"/>
      <c r="D424" s="230" t="s">
        <v>216</v>
      </c>
      <c r="E424" s="58"/>
      <c r="F424" s="231" t="s">
        <v>2083</v>
      </c>
      <c r="G424" s="58"/>
      <c r="H424" s="58"/>
      <c r="I424" s="163"/>
      <c r="J424" s="58"/>
      <c r="K424" s="58"/>
      <c r="L424" s="56"/>
      <c r="M424" s="73"/>
      <c r="N424" s="37"/>
      <c r="O424" s="37"/>
      <c r="P424" s="37"/>
      <c r="Q424" s="37"/>
      <c r="R424" s="37"/>
      <c r="S424" s="37"/>
      <c r="T424" s="74"/>
      <c r="AT424" s="19" t="s">
        <v>216</v>
      </c>
      <c r="AU424" s="19" t="s">
        <v>80</v>
      </c>
    </row>
    <row r="425" spans="2:65" s="1" customFormat="1" ht="22.5" customHeight="1">
      <c r="B425" s="36"/>
      <c r="C425" s="232" t="s">
        <v>2542</v>
      </c>
      <c r="D425" s="232" t="s">
        <v>219</v>
      </c>
      <c r="E425" s="233" t="s">
        <v>2249</v>
      </c>
      <c r="F425" s="234" t="s">
        <v>2250</v>
      </c>
      <c r="G425" s="235" t="s">
        <v>186</v>
      </c>
      <c r="H425" s="236">
        <v>4</v>
      </c>
      <c r="I425" s="237"/>
      <c r="J425" s="238">
        <f>ROUND(I425*H425,2)</f>
        <v>0</v>
      </c>
      <c r="K425" s="234" t="s">
        <v>21</v>
      </c>
      <c r="L425" s="239"/>
      <c r="M425" s="240" t="s">
        <v>21</v>
      </c>
      <c r="N425" s="241" t="s">
        <v>42</v>
      </c>
      <c r="O425" s="37"/>
      <c r="P425" s="202">
        <f>O425*H425</f>
        <v>0</v>
      </c>
      <c r="Q425" s="202">
        <v>1.69</v>
      </c>
      <c r="R425" s="202">
        <f>Q425*H425</f>
        <v>6.76</v>
      </c>
      <c r="S425" s="202">
        <v>0</v>
      </c>
      <c r="T425" s="203">
        <f>S425*H425</f>
        <v>0</v>
      </c>
      <c r="AR425" s="19" t="s">
        <v>1038</v>
      </c>
      <c r="AT425" s="19" t="s">
        <v>219</v>
      </c>
      <c r="AU425" s="19" t="s">
        <v>80</v>
      </c>
      <c r="AY425" s="19" t="s">
        <v>180</v>
      </c>
      <c r="BE425" s="204">
        <f>IF(N425="základní",J425,0)</f>
        <v>0</v>
      </c>
      <c r="BF425" s="204">
        <f>IF(N425="snížená",J425,0)</f>
        <v>0</v>
      </c>
      <c r="BG425" s="204">
        <f>IF(N425="zákl. přenesená",J425,0)</f>
        <v>0</v>
      </c>
      <c r="BH425" s="204">
        <f>IF(N425="sníž. přenesená",J425,0)</f>
        <v>0</v>
      </c>
      <c r="BI425" s="204">
        <f>IF(N425="nulová",J425,0)</f>
        <v>0</v>
      </c>
      <c r="BJ425" s="19" t="s">
        <v>78</v>
      </c>
      <c r="BK425" s="204">
        <f>ROUND(I425*H425,2)</f>
        <v>0</v>
      </c>
      <c r="BL425" s="19" t="s">
        <v>1038</v>
      </c>
      <c r="BM425" s="19" t="s">
        <v>2543</v>
      </c>
    </row>
    <row r="426" spans="2:47" s="1" customFormat="1" ht="27">
      <c r="B426" s="36"/>
      <c r="C426" s="58"/>
      <c r="D426" s="230" t="s">
        <v>188</v>
      </c>
      <c r="E426" s="58"/>
      <c r="F426" s="242" t="s">
        <v>2252</v>
      </c>
      <c r="G426" s="58"/>
      <c r="H426" s="58"/>
      <c r="I426" s="163"/>
      <c r="J426" s="58"/>
      <c r="K426" s="58"/>
      <c r="L426" s="56"/>
      <c r="M426" s="73"/>
      <c r="N426" s="37"/>
      <c r="O426" s="37"/>
      <c r="P426" s="37"/>
      <c r="Q426" s="37"/>
      <c r="R426" s="37"/>
      <c r="S426" s="37"/>
      <c r="T426" s="74"/>
      <c r="AT426" s="19" t="s">
        <v>188</v>
      </c>
      <c r="AU426" s="19" t="s">
        <v>80</v>
      </c>
    </row>
    <row r="427" spans="2:65" s="1" customFormat="1" ht="22.5" customHeight="1">
      <c r="B427" s="36"/>
      <c r="C427" s="193" t="s">
        <v>2544</v>
      </c>
      <c r="D427" s="193" t="s">
        <v>183</v>
      </c>
      <c r="E427" s="194" t="s">
        <v>2261</v>
      </c>
      <c r="F427" s="195" t="s">
        <v>2262</v>
      </c>
      <c r="G427" s="196" t="s">
        <v>532</v>
      </c>
      <c r="H427" s="197">
        <v>18</v>
      </c>
      <c r="I427" s="198"/>
      <c r="J427" s="199">
        <f>ROUND(I427*H427,2)</f>
        <v>0</v>
      </c>
      <c r="K427" s="195" t="s">
        <v>2545</v>
      </c>
      <c r="L427" s="56"/>
      <c r="M427" s="200" t="s">
        <v>21</v>
      </c>
      <c r="N427" s="201" t="s">
        <v>42</v>
      </c>
      <c r="O427" s="37"/>
      <c r="P427" s="202">
        <f>O427*H427</f>
        <v>0</v>
      </c>
      <c r="Q427" s="202">
        <v>0.0835</v>
      </c>
      <c r="R427" s="202">
        <f>Q427*H427</f>
        <v>1.5030000000000001</v>
      </c>
      <c r="S427" s="202">
        <v>0</v>
      </c>
      <c r="T427" s="203">
        <f>S427*H427</f>
        <v>0</v>
      </c>
      <c r="AR427" s="19" t="s">
        <v>498</v>
      </c>
      <c r="AT427" s="19" t="s">
        <v>183</v>
      </c>
      <c r="AU427" s="19" t="s">
        <v>80</v>
      </c>
      <c r="AY427" s="19" t="s">
        <v>180</v>
      </c>
      <c r="BE427" s="204">
        <f>IF(N427="základní",J427,0)</f>
        <v>0</v>
      </c>
      <c r="BF427" s="204">
        <f>IF(N427="snížená",J427,0)</f>
        <v>0</v>
      </c>
      <c r="BG427" s="204">
        <f>IF(N427="zákl. přenesená",J427,0)</f>
        <v>0</v>
      </c>
      <c r="BH427" s="204">
        <f>IF(N427="sníž. přenesená",J427,0)</f>
        <v>0</v>
      </c>
      <c r="BI427" s="204">
        <f>IF(N427="nulová",J427,0)</f>
        <v>0</v>
      </c>
      <c r="BJ427" s="19" t="s">
        <v>78</v>
      </c>
      <c r="BK427" s="204">
        <f>ROUND(I427*H427,2)</f>
        <v>0</v>
      </c>
      <c r="BL427" s="19" t="s">
        <v>498</v>
      </c>
      <c r="BM427" s="19" t="s">
        <v>2546</v>
      </c>
    </row>
    <row r="428" spans="2:47" s="1" customFormat="1" ht="27">
      <c r="B428" s="36"/>
      <c r="C428" s="58"/>
      <c r="D428" s="205" t="s">
        <v>188</v>
      </c>
      <c r="E428" s="58"/>
      <c r="F428" s="206" t="s">
        <v>2264</v>
      </c>
      <c r="G428" s="58"/>
      <c r="H428" s="58"/>
      <c r="I428" s="163"/>
      <c r="J428" s="58"/>
      <c r="K428" s="58"/>
      <c r="L428" s="56"/>
      <c r="M428" s="73"/>
      <c r="N428" s="37"/>
      <c r="O428" s="37"/>
      <c r="P428" s="37"/>
      <c r="Q428" s="37"/>
      <c r="R428" s="37"/>
      <c r="S428" s="37"/>
      <c r="T428" s="74"/>
      <c r="AT428" s="19" t="s">
        <v>188</v>
      </c>
      <c r="AU428" s="19" t="s">
        <v>80</v>
      </c>
    </row>
    <row r="429" spans="2:47" s="1" customFormat="1" ht="94.5">
      <c r="B429" s="36"/>
      <c r="C429" s="58"/>
      <c r="D429" s="205" t="s">
        <v>198</v>
      </c>
      <c r="E429" s="58"/>
      <c r="F429" s="218" t="s">
        <v>2547</v>
      </c>
      <c r="G429" s="58"/>
      <c r="H429" s="58"/>
      <c r="I429" s="163"/>
      <c r="J429" s="58"/>
      <c r="K429" s="58"/>
      <c r="L429" s="56"/>
      <c r="M429" s="73"/>
      <c r="N429" s="37"/>
      <c r="O429" s="37"/>
      <c r="P429" s="37"/>
      <c r="Q429" s="37"/>
      <c r="R429" s="37"/>
      <c r="S429" s="37"/>
      <c r="T429" s="74"/>
      <c r="AT429" s="19" t="s">
        <v>198</v>
      </c>
      <c r="AU429" s="19" t="s">
        <v>80</v>
      </c>
    </row>
    <row r="430" spans="2:47" s="1" customFormat="1" ht="27">
      <c r="B430" s="36"/>
      <c r="C430" s="58"/>
      <c r="D430" s="205" t="s">
        <v>216</v>
      </c>
      <c r="E430" s="58"/>
      <c r="F430" s="218" t="s">
        <v>2548</v>
      </c>
      <c r="G430" s="58"/>
      <c r="H430" s="58"/>
      <c r="I430" s="163"/>
      <c r="J430" s="58"/>
      <c r="K430" s="58"/>
      <c r="L430" s="56"/>
      <c r="M430" s="283"/>
      <c r="N430" s="253"/>
      <c r="O430" s="253"/>
      <c r="P430" s="253"/>
      <c r="Q430" s="253"/>
      <c r="R430" s="253"/>
      <c r="S430" s="253"/>
      <c r="T430" s="284"/>
      <c r="AT430" s="19" t="s">
        <v>216</v>
      </c>
      <c r="AU430" s="19" t="s">
        <v>80</v>
      </c>
    </row>
    <row r="431" spans="2:12" s="1" customFormat="1" ht="6.95" customHeight="1">
      <c r="B431" s="51"/>
      <c r="C431" s="52"/>
      <c r="D431" s="52"/>
      <c r="E431" s="52"/>
      <c r="F431" s="52"/>
      <c r="G431" s="52"/>
      <c r="H431" s="52"/>
      <c r="I431" s="139"/>
      <c r="J431" s="52"/>
      <c r="K431" s="52"/>
      <c r="L431" s="56"/>
    </row>
  </sheetData>
  <sheetProtection password="CC35" sheet="1" objects="1" scenarios="1" formatColumns="0" formatRows="0" sort="0" autoFilter="0"/>
  <autoFilter ref="C97:K97"/>
  <mergeCells count="12">
    <mergeCell ref="G1:H1"/>
    <mergeCell ref="L2:V2"/>
    <mergeCell ref="E49:H49"/>
    <mergeCell ref="E51:H51"/>
    <mergeCell ref="E86:H86"/>
    <mergeCell ref="E88:H88"/>
    <mergeCell ref="E90:H90"/>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124</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ht="13.5">
      <c r="B8" s="23"/>
      <c r="C8" s="24"/>
      <c r="D8" s="32" t="s">
        <v>148</v>
      </c>
      <c r="E8" s="24"/>
      <c r="F8" s="24"/>
      <c r="G8" s="24"/>
      <c r="H8" s="24"/>
      <c r="I8" s="117"/>
      <c r="J8" s="24"/>
      <c r="K8" s="26"/>
    </row>
    <row r="9" spans="2:11" s="1" customFormat="1" ht="22.5" customHeight="1">
      <c r="B9" s="36"/>
      <c r="C9" s="37"/>
      <c r="D9" s="37"/>
      <c r="E9" s="328" t="s">
        <v>1867</v>
      </c>
      <c r="F9" s="297"/>
      <c r="G9" s="297"/>
      <c r="H9" s="297"/>
      <c r="I9" s="118"/>
      <c r="J9" s="37"/>
      <c r="K9" s="40"/>
    </row>
    <row r="10" spans="2:11" s="1" customFormat="1" ht="13.5">
      <c r="B10" s="36"/>
      <c r="C10" s="37"/>
      <c r="D10" s="32" t="s">
        <v>1109</v>
      </c>
      <c r="E10" s="37"/>
      <c r="F10" s="37"/>
      <c r="G10" s="37"/>
      <c r="H10" s="37"/>
      <c r="I10" s="118"/>
      <c r="J10" s="37"/>
      <c r="K10" s="40"/>
    </row>
    <row r="11" spans="2:11" s="1" customFormat="1" ht="36.95" customHeight="1">
      <c r="B11" s="36"/>
      <c r="C11" s="37"/>
      <c r="D11" s="37"/>
      <c r="E11" s="329" t="s">
        <v>2549</v>
      </c>
      <c r="F11" s="297"/>
      <c r="G11" s="297"/>
      <c r="H11" s="297"/>
      <c r="I11" s="118"/>
      <c r="J11" s="37"/>
      <c r="K11" s="40"/>
    </row>
    <row r="12" spans="2:11" s="1" customFormat="1" ht="13.5">
      <c r="B12" s="36"/>
      <c r="C12" s="37"/>
      <c r="D12" s="37"/>
      <c r="E12" s="37"/>
      <c r="F12" s="37"/>
      <c r="G12" s="37"/>
      <c r="H12" s="37"/>
      <c r="I12" s="118"/>
      <c r="J12" s="37"/>
      <c r="K12" s="40"/>
    </row>
    <row r="13" spans="2:11" s="1" customFormat="1" ht="14.45" customHeight="1">
      <c r="B13" s="36"/>
      <c r="C13" s="37"/>
      <c r="D13" s="32" t="s">
        <v>18</v>
      </c>
      <c r="E13" s="37"/>
      <c r="F13" s="30" t="s">
        <v>21</v>
      </c>
      <c r="G13" s="37"/>
      <c r="H13" s="37"/>
      <c r="I13" s="119" t="s">
        <v>20</v>
      </c>
      <c r="J13" s="30" t="s">
        <v>21</v>
      </c>
      <c r="K13" s="40"/>
    </row>
    <row r="14" spans="2:11" s="1" customFormat="1" ht="14.45" customHeight="1">
      <c r="B14" s="36"/>
      <c r="C14" s="37"/>
      <c r="D14" s="32" t="s">
        <v>22</v>
      </c>
      <c r="E14" s="37"/>
      <c r="F14" s="30" t="s">
        <v>23</v>
      </c>
      <c r="G14" s="37"/>
      <c r="H14" s="37"/>
      <c r="I14" s="119" t="s">
        <v>24</v>
      </c>
      <c r="J14" s="120" t="str">
        <f>'Rekapitulace stavby'!AN8</f>
        <v>22. 3. 2016</v>
      </c>
      <c r="K14" s="40"/>
    </row>
    <row r="15" spans="2:11" s="1" customFormat="1" ht="10.9" customHeight="1">
      <c r="B15" s="36"/>
      <c r="C15" s="37"/>
      <c r="D15" s="37"/>
      <c r="E15" s="37"/>
      <c r="F15" s="37"/>
      <c r="G15" s="37"/>
      <c r="H15" s="37"/>
      <c r="I15" s="118"/>
      <c r="J15" s="37"/>
      <c r="K15" s="40"/>
    </row>
    <row r="16" spans="2:11" s="1" customFormat="1" ht="14.45" customHeight="1">
      <c r="B16" s="36"/>
      <c r="C16" s="37"/>
      <c r="D16" s="32" t="s">
        <v>26</v>
      </c>
      <c r="E16" s="37"/>
      <c r="F16" s="37"/>
      <c r="G16" s="37"/>
      <c r="H16" s="37"/>
      <c r="I16" s="119" t="s">
        <v>27</v>
      </c>
      <c r="J16" s="30" t="str">
        <f>IF('Rekapitulace stavby'!AN10="","",'Rekapitulace stavby'!AN10)</f>
        <v/>
      </c>
      <c r="K16" s="40"/>
    </row>
    <row r="17" spans="2:11" s="1" customFormat="1" ht="18" customHeight="1">
      <c r="B17" s="36"/>
      <c r="C17" s="37"/>
      <c r="D17" s="37"/>
      <c r="E17" s="30" t="str">
        <f>IF('Rekapitulace stavby'!E11="","",'Rekapitulace stavby'!E11)</f>
        <v>Povodí Labe, státní podnik</v>
      </c>
      <c r="F17" s="37"/>
      <c r="G17" s="37"/>
      <c r="H17" s="37"/>
      <c r="I17" s="119" t="s">
        <v>29</v>
      </c>
      <c r="J17" s="30" t="str">
        <f>IF('Rekapitulace stavby'!AN11="","",'Rekapitulace stavby'!AN11)</f>
        <v/>
      </c>
      <c r="K17" s="40"/>
    </row>
    <row r="18" spans="2:11" s="1" customFormat="1" ht="6.95" customHeight="1">
      <c r="B18" s="36"/>
      <c r="C18" s="37"/>
      <c r="D18" s="37"/>
      <c r="E18" s="37"/>
      <c r="F18" s="37"/>
      <c r="G18" s="37"/>
      <c r="H18" s="37"/>
      <c r="I18" s="118"/>
      <c r="J18" s="37"/>
      <c r="K18" s="40"/>
    </row>
    <row r="19" spans="2:11" s="1" customFormat="1" ht="14.45"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5" customHeight="1">
      <c r="B21" s="36"/>
      <c r="C21" s="37"/>
      <c r="D21" s="37"/>
      <c r="E21" s="37"/>
      <c r="F21" s="37"/>
      <c r="G21" s="37"/>
      <c r="H21" s="37"/>
      <c r="I21" s="118"/>
      <c r="J21" s="37"/>
      <c r="K21" s="40"/>
    </row>
    <row r="22" spans="2:11" s="1" customFormat="1" ht="14.45" customHeight="1">
      <c r="B22" s="36"/>
      <c r="C22" s="37"/>
      <c r="D22" s="32" t="s">
        <v>32</v>
      </c>
      <c r="E22" s="37"/>
      <c r="F22" s="37"/>
      <c r="G22" s="37"/>
      <c r="H22" s="37"/>
      <c r="I22" s="119" t="s">
        <v>27</v>
      </c>
      <c r="J22" s="30" t="str">
        <f>IF('Rekapitulace stavby'!AN16="","",'Rekapitulace stavby'!AN16)</f>
        <v/>
      </c>
      <c r="K22" s="40"/>
    </row>
    <row r="23" spans="2:11" s="1" customFormat="1" ht="18" customHeight="1">
      <c r="B23" s="36"/>
      <c r="C23" s="37"/>
      <c r="D23" s="37"/>
      <c r="E23" s="30" t="str">
        <f>IF('Rekapitulace stavby'!E17="","",'Rekapitulace stavby'!E17)</f>
        <v>HG Partner, s.r.o.</v>
      </c>
      <c r="F23" s="37"/>
      <c r="G23" s="37"/>
      <c r="H23" s="37"/>
      <c r="I23" s="119" t="s">
        <v>29</v>
      </c>
      <c r="J23" s="30" t="str">
        <f>IF('Rekapitulace stavby'!AN17="","",'Rekapitulace stavby'!AN17)</f>
        <v/>
      </c>
      <c r="K23" s="40"/>
    </row>
    <row r="24" spans="2:11" s="1" customFormat="1" ht="6.95" customHeight="1">
      <c r="B24" s="36"/>
      <c r="C24" s="37"/>
      <c r="D24" s="37"/>
      <c r="E24" s="37"/>
      <c r="F24" s="37"/>
      <c r="G24" s="37"/>
      <c r="H24" s="37"/>
      <c r="I24" s="118"/>
      <c r="J24" s="37"/>
      <c r="K24" s="40"/>
    </row>
    <row r="25" spans="2:11" s="1" customFormat="1" ht="14.45" customHeight="1">
      <c r="B25" s="36"/>
      <c r="C25" s="37"/>
      <c r="D25" s="32" t="s">
        <v>35</v>
      </c>
      <c r="E25" s="37"/>
      <c r="F25" s="37"/>
      <c r="G25" s="37"/>
      <c r="H25" s="37"/>
      <c r="I25" s="118"/>
      <c r="J25" s="37"/>
      <c r="K25" s="40"/>
    </row>
    <row r="26" spans="2:11" s="7" customFormat="1" ht="22.5" customHeight="1">
      <c r="B26" s="121"/>
      <c r="C26" s="122"/>
      <c r="D26" s="122"/>
      <c r="E26" s="293" t="s">
        <v>21</v>
      </c>
      <c r="F26" s="330"/>
      <c r="G26" s="330"/>
      <c r="H26" s="330"/>
      <c r="I26" s="123"/>
      <c r="J26" s="122"/>
      <c r="K26" s="124"/>
    </row>
    <row r="27" spans="2:11" s="1" customFormat="1" ht="6.95" customHeight="1">
      <c r="B27" s="36"/>
      <c r="C27" s="37"/>
      <c r="D27" s="37"/>
      <c r="E27" s="37"/>
      <c r="F27" s="37"/>
      <c r="G27" s="37"/>
      <c r="H27" s="37"/>
      <c r="I27" s="118"/>
      <c r="J27" s="37"/>
      <c r="K27" s="40"/>
    </row>
    <row r="28" spans="2:11" s="1" customFormat="1" ht="6.95"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ROUND(J87,2)</f>
        <v>0</v>
      </c>
      <c r="K29" s="40"/>
    </row>
    <row r="30" spans="2:11" s="1" customFormat="1" ht="6.95" customHeight="1">
      <c r="B30" s="36"/>
      <c r="C30" s="37"/>
      <c r="D30" s="81"/>
      <c r="E30" s="81"/>
      <c r="F30" s="81"/>
      <c r="G30" s="81"/>
      <c r="H30" s="81"/>
      <c r="I30" s="125"/>
      <c r="J30" s="81"/>
      <c r="K30" s="126"/>
    </row>
    <row r="31" spans="2:11" s="1" customFormat="1" ht="14.45" customHeight="1">
      <c r="B31" s="36"/>
      <c r="C31" s="37"/>
      <c r="D31" s="37"/>
      <c r="E31" s="37"/>
      <c r="F31" s="41" t="s">
        <v>39</v>
      </c>
      <c r="G31" s="37"/>
      <c r="H31" s="37"/>
      <c r="I31" s="129" t="s">
        <v>38</v>
      </c>
      <c r="J31" s="41" t="s">
        <v>40</v>
      </c>
      <c r="K31" s="40"/>
    </row>
    <row r="32" spans="2:11" s="1" customFormat="1" ht="14.45" customHeight="1">
      <c r="B32" s="36"/>
      <c r="C32" s="37"/>
      <c r="D32" s="44" t="s">
        <v>41</v>
      </c>
      <c r="E32" s="44" t="s">
        <v>42</v>
      </c>
      <c r="F32" s="130">
        <f>ROUND(SUM(BE87:BE224),2)</f>
        <v>0</v>
      </c>
      <c r="G32" s="37"/>
      <c r="H32" s="37"/>
      <c r="I32" s="131">
        <v>0.21</v>
      </c>
      <c r="J32" s="130">
        <f>ROUND(ROUND((SUM(BE87:BE224)),2)*I32,2)</f>
        <v>0</v>
      </c>
      <c r="K32" s="40"/>
    </row>
    <row r="33" spans="2:11" s="1" customFormat="1" ht="14.45" customHeight="1">
      <c r="B33" s="36"/>
      <c r="C33" s="37"/>
      <c r="D33" s="37"/>
      <c r="E33" s="44" t="s">
        <v>43</v>
      </c>
      <c r="F33" s="130">
        <f>ROUND(SUM(BF87:BF224),2)</f>
        <v>0</v>
      </c>
      <c r="G33" s="37"/>
      <c r="H33" s="37"/>
      <c r="I33" s="131">
        <v>0.15</v>
      </c>
      <c r="J33" s="130">
        <f>ROUND(ROUND((SUM(BF87:BF224)),2)*I33,2)</f>
        <v>0</v>
      </c>
      <c r="K33" s="40"/>
    </row>
    <row r="34" spans="2:11" s="1" customFormat="1" ht="14.45" customHeight="1" hidden="1">
      <c r="B34" s="36"/>
      <c r="C34" s="37"/>
      <c r="D34" s="37"/>
      <c r="E34" s="44" t="s">
        <v>44</v>
      </c>
      <c r="F34" s="130">
        <f>ROUND(SUM(BG87:BG224),2)</f>
        <v>0</v>
      </c>
      <c r="G34" s="37"/>
      <c r="H34" s="37"/>
      <c r="I34" s="131">
        <v>0.21</v>
      </c>
      <c r="J34" s="130">
        <v>0</v>
      </c>
      <c r="K34" s="40"/>
    </row>
    <row r="35" spans="2:11" s="1" customFormat="1" ht="14.45" customHeight="1" hidden="1">
      <c r="B35" s="36"/>
      <c r="C35" s="37"/>
      <c r="D35" s="37"/>
      <c r="E35" s="44" t="s">
        <v>45</v>
      </c>
      <c r="F35" s="130">
        <f>ROUND(SUM(BH87:BH224),2)</f>
        <v>0</v>
      </c>
      <c r="G35" s="37"/>
      <c r="H35" s="37"/>
      <c r="I35" s="131">
        <v>0.15</v>
      </c>
      <c r="J35" s="130">
        <v>0</v>
      </c>
      <c r="K35" s="40"/>
    </row>
    <row r="36" spans="2:11" s="1" customFormat="1" ht="14.45" customHeight="1" hidden="1">
      <c r="B36" s="36"/>
      <c r="C36" s="37"/>
      <c r="D36" s="37"/>
      <c r="E36" s="44" t="s">
        <v>46</v>
      </c>
      <c r="F36" s="130">
        <f>ROUND(SUM(BI87:BI224),2)</f>
        <v>0</v>
      </c>
      <c r="G36" s="37"/>
      <c r="H36" s="37"/>
      <c r="I36" s="131">
        <v>0</v>
      </c>
      <c r="J36" s="130">
        <v>0</v>
      </c>
      <c r="K36" s="40"/>
    </row>
    <row r="37" spans="2:11" s="1" customFormat="1" ht="6.95"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5" customHeight="1">
      <c r="B39" s="51"/>
      <c r="C39" s="52"/>
      <c r="D39" s="52"/>
      <c r="E39" s="52"/>
      <c r="F39" s="52"/>
      <c r="G39" s="52"/>
      <c r="H39" s="52"/>
      <c r="I39" s="139"/>
      <c r="J39" s="52"/>
      <c r="K39" s="53"/>
    </row>
    <row r="43" spans="2:11" s="1" customFormat="1" ht="6.95" customHeight="1">
      <c r="B43" s="140"/>
      <c r="C43" s="141"/>
      <c r="D43" s="141"/>
      <c r="E43" s="141"/>
      <c r="F43" s="141"/>
      <c r="G43" s="141"/>
      <c r="H43" s="141"/>
      <c r="I43" s="142"/>
      <c r="J43" s="141"/>
      <c r="K43" s="143"/>
    </row>
    <row r="44" spans="2:11" s="1" customFormat="1" ht="36.95" customHeight="1">
      <c r="B44" s="36"/>
      <c r="C44" s="25" t="s">
        <v>150</v>
      </c>
      <c r="D44" s="37"/>
      <c r="E44" s="37"/>
      <c r="F44" s="37"/>
      <c r="G44" s="37"/>
      <c r="H44" s="37"/>
      <c r="I44" s="118"/>
      <c r="J44" s="37"/>
      <c r="K44" s="40"/>
    </row>
    <row r="45" spans="2:11" s="1" customFormat="1" ht="6.95" customHeight="1">
      <c r="B45" s="36"/>
      <c r="C45" s="37"/>
      <c r="D45" s="37"/>
      <c r="E45" s="37"/>
      <c r="F45" s="37"/>
      <c r="G45" s="37"/>
      <c r="H45" s="37"/>
      <c r="I45" s="118"/>
      <c r="J45" s="37"/>
      <c r="K45" s="40"/>
    </row>
    <row r="46" spans="2:11" s="1" customFormat="1" ht="14.45" customHeight="1">
      <c r="B46" s="36"/>
      <c r="C46" s="32" t="s">
        <v>16</v>
      </c>
      <c r="D46" s="37"/>
      <c r="E46" s="37"/>
      <c r="F46" s="37"/>
      <c r="G46" s="37"/>
      <c r="H46" s="37"/>
      <c r="I46" s="118"/>
      <c r="J46" s="37"/>
      <c r="K46" s="40"/>
    </row>
    <row r="47" spans="2:11" s="1" customFormat="1" ht="22.5" customHeight="1">
      <c r="B47" s="36"/>
      <c r="C47" s="37"/>
      <c r="D47" s="37"/>
      <c r="E47" s="328" t="str">
        <f>E7</f>
        <v>VD Labská, zvýšení retenční funkce rekonstrucí spodních výpustí v obtokovém tunelu</v>
      </c>
      <c r="F47" s="297"/>
      <c r="G47" s="297"/>
      <c r="H47" s="297"/>
      <c r="I47" s="118"/>
      <c r="J47" s="37"/>
      <c r="K47" s="40"/>
    </row>
    <row r="48" spans="2:11" ht="13.5">
      <c r="B48" s="23"/>
      <c r="C48" s="32" t="s">
        <v>148</v>
      </c>
      <c r="D48" s="24"/>
      <c r="E48" s="24"/>
      <c r="F48" s="24"/>
      <c r="G48" s="24"/>
      <c r="H48" s="24"/>
      <c r="I48" s="117"/>
      <c r="J48" s="24"/>
      <c r="K48" s="26"/>
    </row>
    <row r="49" spans="2:11" s="1" customFormat="1" ht="22.5" customHeight="1">
      <c r="B49" s="36"/>
      <c r="C49" s="37"/>
      <c r="D49" s="37"/>
      <c r="E49" s="328" t="s">
        <v>1867</v>
      </c>
      <c r="F49" s="297"/>
      <c r="G49" s="297"/>
      <c r="H49" s="297"/>
      <c r="I49" s="118"/>
      <c r="J49" s="37"/>
      <c r="K49" s="40"/>
    </row>
    <row r="50" spans="2:11" s="1" customFormat="1" ht="14.45" customHeight="1">
      <c r="B50" s="36"/>
      <c r="C50" s="32" t="s">
        <v>1109</v>
      </c>
      <c r="D50" s="37"/>
      <c r="E50" s="37"/>
      <c r="F50" s="37"/>
      <c r="G50" s="37"/>
      <c r="H50" s="37"/>
      <c r="I50" s="118"/>
      <c r="J50" s="37"/>
      <c r="K50" s="40"/>
    </row>
    <row r="51" spans="2:11" s="1" customFormat="1" ht="23.25" customHeight="1">
      <c r="B51" s="36"/>
      <c r="C51" s="37"/>
      <c r="D51" s="37"/>
      <c r="E51" s="329" t="str">
        <f>E11</f>
        <v>SO 07.03 - Přeložka SEK</v>
      </c>
      <c r="F51" s="297"/>
      <c r="G51" s="297"/>
      <c r="H51" s="297"/>
      <c r="I51" s="118"/>
      <c r="J51" s="37"/>
      <c r="K51" s="40"/>
    </row>
    <row r="52" spans="2:11" s="1" customFormat="1" ht="6.95" customHeight="1">
      <c r="B52" s="36"/>
      <c r="C52" s="37"/>
      <c r="D52" s="37"/>
      <c r="E52" s="37"/>
      <c r="F52" s="37"/>
      <c r="G52" s="37"/>
      <c r="H52" s="37"/>
      <c r="I52" s="118"/>
      <c r="J52" s="37"/>
      <c r="K52" s="40"/>
    </row>
    <row r="53" spans="2:11" s="1" customFormat="1" ht="18" customHeight="1">
      <c r="B53" s="36"/>
      <c r="C53" s="32" t="s">
        <v>22</v>
      </c>
      <c r="D53" s="37"/>
      <c r="E53" s="37"/>
      <c r="F53" s="30" t="str">
        <f>F14</f>
        <v xml:space="preserve"> </v>
      </c>
      <c r="G53" s="37"/>
      <c r="H53" s="37"/>
      <c r="I53" s="119" t="s">
        <v>24</v>
      </c>
      <c r="J53" s="120" t="str">
        <f>IF(J14="","",J14)</f>
        <v>22. 3. 2016</v>
      </c>
      <c r="K53" s="40"/>
    </row>
    <row r="54" spans="2:11" s="1" customFormat="1" ht="6.95" customHeight="1">
      <c r="B54" s="36"/>
      <c r="C54" s="37"/>
      <c r="D54" s="37"/>
      <c r="E54" s="37"/>
      <c r="F54" s="37"/>
      <c r="G54" s="37"/>
      <c r="H54" s="37"/>
      <c r="I54" s="118"/>
      <c r="J54" s="37"/>
      <c r="K54" s="40"/>
    </row>
    <row r="55" spans="2:11" s="1" customFormat="1" ht="13.5">
      <c r="B55" s="36"/>
      <c r="C55" s="32" t="s">
        <v>26</v>
      </c>
      <c r="D55" s="37"/>
      <c r="E55" s="37"/>
      <c r="F55" s="30" t="str">
        <f>E17</f>
        <v>Povodí Labe, státní podnik</v>
      </c>
      <c r="G55" s="37"/>
      <c r="H55" s="37"/>
      <c r="I55" s="119" t="s">
        <v>32</v>
      </c>
      <c r="J55" s="30" t="str">
        <f>E23</f>
        <v>HG Partner, s.r.o.</v>
      </c>
      <c r="K55" s="40"/>
    </row>
    <row r="56" spans="2:11" s="1" customFormat="1" ht="14.45"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151</v>
      </c>
      <c r="D58" s="132"/>
      <c r="E58" s="132"/>
      <c r="F58" s="132"/>
      <c r="G58" s="132"/>
      <c r="H58" s="132"/>
      <c r="I58" s="145"/>
      <c r="J58" s="146" t="s">
        <v>152</v>
      </c>
      <c r="K58" s="147"/>
    </row>
    <row r="59" spans="2:11" s="1" customFormat="1" ht="10.35" customHeight="1">
      <c r="B59" s="36"/>
      <c r="C59" s="37"/>
      <c r="D59" s="37"/>
      <c r="E59" s="37"/>
      <c r="F59" s="37"/>
      <c r="G59" s="37"/>
      <c r="H59" s="37"/>
      <c r="I59" s="118"/>
      <c r="J59" s="37"/>
      <c r="K59" s="40"/>
    </row>
    <row r="60" spans="2:47" s="1" customFormat="1" ht="29.25" customHeight="1">
      <c r="B60" s="36"/>
      <c r="C60" s="148" t="s">
        <v>153</v>
      </c>
      <c r="D60" s="37"/>
      <c r="E60" s="37"/>
      <c r="F60" s="37"/>
      <c r="G60" s="37"/>
      <c r="H60" s="37"/>
      <c r="I60" s="118"/>
      <c r="J60" s="128">
        <f>J87</f>
        <v>0</v>
      </c>
      <c r="K60" s="40"/>
      <c r="AU60" s="19" t="s">
        <v>154</v>
      </c>
    </row>
    <row r="61" spans="2:11" s="8" customFormat="1" ht="24.95" customHeight="1">
      <c r="B61" s="149"/>
      <c r="C61" s="150"/>
      <c r="D61" s="151" t="s">
        <v>2550</v>
      </c>
      <c r="E61" s="152"/>
      <c r="F61" s="152"/>
      <c r="G61" s="152"/>
      <c r="H61" s="152"/>
      <c r="I61" s="153"/>
      <c r="J61" s="154">
        <f>J88</f>
        <v>0</v>
      </c>
      <c r="K61" s="155"/>
    </row>
    <row r="62" spans="2:11" s="8" customFormat="1" ht="24.95" customHeight="1">
      <c r="B62" s="149"/>
      <c r="C62" s="150"/>
      <c r="D62" s="151" t="s">
        <v>2551</v>
      </c>
      <c r="E62" s="152"/>
      <c r="F62" s="152"/>
      <c r="G62" s="152"/>
      <c r="H62" s="152"/>
      <c r="I62" s="153"/>
      <c r="J62" s="154">
        <f>J101</f>
        <v>0</v>
      </c>
      <c r="K62" s="155"/>
    </row>
    <row r="63" spans="2:11" s="8" customFormat="1" ht="24.95" customHeight="1">
      <c r="B63" s="149"/>
      <c r="C63" s="150"/>
      <c r="D63" s="151" t="s">
        <v>2552</v>
      </c>
      <c r="E63" s="152"/>
      <c r="F63" s="152"/>
      <c r="G63" s="152"/>
      <c r="H63" s="152"/>
      <c r="I63" s="153"/>
      <c r="J63" s="154">
        <f>J154</f>
        <v>0</v>
      </c>
      <c r="K63" s="155"/>
    </row>
    <row r="64" spans="2:11" s="8" customFormat="1" ht="24.95" customHeight="1">
      <c r="B64" s="149"/>
      <c r="C64" s="150"/>
      <c r="D64" s="151" t="s">
        <v>2553</v>
      </c>
      <c r="E64" s="152"/>
      <c r="F64" s="152"/>
      <c r="G64" s="152"/>
      <c r="H64" s="152"/>
      <c r="I64" s="153"/>
      <c r="J64" s="154">
        <f>J157</f>
        <v>0</v>
      </c>
      <c r="K64" s="155"/>
    </row>
    <row r="65" spans="2:11" s="8" customFormat="1" ht="24.95" customHeight="1">
      <c r="B65" s="149"/>
      <c r="C65" s="150"/>
      <c r="D65" s="151" t="s">
        <v>2554</v>
      </c>
      <c r="E65" s="152"/>
      <c r="F65" s="152"/>
      <c r="G65" s="152"/>
      <c r="H65" s="152"/>
      <c r="I65" s="153"/>
      <c r="J65" s="154">
        <f>J162</f>
        <v>0</v>
      </c>
      <c r="K65" s="155"/>
    </row>
    <row r="66" spans="2:11" s="1" customFormat="1" ht="21.75" customHeight="1">
      <c r="B66" s="36"/>
      <c r="C66" s="37"/>
      <c r="D66" s="37"/>
      <c r="E66" s="37"/>
      <c r="F66" s="37"/>
      <c r="G66" s="37"/>
      <c r="H66" s="37"/>
      <c r="I66" s="118"/>
      <c r="J66" s="37"/>
      <c r="K66" s="40"/>
    </row>
    <row r="67" spans="2:11" s="1" customFormat="1" ht="6.95" customHeight="1">
      <c r="B67" s="51"/>
      <c r="C67" s="52"/>
      <c r="D67" s="52"/>
      <c r="E67" s="52"/>
      <c r="F67" s="52"/>
      <c r="G67" s="52"/>
      <c r="H67" s="52"/>
      <c r="I67" s="139"/>
      <c r="J67" s="52"/>
      <c r="K67" s="53"/>
    </row>
    <row r="71" spans="2:12" s="1" customFormat="1" ht="6.95" customHeight="1">
      <c r="B71" s="54"/>
      <c r="C71" s="55"/>
      <c r="D71" s="55"/>
      <c r="E71" s="55"/>
      <c r="F71" s="55"/>
      <c r="G71" s="55"/>
      <c r="H71" s="55"/>
      <c r="I71" s="142"/>
      <c r="J71" s="55"/>
      <c r="K71" s="55"/>
      <c r="L71" s="56"/>
    </row>
    <row r="72" spans="2:12" s="1" customFormat="1" ht="36.95" customHeight="1">
      <c r="B72" s="36"/>
      <c r="C72" s="57" t="s">
        <v>165</v>
      </c>
      <c r="D72" s="58"/>
      <c r="E72" s="58"/>
      <c r="F72" s="58"/>
      <c r="G72" s="58"/>
      <c r="H72" s="58"/>
      <c r="I72" s="163"/>
      <c r="J72" s="58"/>
      <c r="K72" s="58"/>
      <c r="L72" s="56"/>
    </row>
    <row r="73" spans="2:12" s="1" customFormat="1" ht="6.95" customHeight="1">
      <c r="B73" s="36"/>
      <c r="C73" s="58"/>
      <c r="D73" s="58"/>
      <c r="E73" s="58"/>
      <c r="F73" s="58"/>
      <c r="G73" s="58"/>
      <c r="H73" s="58"/>
      <c r="I73" s="163"/>
      <c r="J73" s="58"/>
      <c r="K73" s="58"/>
      <c r="L73" s="56"/>
    </row>
    <row r="74" spans="2:12" s="1" customFormat="1" ht="14.45" customHeight="1">
      <c r="B74" s="36"/>
      <c r="C74" s="60" t="s">
        <v>16</v>
      </c>
      <c r="D74" s="58"/>
      <c r="E74" s="58"/>
      <c r="F74" s="58"/>
      <c r="G74" s="58"/>
      <c r="H74" s="58"/>
      <c r="I74" s="163"/>
      <c r="J74" s="58"/>
      <c r="K74" s="58"/>
      <c r="L74" s="56"/>
    </row>
    <row r="75" spans="2:12" s="1" customFormat="1" ht="22.5" customHeight="1">
      <c r="B75" s="36"/>
      <c r="C75" s="58"/>
      <c r="D75" s="58"/>
      <c r="E75" s="331" t="str">
        <f>E7</f>
        <v>VD Labská, zvýšení retenční funkce rekonstrucí spodních výpustí v obtokovém tunelu</v>
      </c>
      <c r="F75" s="308"/>
      <c r="G75" s="308"/>
      <c r="H75" s="308"/>
      <c r="I75" s="163"/>
      <c r="J75" s="58"/>
      <c r="K75" s="58"/>
      <c r="L75" s="56"/>
    </row>
    <row r="76" spans="2:12" ht="13.5">
      <c r="B76" s="23"/>
      <c r="C76" s="60" t="s">
        <v>148</v>
      </c>
      <c r="D76" s="270"/>
      <c r="E76" s="270"/>
      <c r="F76" s="270"/>
      <c r="G76" s="270"/>
      <c r="H76" s="270"/>
      <c r="J76" s="270"/>
      <c r="K76" s="270"/>
      <c r="L76" s="271"/>
    </row>
    <row r="77" spans="2:12" s="1" customFormat="1" ht="22.5" customHeight="1">
      <c r="B77" s="36"/>
      <c r="C77" s="58"/>
      <c r="D77" s="58"/>
      <c r="E77" s="331" t="s">
        <v>1867</v>
      </c>
      <c r="F77" s="308"/>
      <c r="G77" s="308"/>
      <c r="H77" s="308"/>
      <c r="I77" s="163"/>
      <c r="J77" s="58"/>
      <c r="K77" s="58"/>
      <c r="L77" s="56"/>
    </row>
    <row r="78" spans="2:12" s="1" customFormat="1" ht="14.45" customHeight="1">
      <c r="B78" s="36"/>
      <c r="C78" s="60" t="s">
        <v>1109</v>
      </c>
      <c r="D78" s="58"/>
      <c r="E78" s="58"/>
      <c r="F78" s="58"/>
      <c r="G78" s="58"/>
      <c r="H78" s="58"/>
      <c r="I78" s="163"/>
      <c r="J78" s="58"/>
      <c r="K78" s="58"/>
      <c r="L78" s="56"/>
    </row>
    <row r="79" spans="2:12" s="1" customFormat="1" ht="23.25" customHeight="1">
      <c r="B79" s="36"/>
      <c r="C79" s="58"/>
      <c r="D79" s="58"/>
      <c r="E79" s="305" t="str">
        <f>E11</f>
        <v>SO 07.03 - Přeložka SEK</v>
      </c>
      <c r="F79" s="308"/>
      <c r="G79" s="308"/>
      <c r="H79" s="308"/>
      <c r="I79" s="163"/>
      <c r="J79" s="58"/>
      <c r="K79" s="58"/>
      <c r="L79" s="56"/>
    </row>
    <row r="80" spans="2:12" s="1" customFormat="1" ht="6.95" customHeight="1">
      <c r="B80" s="36"/>
      <c r="C80" s="58"/>
      <c r="D80" s="58"/>
      <c r="E80" s="58"/>
      <c r="F80" s="58"/>
      <c r="G80" s="58"/>
      <c r="H80" s="58"/>
      <c r="I80" s="163"/>
      <c r="J80" s="58"/>
      <c r="K80" s="58"/>
      <c r="L80" s="56"/>
    </row>
    <row r="81" spans="2:12" s="1" customFormat="1" ht="18" customHeight="1">
      <c r="B81" s="36"/>
      <c r="C81" s="60" t="s">
        <v>22</v>
      </c>
      <c r="D81" s="58"/>
      <c r="E81" s="58"/>
      <c r="F81" s="164" t="str">
        <f>F14</f>
        <v xml:space="preserve"> </v>
      </c>
      <c r="G81" s="58"/>
      <c r="H81" s="58"/>
      <c r="I81" s="165" t="s">
        <v>24</v>
      </c>
      <c r="J81" s="68" t="str">
        <f>IF(J14="","",J14)</f>
        <v>22. 3. 2016</v>
      </c>
      <c r="K81" s="58"/>
      <c r="L81" s="56"/>
    </row>
    <row r="82" spans="2:12" s="1" customFormat="1" ht="6.95" customHeight="1">
      <c r="B82" s="36"/>
      <c r="C82" s="58"/>
      <c r="D82" s="58"/>
      <c r="E82" s="58"/>
      <c r="F82" s="58"/>
      <c r="G82" s="58"/>
      <c r="H82" s="58"/>
      <c r="I82" s="163"/>
      <c r="J82" s="58"/>
      <c r="K82" s="58"/>
      <c r="L82" s="56"/>
    </row>
    <row r="83" spans="2:12" s="1" customFormat="1" ht="13.5">
      <c r="B83" s="36"/>
      <c r="C83" s="60" t="s">
        <v>26</v>
      </c>
      <c r="D83" s="58"/>
      <c r="E83" s="58"/>
      <c r="F83" s="164" t="str">
        <f>E17</f>
        <v>Povodí Labe, státní podnik</v>
      </c>
      <c r="G83" s="58"/>
      <c r="H83" s="58"/>
      <c r="I83" s="165" t="s">
        <v>32</v>
      </c>
      <c r="J83" s="164" t="str">
        <f>E23</f>
        <v>HG Partner, s.r.o.</v>
      </c>
      <c r="K83" s="58"/>
      <c r="L83" s="56"/>
    </row>
    <row r="84" spans="2:12" s="1" customFormat="1" ht="14.45" customHeight="1">
      <c r="B84" s="36"/>
      <c r="C84" s="60" t="s">
        <v>30</v>
      </c>
      <c r="D84" s="58"/>
      <c r="E84" s="58"/>
      <c r="F84" s="164" t="str">
        <f>IF(E20="","",E20)</f>
        <v/>
      </c>
      <c r="G84" s="58"/>
      <c r="H84" s="58"/>
      <c r="I84" s="163"/>
      <c r="J84" s="58"/>
      <c r="K84" s="58"/>
      <c r="L84" s="56"/>
    </row>
    <row r="85" spans="2:12" s="1" customFormat="1" ht="10.35" customHeight="1">
      <c r="B85" s="36"/>
      <c r="C85" s="58"/>
      <c r="D85" s="58"/>
      <c r="E85" s="58"/>
      <c r="F85" s="58"/>
      <c r="G85" s="58"/>
      <c r="H85" s="58"/>
      <c r="I85" s="163"/>
      <c r="J85" s="58"/>
      <c r="K85" s="58"/>
      <c r="L85" s="56"/>
    </row>
    <row r="86" spans="2:20" s="10" customFormat="1" ht="29.25" customHeight="1">
      <c r="B86" s="166"/>
      <c r="C86" s="167" t="s">
        <v>166</v>
      </c>
      <c r="D86" s="168" t="s">
        <v>56</v>
      </c>
      <c r="E86" s="168" t="s">
        <v>52</v>
      </c>
      <c r="F86" s="168" t="s">
        <v>167</v>
      </c>
      <c r="G86" s="168" t="s">
        <v>168</v>
      </c>
      <c r="H86" s="168" t="s">
        <v>169</v>
      </c>
      <c r="I86" s="169" t="s">
        <v>170</v>
      </c>
      <c r="J86" s="168" t="s">
        <v>152</v>
      </c>
      <c r="K86" s="170" t="s">
        <v>171</v>
      </c>
      <c r="L86" s="171"/>
      <c r="M86" s="77" t="s">
        <v>172</v>
      </c>
      <c r="N86" s="78" t="s">
        <v>41</v>
      </c>
      <c r="O86" s="78" t="s">
        <v>173</v>
      </c>
      <c r="P86" s="78" t="s">
        <v>174</v>
      </c>
      <c r="Q86" s="78" t="s">
        <v>175</v>
      </c>
      <c r="R86" s="78" t="s">
        <v>176</v>
      </c>
      <c r="S86" s="78" t="s">
        <v>177</v>
      </c>
      <c r="T86" s="79" t="s">
        <v>178</v>
      </c>
    </row>
    <row r="87" spans="2:63" s="1" customFormat="1" ht="29.25" customHeight="1">
      <c r="B87" s="36"/>
      <c r="C87" s="83" t="s">
        <v>153</v>
      </c>
      <c r="D87" s="58"/>
      <c r="E87" s="58"/>
      <c r="F87" s="58"/>
      <c r="G87" s="58"/>
      <c r="H87" s="58"/>
      <c r="I87" s="163"/>
      <c r="J87" s="172">
        <f>BK87</f>
        <v>0</v>
      </c>
      <c r="K87" s="58"/>
      <c r="L87" s="56"/>
      <c r="M87" s="80"/>
      <c r="N87" s="81"/>
      <c r="O87" s="81"/>
      <c r="P87" s="173">
        <f>P88+P101+P154+P157+P162</f>
        <v>0</v>
      </c>
      <c r="Q87" s="81"/>
      <c r="R87" s="173">
        <f>R88+R101+R154+R157+R162</f>
        <v>0</v>
      </c>
      <c r="S87" s="81"/>
      <c r="T87" s="174">
        <f>T88+T101+T154+T157+T162</f>
        <v>0</v>
      </c>
      <c r="AT87" s="19" t="s">
        <v>70</v>
      </c>
      <c r="AU87" s="19" t="s">
        <v>154</v>
      </c>
      <c r="BK87" s="175">
        <f>BK88+BK101+BK154+BK157+BK162</f>
        <v>0</v>
      </c>
    </row>
    <row r="88" spans="2:63" s="11" customFormat="1" ht="37.35" customHeight="1">
      <c r="B88" s="176"/>
      <c r="C88" s="177"/>
      <c r="D88" s="190" t="s">
        <v>70</v>
      </c>
      <c r="E88" s="250" t="s">
        <v>2555</v>
      </c>
      <c r="F88" s="250" t="s">
        <v>2555</v>
      </c>
      <c r="G88" s="177"/>
      <c r="H88" s="177"/>
      <c r="I88" s="180"/>
      <c r="J88" s="251">
        <f>BK88</f>
        <v>0</v>
      </c>
      <c r="K88" s="177"/>
      <c r="L88" s="182"/>
      <c r="M88" s="183"/>
      <c r="N88" s="184"/>
      <c r="O88" s="184"/>
      <c r="P88" s="185">
        <f>SUM(P89:P100)</f>
        <v>0</v>
      </c>
      <c r="Q88" s="184"/>
      <c r="R88" s="185">
        <f>SUM(R89:R100)</f>
        <v>0</v>
      </c>
      <c r="S88" s="184"/>
      <c r="T88" s="186">
        <f>SUM(T89:T100)</f>
        <v>0</v>
      </c>
      <c r="AR88" s="187" t="s">
        <v>78</v>
      </c>
      <c r="AT88" s="188" t="s">
        <v>70</v>
      </c>
      <c r="AU88" s="188" t="s">
        <v>71</v>
      </c>
      <c r="AY88" s="187" t="s">
        <v>180</v>
      </c>
      <c r="BK88" s="189">
        <f>SUM(BK89:BK100)</f>
        <v>0</v>
      </c>
    </row>
    <row r="89" spans="2:65" s="1" customFormat="1" ht="22.5" customHeight="1">
      <c r="B89" s="36"/>
      <c r="C89" s="193" t="s">
        <v>78</v>
      </c>
      <c r="D89" s="193" t="s">
        <v>183</v>
      </c>
      <c r="E89" s="194" t="s">
        <v>2556</v>
      </c>
      <c r="F89" s="195" t="s">
        <v>2557</v>
      </c>
      <c r="G89" s="196" t="s">
        <v>614</v>
      </c>
      <c r="H89" s="197">
        <v>2</v>
      </c>
      <c r="I89" s="198"/>
      <c r="J89" s="199">
        <f>ROUND(I89*H89,2)</f>
        <v>0</v>
      </c>
      <c r="K89" s="195" t="s">
        <v>21</v>
      </c>
      <c r="L89" s="56"/>
      <c r="M89" s="200" t="s">
        <v>21</v>
      </c>
      <c r="N89" s="201" t="s">
        <v>42</v>
      </c>
      <c r="O89" s="37"/>
      <c r="P89" s="202">
        <f>O89*H89</f>
        <v>0</v>
      </c>
      <c r="Q89" s="202">
        <v>0</v>
      </c>
      <c r="R89" s="202">
        <f>Q89*H89</f>
        <v>0</v>
      </c>
      <c r="S89" s="202">
        <v>0</v>
      </c>
      <c r="T89" s="203">
        <f>S89*H89</f>
        <v>0</v>
      </c>
      <c r="AR89" s="19" t="s">
        <v>206</v>
      </c>
      <c r="AT89" s="19" t="s">
        <v>183</v>
      </c>
      <c r="AU89" s="19" t="s">
        <v>78</v>
      </c>
      <c r="AY89" s="19" t="s">
        <v>180</v>
      </c>
      <c r="BE89" s="204">
        <f>IF(N89="základní",J89,0)</f>
        <v>0</v>
      </c>
      <c r="BF89" s="204">
        <f>IF(N89="snížená",J89,0)</f>
        <v>0</v>
      </c>
      <c r="BG89" s="204">
        <f>IF(N89="zákl. přenesená",J89,0)</f>
        <v>0</v>
      </c>
      <c r="BH89" s="204">
        <f>IF(N89="sníž. přenesená",J89,0)</f>
        <v>0</v>
      </c>
      <c r="BI89" s="204">
        <f>IF(N89="nulová",J89,0)</f>
        <v>0</v>
      </c>
      <c r="BJ89" s="19" t="s">
        <v>78</v>
      </c>
      <c r="BK89" s="204">
        <f>ROUND(I89*H89,2)</f>
        <v>0</v>
      </c>
      <c r="BL89" s="19" t="s">
        <v>206</v>
      </c>
      <c r="BM89" s="19" t="s">
        <v>2558</v>
      </c>
    </row>
    <row r="90" spans="2:47" s="1" customFormat="1" ht="13.5">
      <c r="B90" s="36"/>
      <c r="C90" s="58"/>
      <c r="D90" s="230" t="s">
        <v>188</v>
      </c>
      <c r="E90" s="58"/>
      <c r="F90" s="242" t="s">
        <v>2557</v>
      </c>
      <c r="G90" s="58"/>
      <c r="H90" s="58"/>
      <c r="I90" s="163"/>
      <c r="J90" s="58"/>
      <c r="K90" s="58"/>
      <c r="L90" s="56"/>
      <c r="M90" s="73"/>
      <c r="N90" s="37"/>
      <c r="O90" s="37"/>
      <c r="P90" s="37"/>
      <c r="Q90" s="37"/>
      <c r="R90" s="37"/>
      <c r="S90" s="37"/>
      <c r="T90" s="74"/>
      <c r="AT90" s="19" t="s">
        <v>188</v>
      </c>
      <c r="AU90" s="19" t="s">
        <v>78</v>
      </c>
    </row>
    <row r="91" spans="2:65" s="1" customFormat="1" ht="22.5" customHeight="1">
      <c r="B91" s="36"/>
      <c r="C91" s="193" t="s">
        <v>80</v>
      </c>
      <c r="D91" s="193" t="s">
        <v>183</v>
      </c>
      <c r="E91" s="194" t="s">
        <v>2559</v>
      </c>
      <c r="F91" s="195" t="s">
        <v>2560</v>
      </c>
      <c r="G91" s="196" t="s">
        <v>614</v>
      </c>
      <c r="H91" s="197">
        <v>51</v>
      </c>
      <c r="I91" s="198"/>
      <c r="J91" s="199">
        <f>ROUND(I91*H91,2)</f>
        <v>0</v>
      </c>
      <c r="K91" s="195" t="s">
        <v>21</v>
      </c>
      <c r="L91" s="56"/>
      <c r="M91" s="200" t="s">
        <v>21</v>
      </c>
      <c r="N91" s="201" t="s">
        <v>42</v>
      </c>
      <c r="O91" s="37"/>
      <c r="P91" s="202">
        <f>O91*H91</f>
        <v>0</v>
      </c>
      <c r="Q91" s="202">
        <v>0</v>
      </c>
      <c r="R91" s="202">
        <f>Q91*H91</f>
        <v>0</v>
      </c>
      <c r="S91" s="202">
        <v>0</v>
      </c>
      <c r="T91" s="203">
        <f>S91*H91</f>
        <v>0</v>
      </c>
      <c r="AR91" s="19" t="s">
        <v>206</v>
      </c>
      <c r="AT91" s="19" t="s">
        <v>183</v>
      </c>
      <c r="AU91" s="19" t="s">
        <v>78</v>
      </c>
      <c r="AY91" s="19" t="s">
        <v>180</v>
      </c>
      <c r="BE91" s="204">
        <f>IF(N91="základní",J91,0)</f>
        <v>0</v>
      </c>
      <c r="BF91" s="204">
        <f>IF(N91="snížená",J91,0)</f>
        <v>0</v>
      </c>
      <c r="BG91" s="204">
        <f>IF(N91="zákl. přenesená",J91,0)</f>
        <v>0</v>
      </c>
      <c r="BH91" s="204">
        <f>IF(N91="sníž. přenesená",J91,0)</f>
        <v>0</v>
      </c>
      <c r="BI91" s="204">
        <f>IF(N91="nulová",J91,0)</f>
        <v>0</v>
      </c>
      <c r="BJ91" s="19" t="s">
        <v>78</v>
      </c>
      <c r="BK91" s="204">
        <f>ROUND(I91*H91,2)</f>
        <v>0</v>
      </c>
      <c r="BL91" s="19" t="s">
        <v>206</v>
      </c>
      <c r="BM91" s="19" t="s">
        <v>2561</v>
      </c>
    </row>
    <row r="92" spans="2:47" s="1" customFormat="1" ht="13.5">
      <c r="B92" s="36"/>
      <c r="C92" s="58"/>
      <c r="D92" s="230" t="s">
        <v>188</v>
      </c>
      <c r="E92" s="58"/>
      <c r="F92" s="242" t="s">
        <v>2560</v>
      </c>
      <c r="G92" s="58"/>
      <c r="H92" s="58"/>
      <c r="I92" s="163"/>
      <c r="J92" s="58"/>
      <c r="K92" s="58"/>
      <c r="L92" s="56"/>
      <c r="M92" s="73"/>
      <c r="N92" s="37"/>
      <c r="O92" s="37"/>
      <c r="P92" s="37"/>
      <c r="Q92" s="37"/>
      <c r="R92" s="37"/>
      <c r="S92" s="37"/>
      <c r="T92" s="74"/>
      <c r="AT92" s="19" t="s">
        <v>188</v>
      </c>
      <c r="AU92" s="19" t="s">
        <v>78</v>
      </c>
    </row>
    <row r="93" spans="2:65" s="1" customFormat="1" ht="22.5" customHeight="1">
      <c r="B93" s="36"/>
      <c r="C93" s="193" t="s">
        <v>203</v>
      </c>
      <c r="D93" s="193" t="s">
        <v>183</v>
      </c>
      <c r="E93" s="194" t="s">
        <v>2562</v>
      </c>
      <c r="F93" s="195" t="s">
        <v>2563</v>
      </c>
      <c r="G93" s="196" t="s">
        <v>614</v>
      </c>
      <c r="H93" s="197">
        <v>6</v>
      </c>
      <c r="I93" s="198"/>
      <c r="J93" s="199">
        <f>ROUND(I93*H93,2)</f>
        <v>0</v>
      </c>
      <c r="K93" s="195" t="s">
        <v>21</v>
      </c>
      <c r="L93" s="56"/>
      <c r="M93" s="200" t="s">
        <v>21</v>
      </c>
      <c r="N93" s="201" t="s">
        <v>42</v>
      </c>
      <c r="O93" s="37"/>
      <c r="P93" s="202">
        <f>O93*H93</f>
        <v>0</v>
      </c>
      <c r="Q93" s="202">
        <v>0</v>
      </c>
      <c r="R93" s="202">
        <f>Q93*H93</f>
        <v>0</v>
      </c>
      <c r="S93" s="202">
        <v>0</v>
      </c>
      <c r="T93" s="203">
        <f>S93*H93</f>
        <v>0</v>
      </c>
      <c r="AR93" s="19" t="s">
        <v>206</v>
      </c>
      <c r="AT93" s="19" t="s">
        <v>183</v>
      </c>
      <c r="AU93" s="19" t="s">
        <v>78</v>
      </c>
      <c r="AY93" s="19" t="s">
        <v>180</v>
      </c>
      <c r="BE93" s="204">
        <f>IF(N93="základní",J93,0)</f>
        <v>0</v>
      </c>
      <c r="BF93" s="204">
        <f>IF(N93="snížená",J93,0)</f>
        <v>0</v>
      </c>
      <c r="BG93" s="204">
        <f>IF(N93="zákl. přenesená",J93,0)</f>
        <v>0</v>
      </c>
      <c r="BH93" s="204">
        <f>IF(N93="sníž. přenesená",J93,0)</f>
        <v>0</v>
      </c>
      <c r="BI93" s="204">
        <f>IF(N93="nulová",J93,0)</f>
        <v>0</v>
      </c>
      <c r="BJ93" s="19" t="s">
        <v>78</v>
      </c>
      <c r="BK93" s="204">
        <f>ROUND(I93*H93,2)</f>
        <v>0</v>
      </c>
      <c r="BL93" s="19" t="s">
        <v>206</v>
      </c>
      <c r="BM93" s="19" t="s">
        <v>2564</v>
      </c>
    </row>
    <row r="94" spans="2:47" s="1" customFormat="1" ht="13.5">
      <c r="B94" s="36"/>
      <c r="C94" s="58"/>
      <c r="D94" s="230" t="s">
        <v>188</v>
      </c>
      <c r="E94" s="58"/>
      <c r="F94" s="242" t="s">
        <v>2563</v>
      </c>
      <c r="G94" s="58"/>
      <c r="H94" s="58"/>
      <c r="I94" s="163"/>
      <c r="J94" s="58"/>
      <c r="K94" s="58"/>
      <c r="L94" s="56"/>
      <c r="M94" s="73"/>
      <c r="N94" s="37"/>
      <c r="O94" s="37"/>
      <c r="P94" s="37"/>
      <c r="Q94" s="37"/>
      <c r="R94" s="37"/>
      <c r="S94" s="37"/>
      <c r="T94" s="74"/>
      <c r="AT94" s="19" t="s">
        <v>188</v>
      </c>
      <c r="AU94" s="19" t="s">
        <v>78</v>
      </c>
    </row>
    <row r="95" spans="2:65" s="1" customFormat="1" ht="22.5" customHeight="1">
      <c r="B95" s="36"/>
      <c r="C95" s="193" t="s">
        <v>206</v>
      </c>
      <c r="D95" s="193" t="s">
        <v>183</v>
      </c>
      <c r="E95" s="194" t="s">
        <v>2565</v>
      </c>
      <c r="F95" s="195" t="s">
        <v>2566</v>
      </c>
      <c r="G95" s="196" t="s">
        <v>614</v>
      </c>
      <c r="H95" s="197">
        <v>3</v>
      </c>
      <c r="I95" s="198"/>
      <c r="J95" s="199">
        <f>ROUND(I95*H95,2)</f>
        <v>0</v>
      </c>
      <c r="K95" s="195" t="s">
        <v>21</v>
      </c>
      <c r="L95" s="56"/>
      <c r="M95" s="200" t="s">
        <v>21</v>
      </c>
      <c r="N95" s="201" t="s">
        <v>42</v>
      </c>
      <c r="O95" s="37"/>
      <c r="P95" s="202">
        <f>O95*H95</f>
        <v>0</v>
      </c>
      <c r="Q95" s="202">
        <v>0</v>
      </c>
      <c r="R95" s="202">
        <f>Q95*H95</f>
        <v>0</v>
      </c>
      <c r="S95" s="202">
        <v>0</v>
      </c>
      <c r="T95" s="203">
        <f>S95*H95</f>
        <v>0</v>
      </c>
      <c r="AR95" s="19" t="s">
        <v>206</v>
      </c>
      <c r="AT95" s="19" t="s">
        <v>183</v>
      </c>
      <c r="AU95" s="19" t="s">
        <v>78</v>
      </c>
      <c r="AY95" s="19" t="s">
        <v>180</v>
      </c>
      <c r="BE95" s="204">
        <f>IF(N95="základní",J95,0)</f>
        <v>0</v>
      </c>
      <c r="BF95" s="204">
        <f>IF(N95="snížená",J95,0)</f>
        <v>0</v>
      </c>
      <c r="BG95" s="204">
        <f>IF(N95="zákl. přenesená",J95,0)</f>
        <v>0</v>
      </c>
      <c r="BH95" s="204">
        <f>IF(N95="sníž. přenesená",J95,0)</f>
        <v>0</v>
      </c>
      <c r="BI95" s="204">
        <f>IF(N95="nulová",J95,0)</f>
        <v>0</v>
      </c>
      <c r="BJ95" s="19" t="s">
        <v>78</v>
      </c>
      <c r="BK95" s="204">
        <f>ROUND(I95*H95,2)</f>
        <v>0</v>
      </c>
      <c r="BL95" s="19" t="s">
        <v>206</v>
      </c>
      <c r="BM95" s="19" t="s">
        <v>2567</v>
      </c>
    </row>
    <row r="96" spans="2:47" s="1" customFormat="1" ht="13.5">
      <c r="B96" s="36"/>
      <c r="C96" s="58"/>
      <c r="D96" s="230" t="s">
        <v>188</v>
      </c>
      <c r="E96" s="58"/>
      <c r="F96" s="242" t="s">
        <v>2566</v>
      </c>
      <c r="G96" s="58"/>
      <c r="H96" s="58"/>
      <c r="I96" s="163"/>
      <c r="J96" s="58"/>
      <c r="K96" s="58"/>
      <c r="L96" s="56"/>
      <c r="M96" s="73"/>
      <c r="N96" s="37"/>
      <c r="O96" s="37"/>
      <c r="P96" s="37"/>
      <c r="Q96" s="37"/>
      <c r="R96" s="37"/>
      <c r="S96" s="37"/>
      <c r="T96" s="74"/>
      <c r="AT96" s="19" t="s">
        <v>188</v>
      </c>
      <c r="AU96" s="19" t="s">
        <v>78</v>
      </c>
    </row>
    <row r="97" spans="2:65" s="1" customFormat="1" ht="22.5" customHeight="1">
      <c r="B97" s="36"/>
      <c r="C97" s="193" t="s">
        <v>218</v>
      </c>
      <c r="D97" s="193" t="s">
        <v>183</v>
      </c>
      <c r="E97" s="194" t="s">
        <v>2568</v>
      </c>
      <c r="F97" s="195" t="s">
        <v>2569</v>
      </c>
      <c r="G97" s="196" t="s">
        <v>614</v>
      </c>
      <c r="H97" s="197">
        <v>40</v>
      </c>
      <c r="I97" s="198"/>
      <c r="J97" s="199">
        <f>ROUND(I97*H97,2)</f>
        <v>0</v>
      </c>
      <c r="K97" s="195" t="s">
        <v>21</v>
      </c>
      <c r="L97" s="56"/>
      <c r="M97" s="200" t="s">
        <v>21</v>
      </c>
      <c r="N97" s="201" t="s">
        <v>42</v>
      </c>
      <c r="O97" s="37"/>
      <c r="P97" s="202">
        <f>O97*H97</f>
        <v>0</v>
      </c>
      <c r="Q97" s="202">
        <v>0</v>
      </c>
      <c r="R97" s="202">
        <f>Q97*H97</f>
        <v>0</v>
      </c>
      <c r="S97" s="202">
        <v>0</v>
      </c>
      <c r="T97" s="203">
        <f>S97*H97</f>
        <v>0</v>
      </c>
      <c r="AR97" s="19" t="s">
        <v>206</v>
      </c>
      <c r="AT97" s="19" t="s">
        <v>183</v>
      </c>
      <c r="AU97" s="19" t="s">
        <v>78</v>
      </c>
      <c r="AY97" s="19" t="s">
        <v>180</v>
      </c>
      <c r="BE97" s="204">
        <f>IF(N97="základní",J97,0)</f>
        <v>0</v>
      </c>
      <c r="BF97" s="204">
        <f>IF(N97="snížená",J97,0)</f>
        <v>0</v>
      </c>
      <c r="BG97" s="204">
        <f>IF(N97="zákl. přenesená",J97,0)</f>
        <v>0</v>
      </c>
      <c r="BH97" s="204">
        <f>IF(N97="sníž. přenesená",J97,0)</f>
        <v>0</v>
      </c>
      <c r="BI97" s="204">
        <f>IF(N97="nulová",J97,0)</f>
        <v>0</v>
      </c>
      <c r="BJ97" s="19" t="s">
        <v>78</v>
      </c>
      <c r="BK97" s="204">
        <f>ROUND(I97*H97,2)</f>
        <v>0</v>
      </c>
      <c r="BL97" s="19" t="s">
        <v>206</v>
      </c>
      <c r="BM97" s="19" t="s">
        <v>2570</v>
      </c>
    </row>
    <row r="98" spans="2:47" s="1" customFormat="1" ht="13.5">
      <c r="B98" s="36"/>
      <c r="C98" s="58"/>
      <c r="D98" s="230" t="s">
        <v>188</v>
      </c>
      <c r="E98" s="58"/>
      <c r="F98" s="242" t="s">
        <v>2569</v>
      </c>
      <c r="G98" s="58"/>
      <c r="H98" s="58"/>
      <c r="I98" s="163"/>
      <c r="J98" s="58"/>
      <c r="K98" s="58"/>
      <c r="L98" s="56"/>
      <c r="M98" s="73"/>
      <c r="N98" s="37"/>
      <c r="O98" s="37"/>
      <c r="P98" s="37"/>
      <c r="Q98" s="37"/>
      <c r="R98" s="37"/>
      <c r="S98" s="37"/>
      <c r="T98" s="74"/>
      <c r="AT98" s="19" t="s">
        <v>188</v>
      </c>
      <c r="AU98" s="19" t="s">
        <v>78</v>
      </c>
    </row>
    <row r="99" spans="2:65" s="1" customFormat="1" ht="22.5" customHeight="1">
      <c r="B99" s="36"/>
      <c r="C99" s="193" t="s">
        <v>224</v>
      </c>
      <c r="D99" s="193" t="s">
        <v>183</v>
      </c>
      <c r="E99" s="194" t="s">
        <v>2571</v>
      </c>
      <c r="F99" s="195" t="s">
        <v>2572</v>
      </c>
      <c r="G99" s="196" t="s">
        <v>1342</v>
      </c>
      <c r="H99" s="197">
        <v>1</v>
      </c>
      <c r="I99" s="198"/>
      <c r="J99" s="199">
        <f>ROUND(I99*H99,2)</f>
        <v>0</v>
      </c>
      <c r="K99" s="195" t="s">
        <v>21</v>
      </c>
      <c r="L99" s="56"/>
      <c r="M99" s="200" t="s">
        <v>21</v>
      </c>
      <c r="N99" s="201" t="s">
        <v>42</v>
      </c>
      <c r="O99" s="37"/>
      <c r="P99" s="202">
        <f>O99*H99</f>
        <v>0</v>
      </c>
      <c r="Q99" s="202">
        <v>0</v>
      </c>
      <c r="R99" s="202">
        <f>Q99*H99</f>
        <v>0</v>
      </c>
      <c r="S99" s="202">
        <v>0</v>
      </c>
      <c r="T99" s="203">
        <f>S99*H99</f>
        <v>0</v>
      </c>
      <c r="AR99" s="19" t="s">
        <v>206</v>
      </c>
      <c r="AT99" s="19" t="s">
        <v>183</v>
      </c>
      <c r="AU99" s="19" t="s">
        <v>78</v>
      </c>
      <c r="AY99" s="19" t="s">
        <v>180</v>
      </c>
      <c r="BE99" s="204">
        <f>IF(N99="základní",J99,0)</f>
        <v>0</v>
      </c>
      <c r="BF99" s="204">
        <f>IF(N99="snížená",J99,0)</f>
        <v>0</v>
      </c>
      <c r="BG99" s="204">
        <f>IF(N99="zákl. přenesená",J99,0)</f>
        <v>0</v>
      </c>
      <c r="BH99" s="204">
        <f>IF(N99="sníž. přenesená",J99,0)</f>
        <v>0</v>
      </c>
      <c r="BI99" s="204">
        <f>IF(N99="nulová",J99,0)</f>
        <v>0</v>
      </c>
      <c r="BJ99" s="19" t="s">
        <v>78</v>
      </c>
      <c r="BK99" s="204">
        <f>ROUND(I99*H99,2)</f>
        <v>0</v>
      </c>
      <c r="BL99" s="19" t="s">
        <v>206</v>
      </c>
      <c r="BM99" s="19" t="s">
        <v>2573</v>
      </c>
    </row>
    <row r="100" spans="2:47" s="1" customFormat="1" ht="13.5">
      <c r="B100" s="36"/>
      <c r="C100" s="58"/>
      <c r="D100" s="205" t="s">
        <v>188</v>
      </c>
      <c r="E100" s="58"/>
      <c r="F100" s="206" t="s">
        <v>2572</v>
      </c>
      <c r="G100" s="58"/>
      <c r="H100" s="58"/>
      <c r="I100" s="163"/>
      <c r="J100" s="58"/>
      <c r="K100" s="58"/>
      <c r="L100" s="56"/>
      <c r="M100" s="73"/>
      <c r="N100" s="37"/>
      <c r="O100" s="37"/>
      <c r="P100" s="37"/>
      <c r="Q100" s="37"/>
      <c r="R100" s="37"/>
      <c r="S100" s="37"/>
      <c r="T100" s="74"/>
      <c r="AT100" s="19" t="s">
        <v>188</v>
      </c>
      <c r="AU100" s="19" t="s">
        <v>78</v>
      </c>
    </row>
    <row r="101" spans="2:63" s="11" customFormat="1" ht="37.35" customHeight="1">
      <c r="B101" s="176"/>
      <c r="C101" s="177"/>
      <c r="D101" s="190" t="s">
        <v>70</v>
      </c>
      <c r="E101" s="250" t="s">
        <v>2574</v>
      </c>
      <c r="F101" s="250" t="s">
        <v>2574</v>
      </c>
      <c r="G101" s="177"/>
      <c r="H101" s="177"/>
      <c r="I101" s="180"/>
      <c r="J101" s="251">
        <f>BK101</f>
        <v>0</v>
      </c>
      <c r="K101" s="177"/>
      <c r="L101" s="182"/>
      <c r="M101" s="183"/>
      <c r="N101" s="184"/>
      <c r="O101" s="184"/>
      <c r="P101" s="185">
        <f>SUM(P102:P153)</f>
        <v>0</v>
      </c>
      <c r="Q101" s="184"/>
      <c r="R101" s="185">
        <f>SUM(R102:R153)</f>
        <v>0</v>
      </c>
      <c r="S101" s="184"/>
      <c r="T101" s="186">
        <f>SUM(T102:T153)</f>
        <v>0</v>
      </c>
      <c r="AR101" s="187" t="s">
        <v>203</v>
      </c>
      <c r="AT101" s="188" t="s">
        <v>70</v>
      </c>
      <c r="AU101" s="188" t="s">
        <v>71</v>
      </c>
      <c r="AY101" s="187" t="s">
        <v>180</v>
      </c>
      <c r="BK101" s="189">
        <f>SUM(BK102:BK153)</f>
        <v>0</v>
      </c>
    </row>
    <row r="102" spans="2:65" s="1" customFormat="1" ht="22.5" customHeight="1">
      <c r="B102" s="36"/>
      <c r="C102" s="193" t="s">
        <v>229</v>
      </c>
      <c r="D102" s="193" t="s">
        <v>183</v>
      </c>
      <c r="E102" s="194" t="s">
        <v>2575</v>
      </c>
      <c r="F102" s="195" t="s">
        <v>2576</v>
      </c>
      <c r="G102" s="196" t="s">
        <v>614</v>
      </c>
      <c r="H102" s="197">
        <v>20</v>
      </c>
      <c r="I102" s="198"/>
      <c r="J102" s="199">
        <f>ROUND(I102*H102,2)</f>
        <v>0</v>
      </c>
      <c r="K102" s="195" t="s">
        <v>21</v>
      </c>
      <c r="L102" s="56"/>
      <c r="M102" s="200" t="s">
        <v>21</v>
      </c>
      <c r="N102" s="201" t="s">
        <v>42</v>
      </c>
      <c r="O102" s="37"/>
      <c r="P102" s="202">
        <f>O102*H102</f>
        <v>0</v>
      </c>
      <c r="Q102" s="202">
        <v>0</v>
      </c>
      <c r="R102" s="202">
        <f>Q102*H102</f>
        <v>0</v>
      </c>
      <c r="S102" s="202">
        <v>0</v>
      </c>
      <c r="T102" s="203">
        <f>S102*H102</f>
        <v>0</v>
      </c>
      <c r="AR102" s="19" t="s">
        <v>498</v>
      </c>
      <c r="AT102" s="19" t="s">
        <v>183</v>
      </c>
      <c r="AU102" s="19" t="s">
        <v>78</v>
      </c>
      <c r="AY102" s="19" t="s">
        <v>180</v>
      </c>
      <c r="BE102" s="204">
        <f>IF(N102="základní",J102,0)</f>
        <v>0</v>
      </c>
      <c r="BF102" s="204">
        <f>IF(N102="snížená",J102,0)</f>
        <v>0</v>
      </c>
      <c r="BG102" s="204">
        <f>IF(N102="zákl. přenesená",J102,0)</f>
        <v>0</v>
      </c>
      <c r="BH102" s="204">
        <f>IF(N102="sníž. přenesená",J102,0)</f>
        <v>0</v>
      </c>
      <c r="BI102" s="204">
        <f>IF(N102="nulová",J102,0)</f>
        <v>0</v>
      </c>
      <c r="BJ102" s="19" t="s">
        <v>78</v>
      </c>
      <c r="BK102" s="204">
        <f>ROUND(I102*H102,2)</f>
        <v>0</v>
      </c>
      <c r="BL102" s="19" t="s">
        <v>498</v>
      </c>
      <c r="BM102" s="19" t="s">
        <v>2577</v>
      </c>
    </row>
    <row r="103" spans="2:47" s="1" customFormat="1" ht="13.5">
      <c r="B103" s="36"/>
      <c r="C103" s="58"/>
      <c r="D103" s="230" t="s">
        <v>188</v>
      </c>
      <c r="E103" s="58"/>
      <c r="F103" s="242" t="s">
        <v>2576</v>
      </c>
      <c r="G103" s="58"/>
      <c r="H103" s="58"/>
      <c r="I103" s="163"/>
      <c r="J103" s="58"/>
      <c r="K103" s="58"/>
      <c r="L103" s="56"/>
      <c r="M103" s="73"/>
      <c r="N103" s="37"/>
      <c r="O103" s="37"/>
      <c r="P103" s="37"/>
      <c r="Q103" s="37"/>
      <c r="R103" s="37"/>
      <c r="S103" s="37"/>
      <c r="T103" s="74"/>
      <c r="AT103" s="19" t="s">
        <v>188</v>
      </c>
      <c r="AU103" s="19" t="s">
        <v>78</v>
      </c>
    </row>
    <row r="104" spans="2:65" s="1" customFormat="1" ht="22.5" customHeight="1">
      <c r="B104" s="36"/>
      <c r="C104" s="193" t="s">
        <v>181</v>
      </c>
      <c r="D104" s="193" t="s">
        <v>183</v>
      </c>
      <c r="E104" s="194" t="s">
        <v>2578</v>
      </c>
      <c r="F104" s="195" t="s">
        <v>2579</v>
      </c>
      <c r="G104" s="196" t="s">
        <v>1342</v>
      </c>
      <c r="H104" s="197">
        <v>4</v>
      </c>
      <c r="I104" s="198"/>
      <c r="J104" s="199">
        <f>ROUND(I104*H104,2)</f>
        <v>0</v>
      </c>
      <c r="K104" s="195" t="s">
        <v>21</v>
      </c>
      <c r="L104" s="56"/>
      <c r="M104" s="200" t="s">
        <v>21</v>
      </c>
      <c r="N104" s="201" t="s">
        <v>42</v>
      </c>
      <c r="O104" s="37"/>
      <c r="P104" s="202">
        <f>O104*H104</f>
        <v>0</v>
      </c>
      <c r="Q104" s="202">
        <v>0</v>
      </c>
      <c r="R104" s="202">
        <f>Q104*H104</f>
        <v>0</v>
      </c>
      <c r="S104" s="202">
        <v>0</v>
      </c>
      <c r="T104" s="203">
        <f>S104*H104</f>
        <v>0</v>
      </c>
      <c r="AR104" s="19" t="s">
        <v>498</v>
      </c>
      <c r="AT104" s="19" t="s">
        <v>183</v>
      </c>
      <c r="AU104" s="19" t="s">
        <v>78</v>
      </c>
      <c r="AY104" s="19" t="s">
        <v>180</v>
      </c>
      <c r="BE104" s="204">
        <f>IF(N104="základní",J104,0)</f>
        <v>0</v>
      </c>
      <c r="BF104" s="204">
        <f>IF(N104="snížená",J104,0)</f>
        <v>0</v>
      </c>
      <c r="BG104" s="204">
        <f>IF(N104="zákl. přenesená",J104,0)</f>
        <v>0</v>
      </c>
      <c r="BH104" s="204">
        <f>IF(N104="sníž. přenesená",J104,0)</f>
        <v>0</v>
      </c>
      <c r="BI104" s="204">
        <f>IF(N104="nulová",J104,0)</f>
        <v>0</v>
      </c>
      <c r="BJ104" s="19" t="s">
        <v>78</v>
      </c>
      <c r="BK104" s="204">
        <f>ROUND(I104*H104,2)</f>
        <v>0</v>
      </c>
      <c r="BL104" s="19" t="s">
        <v>498</v>
      </c>
      <c r="BM104" s="19" t="s">
        <v>2580</v>
      </c>
    </row>
    <row r="105" spans="2:47" s="1" customFormat="1" ht="13.5">
      <c r="B105" s="36"/>
      <c r="C105" s="58"/>
      <c r="D105" s="230" t="s">
        <v>188</v>
      </c>
      <c r="E105" s="58"/>
      <c r="F105" s="242" t="s">
        <v>2579</v>
      </c>
      <c r="G105" s="58"/>
      <c r="H105" s="58"/>
      <c r="I105" s="163"/>
      <c r="J105" s="58"/>
      <c r="K105" s="58"/>
      <c r="L105" s="56"/>
      <c r="M105" s="73"/>
      <c r="N105" s="37"/>
      <c r="O105" s="37"/>
      <c r="P105" s="37"/>
      <c r="Q105" s="37"/>
      <c r="R105" s="37"/>
      <c r="S105" s="37"/>
      <c r="T105" s="74"/>
      <c r="AT105" s="19" t="s">
        <v>188</v>
      </c>
      <c r="AU105" s="19" t="s">
        <v>78</v>
      </c>
    </row>
    <row r="106" spans="2:65" s="1" customFormat="1" ht="22.5" customHeight="1">
      <c r="B106" s="36"/>
      <c r="C106" s="193" t="s">
        <v>192</v>
      </c>
      <c r="D106" s="193" t="s">
        <v>183</v>
      </c>
      <c r="E106" s="194" t="s">
        <v>2581</v>
      </c>
      <c r="F106" s="195" t="s">
        <v>2582</v>
      </c>
      <c r="G106" s="196" t="s">
        <v>1342</v>
      </c>
      <c r="H106" s="197">
        <v>66</v>
      </c>
      <c r="I106" s="198"/>
      <c r="J106" s="199">
        <f>ROUND(I106*H106,2)</f>
        <v>0</v>
      </c>
      <c r="K106" s="195" t="s">
        <v>21</v>
      </c>
      <c r="L106" s="56"/>
      <c r="M106" s="200" t="s">
        <v>21</v>
      </c>
      <c r="N106" s="201" t="s">
        <v>42</v>
      </c>
      <c r="O106" s="37"/>
      <c r="P106" s="202">
        <f>O106*H106</f>
        <v>0</v>
      </c>
      <c r="Q106" s="202">
        <v>0</v>
      </c>
      <c r="R106" s="202">
        <f>Q106*H106</f>
        <v>0</v>
      </c>
      <c r="S106" s="202">
        <v>0</v>
      </c>
      <c r="T106" s="203">
        <f>S106*H106</f>
        <v>0</v>
      </c>
      <c r="AR106" s="19" t="s">
        <v>498</v>
      </c>
      <c r="AT106" s="19" t="s">
        <v>183</v>
      </c>
      <c r="AU106" s="19" t="s">
        <v>78</v>
      </c>
      <c r="AY106" s="19" t="s">
        <v>180</v>
      </c>
      <c r="BE106" s="204">
        <f>IF(N106="základní",J106,0)</f>
        <v>0</v>
      </c>
      <c r="BF106" s="204">
        <f>IF(N106="snížená",J106,0)</f>
        <v>0</v>
      </c>
      <c r="BG106" s="204">
        <f>IF(N106="zákl. přenesená",J106,0)</f>
        <v>0</v>
      </c>
      <c r="BH106" s="204">
        <f>IF(N106="sníž. přenesená",J106,0)</f>
        <v>0</v>
      </c>
      <c r="BI106" s="204">
        <f>IF(N106="nulová",J106,0)</f>
        <v>0</v>
      </c>
      <c r="BJ106" s="19" t="s">
        <v>78</v>
      </c>
      <c r="BK106" s="204">
        <f>ROUND(I106*H106,2)</f>
        <v>0</v>
      </c>
      <c r="BL106" s="19" t="s">
        <v>498</v>
      </c>
      <c r="BM106" s="19" t="s">
        <v>2583</v>
      </c>
    </row>
    <row r="107" spans="2:47" s="1" customFormat="1" ht="13.5">
      <c r="B107" s="36"/>
      <c r="C107" s="58"/>
      <c r="D107" s="230" t="s">
        <v>188</v>
      </c>
      <c r="E107" s="58"/>
      <c r="F107" s="242" t="s">
        <v>2582</v>
      </c>
      <c r="G107" s="58"/>
      <c r="H107" s="58"/>
      <c r="I107" s="163"/>
      <c r="J107" s="58"/>
      <c r="K107" s="58"/>
      <c r="L107" s="56"/>
      <c r="M107" s="73"/>
      <c r="N107" s="37"/>
      <c r="O107" s="37"/>
      <c r="P107" s="37"/>
      <c r="Q107" s="37"/>
      <c r="R107" s="37"/>
      <c r="S107" s="37"/>
      <c r="T107" s="74"/>
      <c r="AT107" s="19" t="s">
        <v>188</v>
      </c>
      <c r="AU107" s="19" t="s">
        <v>78</v>
      </c>
    </row>
    <row r="108" spans="2:65" s="1" customFormat="1" ht="22.5" customHeight="1">
      <c r="B108" s="36"/>
      <c r="C108" s="193" t="s">
        <v>244</v>
      </c>
      <c r="D108" s="193" t="s">
        <v>183</v>
      </c>
      <c r="E108" s="194" t="s">
        <v>2584</v>
      </c>
      <c r="F108" s="195" t="s">
        <v>2585</v>
      </c>
      <c r="G108" s="196" t="s">
        <v>1342</v>
      </c>
      <c r="H108" s="197">
        <v>66</v>
      </c>
      <c r="I108" s="198"/>
      <c r="J108" s="199">
        <f>ROUND(I108*H108,2)</f>
        <v>0</v>
      </c>
      <c r="K108" s="195" t="s">
        <v>21</v>
      </c>
      <c r="L108" s="56"/>
      <c r="M108" s="200" t="s">
        <v>21</v>
      </c>
      <c r="N108" s="201" t="s">
        <v>42</v>
      </c>
      <c r="O108" s="37"/>
      <c r="P108" s="202">
        <f>O108*H108</f>
        <v>0</v>
      </c>
      <c r="Q108" s="202">
        <v>0</v>
      </c>
      <c r="R108" s="202">
        <f>Q108*H108</f>
        <v>0</v>
      </c>
      <c r="S108" s="202">
        <v>0</v>
      </c>
      <c r="T108" s="203">
        <f>S108*H108</f>
        <v>0</v>
      </c>
      <c r="AR108" s="19" t="s">
        <v>498</v>
      </c>
      <c r="AT108" s="19" t="s">
        <v>183</v>
      </c>
      <c r="AU108" s="19" t="s">
        <v>78</v>
      </c>
      <c r="AY108" s="19" t="s">
        <v>180</v>
      </c>
      <c r="BE108" s="204">
        <f>IF(N108="základní",J108,0)</f>
        <v>0</v>
      </c>
      <c r="BF108" s="204">
        <f>IF(N108="snížená",J108,0)</f>
        <v>0</v>
      </c>
      <c r="BG108" s="204">
        <f>IF(N108="zákl. přenesená",J108,0)</f>
        <v>0</v>
      </c>
      <c r="BH108" s="204">
        <f>IF(N108="sníž. přenesená",J108,0)</f>
        <v>0</v>
      </c>
      <c r="BI108" s="204">
        <f>IF(N108="nulová",J108,0)</f>
        <v>0</v>
      </c>
      <c r="BJ108" s="19" t="s">
        <v>78</v>
      </c>
      <c r="BK108" s="204">
        <f>ROUND(I108*H108,2)</f>
        <v>0</v>
      </c>
      <c r="BL108" s="19" t="s">
        <v>498</v>
      </c>
      <c r="BM108" s="19" t="s">
        <v>2586</v>
      </c>
    </row>
    <row r="109" spans="2:47" s="1" customFormat="1" ht="13.5">
      <c r="B109" s="36"/>
      <c r="C109" s="58"/>
      <c r="D109" s="230" t="s">
        <v>188</v>
      </c>
      <c r="E109" s="58"/>
      <c r="F109" s="242" t="s">
        <v>2585</v>
      </c>
      <c r="G109" s="58"/>
      <c r="H109" s="58"/>
      <c r="I109" s="163"/>
      <c r="J109" s="58"/>
      <c r="K109" s="58"/>
      <c r="L109" s="56"/>
      <c r="M109" s="73"/>
      <c r="N109" s="37"/>
      <c r="O109" s="37"/>
      <c r="P109" s="37"/>
      <c r="Q109" s="37"/>
      <c r="R109" s="37"/>
      <c r="S109" s="37"/>
      <c r="T109" s="74"/>
      <c r="AT109" s="19" t="s">
        <v>188</v>
      </c>
      <c r="AU109" s="19" t="s">
        <v>78</v>
      </c>
    </row>
    <row r="110" spans="2:65" s="1" customFormat="1" ht="22.5" customHeight="1">
      <c r="B110" s="36"/>
      <c r="C110" s="193" t="s">
        <v>249</v>
      </c>
      <c r="D110" s="193" t="s">
        <v>183</v>
      </c>
      <c r="E110" s="194" t="s">
        <v>2587</v>
      </c>
      <c r="F110" s="195" t="s">
        <v>2588</v>
      </c>
      <c r="G110" s="196" t="s">
        <v>1342</v>
      </c>
      <c r="H110" s="197">
        <v>4</v>
      </c>
      <c r="I110" s="198"/>
      <c r="J110" s="199">
        <f>ROUND(I110*H110,2)</f>
        <v>0</v>
      </c>
      <c r="K110" s="195" t="s">
        <v>21</v>
      </c>
      <c r="L110" s="56"/>
      <c r="M110" s="200" t="s">
        <v>21</v>
      </c>
      <c r="N110" s="201" t="s">
        <v>42</v>
      </c>
      <c r="O110" s="37"/>
      <c r="P110" s="202">
        <f>O110*H110</f>
        <v>0</v>
      </c>
      <c r="Q110" s="202">
        <v>0</v>
      </c>
      <c r="R110" s="202">
        <f>Q110*H110</f>
        <v>0</v>
      </c>
      <c r="S110" s="202">
        <v>0</v>
      </c>
      <c r="T110" s="203">
        <f>S110*H110</f>
        <v>0</v>
      </c>
      <c r="AR110" s="19" t="s">
        <v>498</v>
      </c>
      <c r="AT110" s="19" t="s">
        <v>183</v>
      </c>
      <c r="AU110" s="19" t="s">
        <v>78</v>
      </c>
      <c r="AY110" s="19" t="s">
        <v>180</v>
      </c>
      <c r="BE110" s="204">
        <f>IF(N110="základní",J110,0)</f>
        <v>0</v>
      </c>
      <c r="BF110" s="204">
        <f>IF(N110="snížená",J110,0)</f>
        <v>0</v>
      </c>
      <c r="BG110" s="204">
        <f>IF(N110="zákl. přenesená",J110,0)</f>
        <v>0</v>
      </c>
      <c r="BH110" s="204">
        <f>IF(N110="sníž. přenesená",J110,0)</f>
        <v>0</v>
      </c>
      <c r="BI110" s="204">
        <f>IF(N110="nulová",J110,0)</f>
        <v>0</v>
      </c>
      <c r="BJ110" s="19" t="s">
        <v>78</v>
      </c>
      <c r="BK110" s="204">
        <f>ROUND(I110*H110,2)</f>
        <v>0</v>
      </c>
      <c r="BL110" s="19" t="s">
        <v>498</v>
      </c>
      <c r="BM110" s="19" t="s">
        <v>2589</v>
      </c>
    </row>
    <row r="111" spans="2:47" s="1" customFormat="1" ht="13.5">
      <c r="B111" s="36"/>
      <c r="C111" s="58"/>
      <c r="D111" s="230" t="s">
        <v>188</v>
      </c>
      <c r="E111" s="58"/>
      <c r="F111" s="242" t="s">
        <v>2588</v>
      </c>
      <c r="G111" s="58"/>
      <c r="H111" s="58"/>
      <c r="I111" s="163"/>
      <c r="J111" s="58"/>
      <c r="K111" s="58"/>
      <c r="L111" s="56"/>
      <c r="M111" s="73"/>
      <c r="N111" s="37"/>
      <c r="O111" s="37"/>
      <c r="P111" s="37"/>
      <c r="Q111" s="37"/>
      <c r="R111" s="37"/>
      <c r="S111" s="37"/>
      <c r="T111" s="74"/>
      <c r="AT111" s="19" t="s">
        <v>188</v>
      </c>
      <c r="AU111" s="19" t="s">
        <v>78</v>
      </c>
    </row>
    <row r="112" spans="2:65" s="1" customFormat="1" ht="22.5" customHeight="1">
      <c r="B112" s="36"/>
      <c r="C112" s="193" t="s">
        <v>254</v>
      </c>
      <c r="D112" s="193" t="s">
        <v>183</v>
      </c>
      <c r="E112" s="194" t="s">
        <v>2590</v>
      </c>
      <c r="F112" s="195" t="s">
        <v>2591</v>
      </c>
      <c r="G112" s="196" t="s">
        <v>1342</v>
      </c>
      <c r="H112" s="197">
        <v>125</v>
      </c>
      <c r="I112" s="198"/>
      <c r="J112" s="199">
        <f>ROUND(I112*H112,2)</f>
        <v>0</v>
      </c>
      <c r="K112" s="195" t="s">
        <v>21</v>
      </c>
      <c r="L112" s="56"/>
      <c r="M112" s="200" t="s">
        <v>21</v>
      </c>
      <c r="N112" s="201" t="s">
        <v>42</v>
      </c>
      <c r="O112" s="37"/>
      <c r="P112" s="202">
        <f>O112*H112</f>
        <v>0</v>
      </c>
      <c r="Q112" s="202">
        <v>0</v>
      </c>
      <c r="R112" s="202">
        <f>Q112*H112</f>
        <v>0</v>
      </c>
      <c r="S112" s="202">
        <v>0</v>
      </c>
      <c r="T112" s="203">
        <f>S112*H112</f>
        <v>0</v>
      </c>
      <c r="AR112" s="19" t="s">
        <v>498</v>
      </c>
      <c r="AT112" s="19" t="s">
        <v>183</v>
      </c>
      <c r="AU112" s="19" t="s">
        <v>78</v>
      </c>
      <c r="AY112" s="19" t="s">
        <v>180</v>
      </c>
      <c r="BE112" s="204">
        <f>IF(N112="základní",J112,0)</f>
        <v>0</v>
      </c>
      <c r="BF112" s="204">
        <f>IF(N112="snížená",J112,0)</f>
        <v>0</v>
      </c>
      <c r="BG112" s="204">
        <f>IF(N112="zákl. přenesená",J112,0)</f>
        <v>0</v>
      </c>
      <c r="BH112" s="204">
        <f>IF(N112="sníž. přenesená",J112,0)</f>
        <v>0</v>
      </c>
      <c r="BI112" s="204">
        <f>IF(N112="nulová",J112,0)</f>
        <v>0</v>
      </c>
      <c r="BJ112" s="19" t="s">
        <v>78</v>
      </c>
      <c r="BK112" s="204">
        <f>ROUND(I112*H112,2)</f>
        <v>0</v>
      </c>
      <c r="BL112" s="19" t="s">
        <v>498</v>
      </c>
      <c r="BM112" s="19" t="s">
        <v>2592</v>
      </c>
    </row>
    <row r="113" spans="2:47" s="1" customFormat="1" ht="13.5">
      <c r="B113" s="36"/>
      <c r="C113" s="58"/>
      <c r="D113" s="230" t="s">
        <v>188</v>
      </c>
      <c r="E113" s="58"/>
      <c r="F113" s="242" t="s">
        <v>2591</v>
      </c>
      <c r="G113" s="58"/>
      <c r="H113" s="58"/>
      <c r="I113" s="163"/>
      <c r="J113" s="58"/>
      <c r="K113" s="58"/>
      <c r="L113" s="56"/>
      <c r="M113" s="73"/>
      <c r="N113" s="37"/>
      <c r="O113" s="37"/>
      <c r="P113" s="37"/>
      <c r="Q113" s="37"/>
      <c r="R113" s="37"/>
      <c r="S113" s="37"/>
      <c r="T113" s="74"/>
      <c r="AT113" s="19" t="s">
        <v>188</v>
      </c>
      <c r="AU113" s="19" t="s">
        <v>78</v>
      </c>
    </row>
    <row r="114" spans="2:65" s="1" customFormat="1" ht="22.5" customHeight="1">
      <c r="B114" s="36"/>
      <c r="C114" s="193" t="s">
        <v>259</v>
      </c>
      <c r="D114" s="193" t="s">
        <v>183</v>
      </c>
      <c r="E114" s="194" t="s">
        <v>2593</v>
      </c>
      <c r="F114" s="195" t="s">
        <v>2594</v>
      </c>
      <c r="G114" s="196" t="s">
        <v>1342</v>
      </c>
      <c r="H114" s="197">
        <v>1</v>
      </c>
      <c r="I114" s="198"/>
      <c r="J114" s="199">
        <f>ROUND(I114*H114,2)</f>
        <v>0</v>
      </c>
      <c r="K114" s="195" t="s">
        <v>21</v>
      </c>
      <c r="L114" s="56"/>
      <c r="M114" s="200" t="s">
        <v>21</v>
      </c>
      <c r="N114" s="201" t="s">
        <v>42</v>
      </c>
      <c r="O114" s="37"/>
      <c r="P114" s="202">
        <f>O114*H114</f>
        <v>0</v>
      </c>
      <c r="Q114" s="202">
        <v>0</v>
      </c>
      <c r="R114" s="202">
        <f>Q114*H114</f>
        <v>0</v>
      </c>
      <c r="S114" s="202">
        <v>0</v>
      </c>
      <c r="T114" s="203">
        <f>S114*H114</f>
        <v>0</v>
      </c>
      <c r="AR114" s="19" t="s">
        <v>498</v>
      </c>
      <c r="AT114" s="19" t="s">
        <v>183</v>
      </c>
      <c r="AU114" s="19" t="s">
        <v>78</v>
      </c>
      <c r="AY114" s="19" t="s">
        <v>180</v>
      </c>
      <c r="BE114" s="204">
        <f>IF(N114="základní",J114,0)</f>
        <v>0</v>
      </c>
      <c r="BF114" s="204">
        <f>IF(N114="snížená",J114,0)</f>
        <v>0</v>
      </c>
      <c r="BG114" s="204">
        <f>IF(N114="zákl. přenesená",J114,0)</f>
        <v>0</v>
      </c>
      <c r="BH114" s="204">
        <f>IF(N114="sníž. přenesená",J114,0)</f>
        <v>0</v>
      </c>
      <c r="BI114" s="204">
        <f>IF(N114="nulová",J114,0)</f>
        <v>0</v>
      </c>
      <c r="BJ114" s="19" t="s">
        <v>78</v>
      </c>
      <c r="BK114" s="204">
        <f>ROUND(I114*H114,2)</f>
        <v>0</v>
      </c>
      <c r="BL114" s="19" t="s">
        <v>498</v>
      </c>
      <c r="BM114" s="19" t="s">
        <v>2595</v>
      </c>
    </row>
    <row r="115" spans="2:47" s="1" customFormat="1" ht="13.5">
      <c r="B115" s="36"/>
      <c r="C115" s="58"/>
      <c r="D115" s="230" t="s">
        <v>188</v>
      </c>
      <c r="E115" s="58"/>
      <c r="F115" s="242" t="s">
        <v>2594</v>
      </c>
      <c r="G115" s="58"/>
      <c r="H115" s="58"/>
      <c r="I115" s="163"/>
      <c r="J115" s="58"/>
      <c r="K115" s="58"/>
      <c r="L115" s="56"/>
      <c r="M115" s="73"/>
      <c r="N115" s="37"/>
      <c r="O115" s="37"/>
      <c r="P115" s="37"/>
      <c r="Q115" s="37"/>
      <c r="R115" s="37"/>
      <c r="S115" s="37"/>
      <c r="T115" s="74"/>
      <c r="AT115" s="19" t="s">
        <v>188</v>
      </c>
      <c r="AU115" s="19" t="s">
        <v>78</v>
      </c>
    </row>
    <row r="116" spans="2:65" s="1" customFormat="1" ht="22.5" customHeight="1">
      <c r="B116" s="36"/>
      <c r="C116" s="193" t="s">
        <v>264</v>
      </c>
      <c r="D116" s="193" t="s">
        <v>183</v>
      </c>
      <c r="E116" s="194" t="s">
        <v>2596</v>
      </c>
      <c r="F116" s="195" t="s">
        <v>2597</v>
      </c>
      <c r="G116" s="196" t="s">
        <v>614</v>
      </c>
      <c r="H116" s="197">
        <v>20</v>
      </c>
      <c r="I116" s="198"/>
      <c r="J116" s="199">
        <f>ROUND(I116*H116,2)</f>
        <v>0</v>
      </c>
      <c r="K116" s="195" t="s">
        <v>21</v>
      </c>
      <c r="L116" s="56"/>
      <c r="M116" s="200" t="s">
        <v>21</v>
      </c>
      <c r="N116" s="201" t="s">
        <v>42</v>
      </c>
      <c r="O116" s="37"/>
      <c r="P116" s="202">
        <f>O116*H116</f>
        <v>0</v>
      </c>
      <c r="Q116" s="202">
        <v>0</v>
      </c>
      <c r="R116" s="202">
        <f>Q116*H116</f>
        <v>0</v>
      </c>
      <c r="S116" s="202">
        <v>0</v>
      </c>
      <c r="T116" s="203">
        <f>S116*H116</f>
        <v>0</v>
      </c>
      <c r="AR116" s="19" t="s">
        <v>498</v>
      </c>
      <c r="AT116" s="19" t="s">
        <v>183</v>
      </c>
      <c r="AU116" s="19" t="s">
        <v>78</v>
      </c>
      <c r="AY116" s="19" t="s">
        <v>180</v>
      </c>
      <c r="BE116" s="204">
        <f>IF(N116="základní",J116,0)</f>
        <v>0</v>
      </c>
      <c r="BF116" s="204">
        <f>IF(N116="snížená",J116,0)</f>
        <v>0</v>
      </c>
      <c r="BG116" s="204">
        <f>IF(N116="zákl. přenesená",J116,0)</f>
        <v>0</v>
      </c>
      <c r="BH116" s="204">
        <f>IF(N116="sníž. přenesená",J116,0)</f>
        <v>0</v>
      </c>
      <c r="BI116" s="204">
        <f>IF(N116="nulová",J116,0)</f>
        <v>0</v>
      </c>
      <c r="BJ116" s="19" t="s">
        <v>78</v>
      </c>
      <c r="BK116" s="204">
        <f>ROUND(I116*H116,2)</f>
        <v>0</v>
      </c>
      <c r="BL116" s="19" t="s">
        <v>498</v>
      </c>
      <c r="BM116" s="19" t="s">
        <v>2598</v>
      </c>
    </row>
    <row r="117" spans="2:47" s="1" customFormat="1" ht="13.5">
      <c r="B117" s="36"/>
      <c r="C117" s="58"/>
      <c r="D117" s="230" t="s">
        <v>188</v>
      </c>
      <c r="E117" s="58"/>
      <c r="F117" s="242" t="s">
        <v>2597</v>
      </c>
      <c r="G117" s="58"/>
      <c r="H117" s="58"/>
      <c r="I117" s="163"/>
      <c r="J117" s="58"/>
      <c r="K117" s="58"/>
      <c r="L117" s="56"/>
      <c r="M117" s="73"/>
      <c r="N117" s="37"/>
      <c r="O117" s="37"/>
      <c r="P117" s="37"/>
      <c r="Q117" s="37"/>
      <c r="R117" s="37"/>
      <c r="S117" s="37"/>
      <c r="T117" s="74"/>
      <c r="AT117" s="19" t="s">
        <v>188</v>
      </c>
      <c r="AU117" s="19" t="s">
        <v>78</v>
      </c>
    </row>
    <row r="118" spans="2:65" s="1" customFormat="1" ht="22.5" customHeight="1">
      <c r="B118" s="36"/>
      <c r="C118" s="193" t="s">
        <v>8</v>
      </c>
      <c r="D118" s="193" t="s">
        <v>183</v>
      </c>
      <c r="E118" s="194" t="s">
        <v>2599</v>
      </c>
      <c r="F118" s="195" t="s">
        <v>2600</v>
      </c>
      <c r="G118" s="196" t="s">
        <v>1342</v>
      </c>
      <c r="H118" s="197">
        <v>2</v>
      </c>
      <c r="I118" s="198"/>
      <c r="J118" s="199">
        <f>ROUND(I118*H118,2)</f>
        <v>0</v>
      </c>
      <c r="K118" s="195" t="s">
        <v>21</v>
      </c>
      <c r="L118" s="56"/>
      <c r="M118" s="200" t="s">
        <v>21</v>
      </c>
      <c r="N118" s="201" t="s">
        <v>42</v>
      </c>
      <c r="O118" s="37"/>
      <c r="P118" s="202">
        <f>O118*H118</f>
        <v>0</v>
      </c>
      <c r="Q118" s="202">
        <v>0</v>
      </c>
      <c r="R118" s="202">
        <f>Q118*H118</f>
        <v>0</v>
      </c>
      <c r="S118" s="202">
        <v>0</v>
      </c>
      <c r="T118" s="203">
        <f>S118*H118</f>
        <v>0</v>
      </c>
      <c r="AR118" s="19" t="s">
        <v>498</v>
      </c>
      <c r="AT118" s="19" t="s">
        <v>183</v>
      </c>
      <c r="AU118" s="19" t="s">
        <v>78</v>
      </c>
      <c r="AY118" s="19" t="s">
        <v>180</v>
      </c>
      <c r="BE118" s="204">
        <f>IF(N118="základní",J118,0)</f>
        <v>0</v>
      </c>
      <c r="BF118" s="204">
        <f>IF(N118="snížená",J118,0)</f>
        <v>0</v>
      </c>
      <c r="BG118" s="204">
        <f>IF(N118="zákl. přenesená",J118,0)</f>
        <v>0</v>
      </c>
      <c r="BH118" s="204">
        <f>IF(N118="sníž. přenesená",J118,0)</f>
        <v>0</v>
      </c>
      <c r="BI118" s="204">
        <f>IF(N118="nulová",J118,0)</f>
        <v>0</v>
      </c>
      <c r="BJ118" s="19" t="s">
        <v>78</v>
      </c>
      <c r="BK118" s="204">
        <f>ROUND(I118*H118,2)</f>
        <v>0</v>
      </c>
      <c r="BL118" s="19" t="s">
        <v>498</v>
      </c>
      <c r="BM118" s="19" t="s">
        <v>2601</v>
      </c>
    </row>
    <row r="119" spans="2:47" s="1" customFormat="1" ht="13.5">
      <c r="B119" s="36"/>
      <c r="C119" s="58"/>
      <c r="D119" s="230" t="s">
        <v>188</v>
      </c>
      <c r="E119" s="58"/>
      <c r="F119" s="242" t="s">
        <v>2600</v>
      </c>
      <c r="G119" s="58"/>
      <c r="H119" s="58"/>
      <c r="I119" s="163"/>
      <c r="J119" s="58"/>
      <c r="K119" s="58"/>
      <c r="L119" s="56"/>
      <c r="M119" s="73"/>
      <c r="N119" s="37"/>
      <c r="O119" s="37"/>
      <c r="P119" s="37"/>
      <c r="Q119" s="37"/>
      <c r="R119" s="37"/>
      <c r="S119" s="37"/>
      <c r="T119" s="74"/>
      <c r="AT119" s="19" t="s">
        <v>188</v>
      </c>
      <c r="AU119" s="19" t="s">
        <v>78</v>
      </c>
    </row>
    <row r="120" spans="2:65" s="1" customFormat="1" ht="22.5" customHeight="1">
      <c r="B120" s="36"/>
      <c r="C120" s="193" t="s">
        <v>275</v>
      </c>
      <c r="D120" s="193" t="s">
        <v>183</v>
      </c>
      <c r="E120" s="194" t="s">
        <v>2602</v>
      </c>
      <c r="F120" s="195" t="s">
        <v>2603</v>
      </c>
      <c r="G120" s="196" t="s">
        <v>1342</v>
      </c>
      <c r="H120" s="197">
        <v>2</v>
      </c>
      <c r="I120" s="198"/>
      <c r="J120" s="199">
        <f>ROUND(I120*H120,2)</f>
        <v>0</v>
      </c>
      <c r="K120" s="195" t="s">
        <v>21</v>
      </c>
      <c r="L120" s="56"/>
      <c r="M120" s="200" t="s">
        <v>21</v>
      </c>
      <c r="N120" s="201" t="s">
        <v>42</v>
      </c>
      <c r="O120" s="37"/>
      <c r="P120" s="202">
        <f>O120*H120</f>
        <v>0</v>
      </c>
      <c r="Q120" s="202">
        <v>0</v>
      </c>
      <c r="R120" s="202">
        <f>Q120*H120</f>
        <v>0</v>
      </c>
      <c r="S120" s="202">
        <v>0</v>
      </c>
      <c r="T120" s="203">
        <f>S120*H120</f>
        <v>0</v>
      </c>
      <c r="AR120" s="19" t="s">
        <v>498</v>
      </c>
      <c r="AT120" s="19" t="s">
        <v>183</v>
      </c>
      <c r="AU120" s="19" t="s">
        <v>78</v>
      </c>
      <c r="AY120" s="19" t="s">
        <v>180</v>
      </c>
      <c r="BE120" s="204">
        <f>IF(N120="základní",J120,0)</f>
        <v>0</v>
      </c>
      <c r="BF120" s="204">
        <f>IF(N120="snížená",J120,0)</f>
        <v>0</v>
      </c>
      <c r="BG120" s="204">
        <f>IF(N120="zákl. přenesená",J120,0)</f>
        <v>0</v>
      </c>
      <c r="BH120" s="204">
        <f>IF(N120="sníž. přenesená",J120,0)</f>
        <v>0</v>
      </c>
      <c r="BI120" s="204">
        <f>IF(N120="nulová",J120,0)</f>
        <v>0</v>
      </c>
      <c r="BJ120" s="19" t="s">
        <v>78</v>
      </c>
      <c r="BK120" s="204">
        <f>ROUND(I120*H120,2)</f>
        <v>0</v>
      </c>
      <c r="BL120" s="19" t="s">
        <v>498</v>
      </c>
      <c r="BM120" s="19" t="s">
        <v>2604</v>
      </c>
    </row>
    <row r="121" spans="2:47" s="1" customFormat="1" ht="13.5">
      <c r="B121" s="36"/>
      <c r="C121" s="58"/>
      <c r="D121" s="230" t="s">
        <v>188</v>
      </c>
      <c r="E121" s="58"/>
      <c r="F121" s="242" t="s">
        <v>2603</v>
      </c>
      <c r="G121" s="58"/>
      <c r="H121" s="58"/>
      <c r="I121" s="163"/>
      <c r="J121" s="58"/>
      <c r="K121" s="58"/>
      <c r="L121" s="56"/>
      <c r="M121" s="73"/>
      <c r="N121" s="37"/>
      <c r="O121" s="37"/>
      <c r="P121" s="37"/>
      <c r="Q121" s="37"/>
      <c r="R121" s="37"/>
      <c r="S121" s="37"/>
      <c r="T121" s="74"/>
      <c r="AT121" s="19" t="s">
        <v>188</v>
      </c>
      <c r="AU121" s="19" t="s">
        <v>78</v>
      </c>
    </row>
    <row r="122" spans="2:65" s="1" customFormat="1" ht="22.5" customHeight="1">
      <c r="B122" s="36"/>
      <c r="C122" s="193" t="s">
        <v>279</v>
      </c>
      <c r="D122" s="193" t="s">
        <v>183</v>
      </c>
      <c r="E122" s="194" t="s">
        <v>2605</v>
      </c>
      <c r="F122" s="195" t="s">
        <v>2606</v>
      </c>
      <c r="G122" s="196" t="s">
        <v>614</v>
      </c>
      <c r="H122" s="197">
        <v>95</v>
      </c>
      <c r="I122" s="198"/>
      <c r="J122" s="199">
        <f>ROUND(I122*H122,2)</f>
        <v>0</v>
      </c>
      <c r="K122" s="195" t="s">
        <v>21</v>
      </c>
      <c r="L122" s="56"/>
      <c r="M122" s="200" t="s">
        <v>21</v>
      </c>
      <c r="N122" s="201" t="s">
        <v>42</v>
      </c>
      <c r="O122" s="37"/>
      <c r="P122" s="202">
        <f>O122*H122</f>
        <v>0</v>
      </c>
      <c r="Q122" s="202">
        <v>0</v>
      </c>
      <c r="R122" s="202">
        <f>Q122*H122</f>
        <v>0</v>
      </c>
      <c r="S122" s="202">
        <v>0</v>
      </c>
      <c r="T122" s="203">
        <f>S122*H122</f>
        <v>0</v>
      </c>
      <c r="AR122" s="19" t="s">
        <v>498</v>
      </c>
      <c r="AT122" s="19" t="s">
        <v>183</v>
      </c>
      <c r="AU122" s="19" t="s">
        <v>78</v>
      </c>
      <c r="AY122" s="19" t="s">
        <v>180</v>
      </c>
      <c r="BE122" s="204">
        <f>IF(N122="základní",J122,0)</f>
        <v>0</v>
      </c>
      <c r="BF122" s="204">
        <f>IF(N122="snížená",J122,0)</f>
        <v>0</v>
      </c>
      <c r="BG122" s="204">
        <f>IF(N122="zákl. přenesená",J122,0)</f>
        <v>0</v>
      </c>
      <c r="BH122" s="204">
        <f>IF(N122="sníž. přenesená",J122,0)</f>
        <v>0</v>
      </c>
      <c r="BI122" s="204">
        <f>IF(N122="nulová",J122,0)</f>
        <v>0</v>
      </c>
      <c r="BJ122" s="19" t="s">
        <v>78</v>
      </c>
      <c r="BK122" s="204">
        <f>ROUND(I122*H122,2)</f>
        <v>0</v>
      </c>
      <c r="BL122" s="19" t="s">
        <v>498</v>
      </c>
      <c r="BM122" s="19" t="s">
        <v>2607</v>
      </c>
    </row>
    <row r="123" spans="2:47" s="1" customFormat="1" ht="13.5">
      <c r="B123" s="36"/>
      <c r="C123" s="58"/>
      <c r="D123" s="230" t="s">
        <v>188</v>
      </c>
      <c r="E123" s="58"/>
      <c r="F123" s="242" t="s">
        <v>2606</v>
      </c>
      <c r="G123" s="58"/>
      <c r="H123" s="58"/>
      <c r="I123" s="163"/>
      <c r="J123" s="58"/>
      <c r="K123" s="58"/>
      <c r="L123" s="56"/>
      <c r="M123" s="73"/>
      <c r="N123" s="37"/>
      <c r="O123" s="37"/>
      <c r="P123" s="37"/>
      <c r="Q123" s="37"/>
      <c r="R123" s="37"/>
      <c r="S123" s="37"/>
      <c r="T123" s="74"/>
      <c r="AT123" s="19" t="s">
        <v>188</v>
      </c>
      <c r="AU123" s="19" t="s">
        <v>78</v>
      </c>
    </row>
    <row r="124" spans="2:65" s="1" customFormat="1" ht="22.5" customHeight="1">
      <c r="B124" s="36"/>
      <c r="C124" s="193" t="s">
        <v>283</v>
      </c>
      <c r="D124" s="193" t="s">
        <v>183</v>
      </c>
      <c r="E124" s="194" t="s">
        <v>2608</v>
      </c>
      <c r="F124" s="195" t="s">
        <v>2609</v>
      </c>
      <c r="G124" s="196" t="s">
        <v>614</v>
      </c>
      <c r="H124" s="197">
        <v>50</v>
      </c>
      <c r="I124" s="198"/>
      <c r="J124" s="199">
        <f>ROUND(I124*H124,2)</f>
        <v>0</v>
      </c>
      <c r="K124" s="195" t="s">
        <v>21</v>
      </c>
      <c r="L124" s="56"/>
      <c r="M124" s="200" t="s">
        <v>21</v>
      </c>
      <c r="N124" s="201" t="s">
        <v>42</v>
      </c>
      <c r="O124" s="37"/>
      <c r="P124" s="202">
        <f>O124*H124</f>
        <v>0</v>
      </c>
      <c r="Q124" s="202">
        <v>0</v>
      </c>
      <c r="R124" s="202">
        <f>Q124*H124</f>
        <v>0</v>
      </c>
      <c r="S124" s="202">
        <v>0</v>
      </c>
      <c r="T124" s="203">
        <f>S124*H124</f>
        <v>0</v>
      </c>
      <c r="AR124" s="19" t="s">
        <v>498</v>
      </c>
      <c r="AT124" s="19" t="s">
        <v>183</v>
      </c>
      <c r="AU124" s="19" t="s">
        <v>78</v>
      </c>
      <c r="AY124" s="19" t="s">
        <v>180</v>
      </c>
      <c r="BE124" s="204">
        <f>IF(N124="základní",J124,0)</f>
        <v>0</v>
      </c>
      <c r="BF124" s="204">
        <f>IF(N124="snížená",J124,0)</f>
        <v>0</v>
      </c>
      <c r="BG124" s="204">
        <f>IF(N124="zákl. přenesená",J124,0)</f>
        <v>0</v>
      </c>
      <c r="BH124" s="204">
        <f>IF(N124="sníž. přenesená",J124,0)</f>
        <v>0</v>
      </c>
      <c r="BI124" s="204">
        <f>IF(N124="nulová",J124,0)</f>
        <v>0</v>
      </c>
      <c r="BJ124" s="19" t="s">
        <v>78</v>
      </c>
      <c r="BK124" s="204">
        <f>ROUND(I124*H124,2)</f>
        <v>0</v>
      </c>
      <c r="BL124" s="19" t="s">
        <v>498</v>
      </c>
      <c r="BM124" s="19" t="s">
        <v>2610</v>
      </c>
    </row>
    <row r="125" spans="2:47" s="1" customFormat="1" ht="13.5">
      <c r="B125" s="36"/>
      <c r="C125" s="58"/>
      <c r="D125" s="230" t="s">
        <v>188</v>
      </c>
      <c r="E125" s="58"/>
      <c r="F125" s="242" t="s">
        <v>2609</v>
      </c>
      <c r="G125" s="58"/>
      <c r="H125" s="58"/>
      <c r="I125" s="163"/>
      <c r="J125" s="58"/>
      <c r="K125" s="58"/>
      <c r="L125" s="56"/>
      <c r="M125" s="73"/>
      <c r="N125" s="37"/>
      <c r="O125" s="37"/>
      <c r="P125" s="37"/>
      <c r="Q125" s="37"/>
      <c r="R125" s="37"/>
      <c r="S125" s="37"/>
      <c r="T125" s="74"/>
      <c r="AT125" s="19" t="s">
        <v>188</v>
      </c>
      <c r="AU125" s="19" t="s">
        <v>78</v>
      </c>
    </row>
    <row r="126" spans="2:65" s="1" customFormat="1" ht="22.5" customHeight="1">
      <c r="B126" s="36"/>
      <c r="C126" s="193" t="s">
        <v>288</v>
      </c>
      <c r="D126" s="193" t="s">
        <v>183</v>
      </c>
      <c r="E126" s="194" t="s">
        <v>2611</v>
      </c>
      <c r="F126" s="195" t="s">
        <v>2612</v>
      </c>
      <c r="G126" s="196" t="s">
        <v>1342</v>
      </c>
      <c r="H126" s="197">
        <v>1</v>
      </c>
      <c r="I126" s="198"/>
      <c r="J126" s="199">
        <f>ROUND(I126*H126,2)</f>
        <v>0</v>
      </c>
      <c r="K126" s="195" t="s">
        <v>21</v>
      </c>
      <c r="L126" s="56"/>
      <c r="M126" s="200" t="s">
        <v>21</v>
      </c>
      <c r="N126" s="201" t="s">
        <v>42</v>
      </c>
      <c r="O126" s="37"/>
      <c r="P126" s="202">
        <f>O126*H126</f>
        <v>0</v>
      </c>
      <c r="Q126" s="202">
        <v>0</v>
      </c>
      <c r="R126" s="202">
        <f>Q126*H126</f>
        <v>0</v>
      </c>
      <c r="S126" s="202">
        <v>0</v>
      </c>
      <c r="T126" s="203">
        <f>S126*H126</f>
        <v>0</v>
      </c>
      <c r="AR126" s="19" t="s">
        <v>498</v>
      </c>
      <c r="AT126" s="19" t="s">
        <v>183</v>
      </c>
      <c r="AU126" s="19" t="s">
        <v>78</v>
      </c>
      <c r="AY126" s="19" t="s">
        <v>180</v>
      </c>
      <c r="BE126" s="204">
        <f>IF(N126="základní",J126,0)</f>
        <v>0</v>
      </c>
      <c r="BF126" s="204">
        <f>IF(N126="snížená",J126,0)</f>
        <v>0</v>
      </c>
      <c r="BG126" s="204">
        <f>IF(N126="zákl. přenesená",J126,0)</f>
        <v>0</v>
      </c>
      <c r="BH126" s="204">
        <f>IF(N126="sníž. přenesená",J126,0)</f>
        <v>0</v>
      </c>
      <c r="BI126" s="204">
        <f>IF(N126="nulová",J126,0)</f>
        <v>0</v>
      </c>
      <c r="BJ126" s="19" t="s">
        <v>78</v>
      </c>
      <c r="BK126" s="204">
        <f>ROUND(I126*H126,2)</f>
        <v>0</v>
      </c>
      <c r="BL126" s="19" t="s">
        <v>498</v>
      </c>
      <c r="BM126" s="19" t="s">
        <v>2613</v>
      </c>
    </row>
    <row r="127" spans="2:47" s="1" customFormat="1" ht="13.5">
      <c r="B127" s="36"/>
      <c r="C127" s="58"/>
      <c r="D127" s="230" t="s">
        <v>188</v>
      </c>
      <c r="E127" s="58"/>
      <c r="F127" s="242" t="s">
        <v>2612</v>
      </c>
      <c r="G127" s="58"/>
      <c r="H127" s="58"/>
      <c r="I127" s="163"/>
      <c r="J127" s="58"/>
      <c r="K127" s="58"/>
      <c r="L127" s="56"/>
      <c r="M127" s="73"/>
      <c r="N127" s="37"/>
      <c r="O127" s="37"/>
      <c r="P127" s="37"/>
      <c r="Q127" s="37"/>
      <c r="R127" s="37"/>
      <c r="S127" s="37"/>
      <c r="T127" s="74"/>
      <c r="AT127" s="19" t="s">
        <v>188</v>
      </c>
      <c r="AU127" s="19" t="s">
        <v>78</v>
      </c>
    </row>
    <row r="128" spans="2:65" s="1" customFormat="1" ht="22.5" customHeight="1">
      <c r="B128" s="36"/>
      <c r="C128" s="193" t="s">
        <v>293</v>
      </c>
      <c r="D128" s="193" t="s">
        <v>183</v>
      </c>
      <c r="E128" s="194" t="s">
        <v>2614</v>
      </c>
      <c r="F128" s="195" t="s">
        <v>2615</v>
      </c>
      <c r="G128" s="196" t="s">
        <v>1342</v>
      </c>
      <c r="H128" s="197">
        <v>70</v>
      </c>
      <c r="I128" s="198"/>
      <c r="J128" s="199">
        <f>ROUND(I128*H128,2)</f>
        <v>0</v>
      </c>
      <c r="K128" s="195" t="s">
        <v>21</v>
      </c>
      <c r="L128" s="56"/>
      <c r="M128" s="200" t="s">
        <v>21</v>
      </c>
      <c r="N128" s="201" t="s">
        <v>42</v>
      </c>
      <c r="O128" s="37"/>
      <c r="P128" s="202">
        <f>O128*H128</f>
        <v>0</v>
      </c>
      <c r="Q128" s="202">
        <v>0</v>
      </c>
      <c r="R128" s="202">
        <f>Q128*H128</f>
        <v>0</v>
      </c>
      <c r="S128" s="202">
        <v>0</v>
      </c>
      <c r="T128" s="203">
        <f>S128*H128</f>
        <v>0</v>
      </c>
      <c r="AR128" s="19" t="s">
        <v>498</v>
      </c>
      <c r="AT128" s="19" t="s">
        <v>183</v>
      </c>
      <c r="AU128" s="19" t="s">
        <v>78</v>
      </c>
      <c r="AY128" s="19" t="s">
        <v>180</v>
      </c>
      <c r="BE128" s="204">
        <f>IF(N128="základní",J128,0)</f>
        <v>0</v>
      </c>
      <c r="BF128" s="204">
        <f>IF(N128="snížená",J128,0)</f>
        <v>0</v>
      </c>
      <c r="BG128" s="204">
        <f>IF(N128="zákl. přenesená",J128,0)</f>
        <v>0</v>
      </c>
      <c r="BH128" s="204">
        <f>IF(N128="sníž. přenesená",J128,0)</f>
        <v>0</v>
      </c>
      <c r="BI128" s="204">
        <f>IF(N128="nulová",J128,0)</f>
        <v>0</v>
      </c>
      <c r="BJ128" s="19" t="s">
        <v>78</v>
      </c>
      <c r="BK128" s="204">
        <f>ROUND(I128*H128,2)</f>
        <v>0</v>
      </c>
      <c r="BL128" s="19" t="s">
        <v>498</v>
      </c>
      <c r="BM128" s="19" t="s">
        <v>2616</v>
      </c>
    </row>
    <row r="129" spans="2:47" s="1" customFormat="1" ht="13.5">
      <c r="B129" s="36"/>
      <c r="C129" s="58"/>
      <c r="D129" s="230" t="s">
        <v>188</v>
      </c>
      <c r="E129" s="58"/>
      <c r="F129" s="242" t="s">
        <v>2615</v>
      </c>
      <c r="G129" s="58"/>
      <c r="H129" s="58"/>
      <c r="I129" s="163"/>
      <c r="J129" s="58"/>
      <c r="K129" s="58"/>
      <c r="L129" s="56"/>
      <c r="M129" s="73"/>
      <c r="N129" s="37"/>
      <c r="O129" s="37"/>
      <c r="P129" s="37"/>
      <c r="Q129" s="37"/>
      <c r="R129" s="37"/>
      <c r="S129" s="37"/>
      <c r="T129" s="74"/>
      <c r="AT129" s="19" t="s">
        <v>188</v>
      </c>
      <c r="AU129" s="19" t="s">
        <v>78</v>
      </c>
    </row>
    <row r="130" spans="2:65" s="1" customFormat="1" ht="22.5" customHeight="1">
      <c r="B130" s="36"/>
      <c r="C130" s="193" t="s">
        <v>7</v>
      </c>
      <c r="D130" s="193" t="s">
        <v>183</v>
      </c>
      <c r="E130" s="194" t="s">
        <v>2617</v>
      </c>
      <c r="F130" s="195" t="s">
        <v>2618</v>
      </c>
      <c r="G130" s="196" t="s">
        <v>1342</v>
      </c>
      <c r="H130" s="197">
        <v>3</v>
      </c>
      <c r="I130" s="198"/>
      <c r="J130" s="199">
        <f>ROUND(I130*H130,2)</f>
        <v>0</v>
      </c>
      <c r="K130" s="195" t="s">
        <v>21</v>
      </c>
      <c r="L130" s="56"/>
      <c r="M130" s="200" t="s">
        <v>21</v>
      </c>
      <c r="N130" s="201" t="s">
        <v>42</v>
      </c>
      <c r="O130" s="37"/>
      <c r="P130" s="202">
        <f>O130*H130</f>
        <v>0</v>
      </c>
      <c r="Q130" s="202">
        <v>0</v>
      </c>
      <c r="R130" s="202">
        <f>Q130*H130</f>
        <v>0</v>
      </c>
      <c r="S130" s="202">
        <v>0</v>
      </c>
      <c r="T130" s="203">
        <f>S130*H130</f>
        <v>0</v>
      </c>
      <c r="AR130" s="19" t="s">
        <v>498</v>
      </c>
      <c r="AT130" s="19" t="s">
        <v>183</v>
      </c>
      <c r="AU130" s="19" t="s">
        <v>78</v>
      </c>
      <c r="AY130" s="19" t="s">
        <v>180</v>
      </c>
      <c r="BE130" s="204">
        <f>IF(N130="základní",J130,0)</f>
        <v>0</v>
      </c>
      <c r="BF130" s="204">
        <f>IF(N130="snížená",J130,0)</f>
        <v>0</v>
      </c>
      <c r="BG130" s="204">
        <f>IF(N130="zákl. přenesená",J130,0)</f>
        <v>0</v>
      </c>
      <c r="BH130" s="204">
        <f>IF(N130="sníž. přenesená",J130,0)</f>
        <v>0</v>
      </c>
      <c r="BI130" s="204">
        <f>IF(N130="nulová",J130,0)</f>
        <v>0</v>
      </c>
      <c r="BJ130" s="19" t="s">
        <v>78</v>
      </c>
      <c r="BK130" s="204">
        <f>ROUND(I130*H130,2)</f>
        <v>0</v>
      </c>
      <c r="BL130" s="19" t="s">
        <v>498</v>
      </c>
      <c r="BM130" s="19" t="s">
        <v>2619</v>
      </c>
    </row>
    <row r="131" spans="2:47" s="1" customFormat="1" ht="13.5">
      <c r="B131" s="36"/>
      <c r="C131" s="58"/>
      <c r="D131" s="230" t="s">
        <v>188</v>
      </c>
      <c r="E131" s="58"/>
      <c r="F131" s="242" t="s">
        <v>2618</v>
      </c>
      <c r="G131" s="58"/>
      <c r="H131" s="58"/>
      <c r="I131" s="163"/>
      <c r="J131" s="58"/>
      <c r="K131" s="58"/>
      <c r="L131" s="56"/>
      <c r="M131" s="73"/>
      <c r="N131" s="37"/>
      <c r="O131" s="37"/>
      <c r="P131" s="37"/>
      <c r="Q131" s="37"/>
      <c r="R131" s="37"/>
      <c r="S131" s="37"/>
      <c r="T131" s="74"/>
      <c r="AT131" s="19" t="s">
        <v>188</v>
      </c>
      <c r="AU131" s="19" t="s">
        <v>78</v>
      </c>
    </row>
    <row r="132" spans="2:65" s="1" customFormat="1" ht="22.5" customHeight="1">
      <c r="B132" s="36"/>
      <c r="C132" s="193" t="s">
        <v>301</v>
      </c>
      <c r="D132" s="193" t="s">
        <v>183</v>
      </c>
      <c r="E132" s="194" t="s">
        <v>2620</v>
      </c>
      <c r="F132" s="195" t="s">
        <v>2621</v>
      </c>
      <c r="G132" s="196" t="s">
        <v>1342</v>
      </c>
      <c r="H132" s="197">
        <v>2</v>
      </c>
      <c r="I132" s="198"/>
      <c r="J132" s="199">
        <f>ROUND(I132*H132,2)</f>
        <v>0</v>
      </c>
      <c r="K132" s="195" t="s">
        <v>21</v>
      </c>
      <c r="L132" s="56"/>
      <c r="M132" s="200" t="s">
        <v>21</v>
      </c>
      <c r="N132" s="201" t="s">
        <v>42</v>
      </c>
      <c r="O132" s="37"/>
      <c r="P132" s="202">
        <f>O132*H132</f>
        <v>0</v>
      </c>
      <c r="Q132" s="202">
        <v>0</v>
      </c>
      <c r="R132" s="202">
        <f>Q132*H132</f>
        <v>0</v>
      </c>
      <c r="S132" s="202">
        <v>0</v>
      </c>
      <c r="T132" s="203">
        <f>S132*H132</f>
        <v>0</v>
      </c>
      <c r="AR132" s="19" t="s">
        <v>498</v>
      </c>
      <c r="AT132" s="19" t="s">
        <v>183</v>
      </c>
      <c r="AU132" s="19" t="s">
        <v>78</v>
      </c>
      <c r="AY132" s="19" t="s">
        <v>180</v>
      </c>
      <c r="BE132" s="204">
        <f>IF(N132="základní",J132,0)</f>
        <v>0</v>
      </c>
      <c r="BF132" s="204">
        <f>IF(N132="snížená",J132,0)</f>
        <v>0</v>
      </c>
      <c r="BG132" s="204">
        <f>IF(N132="zákl. přenesená",J132,0)</f>
        <v>0</v>
      </c>
      <c r="BH132" s="204">
        <f>IF(N132="sníž. přenesená",J132,0)</f>
        <v>0</v>
      </c>
      <c r="BI132" s="204">
        <f>IF(N132="nulová",J132,0)</f>
        <v>0</v>
      </c>
      <c r="BJ132" s="19" t="s">
        <v>78</v>
      </c>
      <c r="BK132" s="204">
        <f>ROUND(I132*H132,2)</f>
        <v>0</v>
      </c>
      <c r="BL132" s="19" t="s">
        <v>498</v>
      </c>
      <c r="BM132" s="19" t="s">
        <v>2622</v>
      </c>
    </row>
    <row r="133" spans="2:47" s="1" customFormat="1" ht="13.5">
      <c r="B133" s="36"/>
      <c r="C133" s="58"/>
      <c r="D133" s="230" t="s">
        <v>188</v>
      </c>
      <c r="E133" s="58"/>
      <c r="F133" s="242" t="s">
        <v>2621</v>
      </c>
      <c r="G133" s="58"/>
      <c r="H133" s="58"/>
      <c r="I133" s="163"/>
      <c r="J133" s="58"/>
      <c r="K133" s="58"/>
      <c r="L133" s="56"/>
      <c r="M133" s="73"/>
      <c r="N133" s="37"/>
      <c r="O133" s="37"/>
      <c r="P133" s="37"/>
      <c r="Q133" s="37"/>
      <c r="R133" s="37"/>
      <c r="S133" s="37"/>
      <c r="T133" s="74"/>
      <c r="AT133" s="19" t="s">
        <v>188</v>
      </c>
      <c r="AU133" s="19" t="s">
        <v>78</v>
      </c>
    </row>
    <row r="134" spans="2:65" s="1" customFormat="1" ht="22.5" customHeight="1">
      <c r="B134" s="36"/>
      <c r="C134" s="193" t="s">
        <v>306</v>
      </c>
      <c r="D134" s="193" t="s">
        <v>183</v>
      </c>
      <c r="E134" s="194" t="s">
        <v>2623</v>
      </c>
      <c r="F134" s="195" t="s">
        <v>2624</v>
      </c>
      <c r="G134" s="196" t="s">
        <v>1342</v>
      </c>
      <c r="H134" s="197">
        <v>1</v>
      </c>
      <c r="I134" s="198"/>
      <c r="J134" s="199">
        <f>ROUND(I134*H134,2)</f>
        <v>0</v>
      </c>
      <c r="K134" s="195" t="s">
        <v>21</v>
      </c>
      <c r="L134" s="56"/>
      <c r="M134" s="200" t="s">
        <v>21</v>
      </c>
      <c r="N134" s="201" t="s">
        <v>42</v>
      </c>
      <c r="O134" s="37"/>
      <c r="P134" s="202">
        <f>O134*H134</f>
        <v>0</v>
      </c>
      <c r="Q134" s="202">
        <v>0</v>
      </c>
      <c r="R134" s="202">
        <f>Q134*H134</f>
        <v>0</v>
      </c>
      <c r="S134" s="202">
        <v>0</v>
      </c>
      <c r="T134" s="203">
        <f>S134*H134</f>
        <v>0</v>
      </c>
      <c r="AR134" s="19" t="s">
        <v>498</v>
      </c>
      <c r="AT134" s="19" t="s">
        <v>183</v>
      </c>
      <c r="AU134" s="19" t="s">
        <v>78</v>
      </c>
      <c r="AY134" s="19" t="s">
        <v>180</v>
      </c>
      <c r="BE134" s="204">
        <f>IF(N134="základní",J134,0)</f>
        <v>0</v>
      </c>
      <c r="BF134" s="204">
        <f>IF(N134="snížená",J134,0)</f>
        <v>0</v>
      </c>
      <c r="BG134" s="204">
        <f>IF(N134="zákl. přenesená",J134,0)</f>
        <v>0</v>
      </c>
      <c r="BH134" s="204">
        <f>IF(N134="sníž. přenesená",J134,0)</f>
        <v>0</v>
      </c>
      <c r="BI134" s="204">
        <f>IF(N134="nulová",J134,0)</f>
        <v>0</v>
      </c>
      <c r="BJ134" s="19" t="s">
        <v>78</v>
      </c>
      <c r="BK134" s="204">
        <f>ROUND(I134*H134,2)</f>
        <v>0</v>
      </c>
      <c r="BL134" s="19" t="s">
        <v>498</v>
      </c>
      <c r="BM134" s="19" t="s">
        <v>2625</v>
      </c>
    </row>
    <row r="135" spans="2:47" s="1" customFormat="1" ht="13.5">
      <c r="B135" s="36"/>
      <c r="C135" s="58"/>
      <c r="D135" s="230" t="s">
        <v>188</v>
      </c>
      <c r="E135" s="58"/>
      <c r="F135" s="242" t="s">
        <v>2624</v>
      </c>
      <c r="G135" s="58"/>
      <c r="H135" s="58"/>
      <c r="I135" s="163"/>
      <c r="J135" s="58"/>
      <c r="K135" s="58"/>
      <c r="L135" s="56"/>
      <c r="M135" s="73"/>
      <c r="N135" s="37"/>
      <c r="O135" s="37"/>
      <c r="P135" s="37"/>
      <c r="Q135" s="37"/>
      <c r="R135" s="37"/>
      <c r="S135" s="37"/>
      <c r="T135" s="74"/>
      <c r="AT135" s="19" t="s">
        <v>188</v>
      </c>
      <c r="AU135" s="19" t="s">
        <v>78</v>
      </c>
    </row>
    <row r="136" spans="2:65" s="1" customFormat="1" ht="22.5" customHeight="1">
      <c r="B136" s="36"/>
      <c r="C136" s="193" t="s">
        <v>311</v>
      </c>
      <c r="D136" s="193" t="s">
        <v>183</v>
      </c>
      <c r="E136" s="194" t="s">
        <v>2626</v>
      </c>
      <c r="F136" s="195" t="s">
        <v>2627</v>
      </c>
      <c r="G136" s="196" t="s">
        <v>1342</v>
      </c>
      <c r="H136" s="197">
        <v>1</v>
      </c>
      <c r="I136" s="198"/>
      <c r="J136" s="199">
        <f>ROUND(I136*H136,2)</f>
        <v>0</v>
      </c>
      <c r="K136" s="195" t="s">
        <v>21</v>
      </c>
      <c r="L136" s="56"/>
      <c r="M136" s="200" t="s">
        <v>21</v>
      </c>
      <c r="N136" s="201" t="s">
        <v>42</v>
      </c>
      <c r="O136" s="37"/>
      <c r="P136" s="202">
        <f>O136*H136</f>
        <v>0</v>
      </c>
      <c r="Q136" s="202">
        <v>0</v>
      </c>
      <c r="R136" s="202">
        <f>Q136*H136</f>
        <v>0</v>
      </c>
      <c r="S136" s="202">
        <v>0</v>
      </c>
      <c r="T136" s="203">
        <f>S136*H136</f>
        <v>0</v>
      </c>
      <c r="AR136" s="19" t="s">
        <v>498</v>
      </c>
      <c r="AT136" s="19" t="s">
        <v>183</v>
      </c>
      <c r="AU136" s="19" t="s">
        <v>78</v>
      </c>
      <c r="AY136" s="19" t="s">
        <v>180</v>
      </c>
      <c r="BE136" s="204">
        <f>IF(N136="základní",J136,0)</f>
        <v>0</v>
      </c>
      <c r="BF136" s="204">
        <f>IF(N136="snížená",J136,0)</f>
        <v>0</v>
      </c>
      <c r="BG136" s="204">
        <f>IF(N136="zákl. přenesená",J136,0)</f>
        <v>0</v>
      </c>
      <c r="BH136" s="204">
        <f>IF(N136="sníž. přenesená",J136,0)</f>
        <v>0</v>
      </c>
      <c r="BI136" s="204">
        <f>IF(N136="nulová",J136,0)</f>
        <v>0</v>
      </c>
      <c r="BJ136" s="19" t="s">
        <v>78</v>
      </c>
      <c r="BK136" s="204">
        <f>ROUND(I136*H136,2)</f>
        <v>0</v>
      </c>
      <c r="BL136" s="19" t="s">
        <v>498</v>
      </c>
      <c r="BM136" s="19" t="s">
        <v>2628</v>
      </c>
    </row>
    <row r="137" spans="2:47" s="1" customFormat="1" ht="13.5">
      <c r="B137" s="36"/>
      <c r="C137" s="58"/>
      <c r="D137" s="230" t="s">
        <v>188</v>
      </c>
      <c r="E137" s="58"/>
      <c r="F137" s="242" t="s">
        <v>2627</v>
      </c>
      <c r="G137" s="58"/>
      <c r="H137" s="58"/>
      <c r="I137" s="163"/>
      <c r="J137" s="58"/>
      <c r="K137" s="58"/>
      <c r="L137" s="56"/>
      <c r="M137" s="73"/>
      <c r="N137" s="37"/>
      <c r="O137" s="37"/>
      <c r="P137" s="37"/>
      <c r="Q137" s="37"/>
      <c r="R137" s="37"/>
      <c r="S137" s="37"/>
      <c r="T137" s="74"/>
      <c r="AT137" s="19" t="s">
        <v>188</v>
      </c>
      <c r="AU137" s="19" t="s">
        <v>78</v>
      </c>
    </row>
    <row r="138" spans="2:65" s="1" customFormat="1" ht="22.5" customHeight="1">
      <c r="B138" s="36"/>
      <c r="C138" s="193" t="s">
        <v>317</v>
      </c>
      <c r="D138" s="193" t="s">
        <v>183</v>
      </c>
      <c r="E138" s="194" t="s">
        <v>2629</v>
      </c>
      <c r="F138" s="195" t="s">
        <v>2630</v>
      </c>
      <c r="G138" s="196" t="s">
        <v>1342</v>
      </c>
      <c r="H138" s="197">
        <v>1</v>
      </c>
      <c r="I138" s="198"/>
      <c r="J138" s="199">
        <f>ROUND(I138*H138,2)</f>
        <v>0</v>
      </c>
      <c r="K138" s="195" t="s">
        <v>21</v>
      </c>
      <c r="L138" s="56"/>
      <c r="M138" s="200" t="s">
        <v>21</v>
      </c>
      <c r="N138" s="201" t="s">
        <v>42</v>
      </c>
      <c r="O138" s="37"/>
      <c r="P138" s="202">
        <f>O138*H138</f>
        <v>0</v>
      </c>
      <c r="Q138" s="202">
        <v>0</v>
      </c>
      <c r="R138" s="202">
        <f>Q138*H138</f>
        <v>0</v>
      </c>
      <c r="S138" s="202">
        <v>0</v>
      </c>
      <c r="T138" s="203">
        <f>S138*H138</f>
        <v>0</v>
      </c>
      <c r="AR138" s="19" t="s">
        <v>498</v>
      </c>
      <c r="AT138" s="19" t="s">
        <v>183</v>
      </c>
      <c r="AU138" s="19" t="s">
        <v>78</v>
      </c>
      <c r="AY138" s="19" t="s">
        <v>180</v>
      </c>
      <c r="BE138" s="204">
        <f>IF(N138="základní",J138,0)</f>
        <v>0</v>
      </c>
      <c r="BF138" s="204">
        <f>IF(N138="snížená",J138,0)</f>
        <v>0</v>
      </c>
      <c r="BG138" s="204">
        <f>IF(N138="zákl. přenesená",J138,0)</f>
        <v>0</v>
      </c>
      <c r="BH138" s="204">
        <f>IF(N138="sníž. přenesená",J138,0)</f>
        <v>0</v>
      </c>
      <c r="BI138" s="204">
        <f>IF(N138="nulová",J138,0)</f>
        <v>0</v>
      </c>
      <c r="BJ138" s="19" t="s">
        <v>78</v>
      </c>
      <c r="BK138" s="204">
        <f>ROUND(I138*H138,2)</f>
        <v>0</v>
      </c>
      <c r="BL138" s="19" t="s">
        <v>498</v>
      </c>
      <c r="BM138" s="19" t="s">
        <v>2631</v>
      </c>
    </row>
    <row r="139" spans="2:47" s="1" customFormat="1" ht="13.5">
      <c r="B139" s="36"/>
      <c r="C139" s="58"/>
      <c r="D139" s="230" t="s">
        <v>188</v>
      </c>
      <c r="E139" s="58"/>
      <c r="F139" s="242" t="s">
        <v>2630</v>
      </c>
      <c r="G139" s="58"/>
      <c r="H139" s="58"/>
      <c r="I139" s="163"/>
      <c r="J139" s="58"/>
      <c r="K139" s="58"/>
      <c r="L139" s="56"/>
      <c r="M139" s="73"/>
      <c r="N139" s="37"/>
      <c r="O139" s="37"/>
      <c r="P139" s="37"/>
      <c r="Q139" s="37"/>
      <c r="R139" s="37"/>
      <c r="S139" s="37"/>
      <c r="T139" s="74"/>
      <c r="AT139" s="19" t="s">
        <v>188</v>
      </c>
      <c r="AU139" s="19" t="s">
        <v>78</v>
      </c>
    </row>
    <row r="140" spans="2:65" s="1" customFormat="1" ht="22.5" customHeight="1">
      <c r="B140" s="36"/>
      <c r="C140" s="193" t="s">
        <v>324</v>
      </c>
      <c r="D140" s="193" t="s">
        <v>183</v>
      </c>
      <c r="E140" s="194" t="s">
        <v>2632</v>
      </c>
      <c r="F140" s="195" t="s">
        <v>2633</v>
      </c>
      <c r="G140" s="196" t="s">
        <v>1342</v>
      </c>
      <c r="H140" s="197">
        <v>1</v>
      </c>
      <c r="I140" s="198"/>
      <c r="J140" s="199">
        <f>ROUND(I140*H140,2)</f>
        <v>0</v>
      </c>
      <c r="K140" s="195" t="s">
        <v>21</v>
      </c>
      <c r="L140" s="56"/>
      <c r="M140" s="200" t="s">
        <v>21</v>
      </c>
      <c r="N140" s="201" t="s">
        <v>42</v>
      </c>
      <c r="O140" s="37"/>
      <c r="P140" s="202">
        <f>O140*H140</f>
        <v>0</v>
      </c>
      <c r="Q140" s="202">
        <v>0</v>
      </c>
      <c r="R140" s="202">
        <f>Q140*H140</f>
        <v>0</v>
      </c>
      <c r="S140" s="202">
        <v>0</v>
      </c>
      <c r="T140" s="203">
        <f>S140*H140</f>
        <v>0</v>
      </c>
      <c r="AR140" s="19" t="s">
        <v>498</v>
      </c>
      <c r="AT140" s="19" t="s">
        <v>183</v>
      </c>
      <c r="AU140" s="19" t="s">
        <v>78</v>
      </c>
      <c r="AY140" s="19" t="s">
        <v>180</v>
      </c>
      <c r="BE140" s="204">
        <f>IF(N140="základní",J140,0)</f>
        <v>0</v>
      </c>
      <c r="BF140" s="204">
        <f>IF(N140="snížená",J140,0)</f>
        <v>0</v>
      </c>
      <c r="BG140" s="204">
        <f>IF(N140="zákl. přenesená",J140,0)</f>
        <v>0</v>
      </c>
      <c r="BH140" s="204">
        <f>IF(N140="sníž. přenesená",J140,0)</f>
        <v>0</v>
      </c>
      <c r="BI140" s="204">
        <f>IF(N140="nulová",J140,0)</f>
        <v>0</v>
      </c>
      <c r="BJ140" s="19" t="s">
        <v>78</v>
      </c>
      <c r="BK140" s="204">
        <f>ROUND(I140*H140,2)</f>
        <v>0</v>
      </c>
      <c r="BL140" s="19" t="s">
        <v>498</v>
      </c>
      <c r="BM140" s="19" t="s">
        <v>2634</v>
      </c>
    </row>
    <row r="141" spans="2:47" s="1" customFormat="1" ht="13.5">
      <c r="B141" s="36"/>
      <c r="C141" s="58"/>
      <c r="D141" s="230" t="s">
        <v>188</v>
      </c>
      <c r="E141" s="58"/>
      <c r="F141" s="242" t="s">
        <v>2633</v>
      </c>
      <c r="G141" s="58"/>
      <c r="H141" s="58"/>
      <c r="I141" s="163"/>
      <c r="J141" s="58"/>
      <c r="K141" s="58"/>
      <c r="L141" s="56"/>
      <c r="M141" s="73"/>
      <c r="N141" s="37"/>
      <c r="O141" s="37"/>
      <c r="P141" s="37"/>
      <c r="Q141" s="37"/>
      <c r="R141" s="37"/>
      <c r="S141" s="37"/>
      <c r="T141" s="74"/>
      <c r="AT141" s="19" t="s">
        <v>188</v>
      </c>
      <c r="AU141" s="19" t="s">
        <v>78</v>
      </c>
    </row>
    <row r="142" spans="2:65" s="1" customFormat="1" ht="22.5" customHeight="1">
      <c r="B142" s="36"/>
      <c r="C142" s="193" t="s">
        <v>328</v>
      </c>
      <c r="D142" s="193" t="s">
        <v>183</v>
      </c>
      <c r="E142" s="194" t="s">
        <v>2635</v>
      </c>
      <c r="F142" s="195" t="s">
        <v>2636</v>
      </c>
      <c r="G142" s="196" t="s">
        <v>1342</v>
      </c>
      <c r="H142" s="197">
        <v>1</v>
      </c>
      <c r="I142" s="198"/>
      <c r="J142" s="199">
        <f>ROUND(I142*H142,2)</f>
        <v>0</v>
      </c>
      <c r="K142" s="195" t="s">
        <v>21</v>
      </c>
      <c r="L142" s="56"/>
      <c r="M142" s="200" t="s">
        <v>21</v>
      </c>
      <c r="N142" s="201" t="s">
        <v>42</v>
      </c>
      <c r="O142" s="37"/>
      <c r="P142" s="202">
        <f>O142*H142</f>
        <v>0</v>
      </c>
      <c r="Q142" s="202">
        <v>0</v>
      </c>
      <c r="R142" s="202">
        <f>Q142*H142</f>
        <v>0</v>
      </c>
      <c r="S142" s="202">
        <v>0</v>
      </c>
      <c r="T142" s="203">
        <f>S142*H142</f>
        <v>0</v>
      </c>
      <c r="AR142" s="19" t="s">
        <v>498</v>
      </c>
      <c r="AT142" s="19" t="s">
        <v>183</v>
      </c>
      <c r="AU142" s="19" t="s">
        <v>78</v>
      </c>
      <c r="AY142" s="19" t="s">
        <v>180</v>
      </c>
      <c r="BE142" s="204">
        <f>IF(N142="základní",J142,0)</f>
        <v>0</v>
      </c>
      <c r="BF142" s="204">
        <f>IF(N142="snížená",J142,0)</f>
        <v>0</v>
      </c>
      <c r="BG142" s="204">
        <f>IF(N142="zákl. přenesená",J142,0)</f>
        <v>0</v>
      </c>
      <c r="BH142" s="204">
        <f>IF(N142="sníž. přenesená",J142,0)</f>
        <v>0</v>
      </c>
      <c r="BI142" s="204">
        <f>IF(N142="nulová",J142,0)</f>
        <v>0</v>
      </c>
      <c r="BJ142" s="19" t="s">
        <v>78</v>
      </c>
      <c r="BK142" s="204">
        <f>ROUND(I142*H142,2)</f>
        <v>0</v>
      </c>
      <c r="BL142" s="19" t="s">
        <v>498</v>
      </c>
      <c r="BM142" s="19" t="s">
        <v>2637</v>
      </c>
    </row>
    <row r="143" spans="2:47" s="1" customFormat="1" ht="13.5">
      <c r="B143" s="36"/>
      <c r="C143" s="58"/>
      <c r="D143" s="230" t="s">
        <v>188</v>
      </c>
      <c r="E143" s="58"/>
      <c r="F143" s="242" t="s">
        <v>2636</v>
      </c>
      <c r="G143" s="58"/>
      <c r="H143" s="58"/>
      <c r="I143" s="163"/>
      <c r="J143" s="58"/>
      <c r="K143" s="58"/>
      <c r="L143" s="56"/>
      <c r="M143" s="73"/>
      <c r="N143" s="37"/>
      <c r="O143" s="37"/>
      <c r="P143" s="37"/>
      <c r="Q143" s="37"/>
      <c r="R143" s="37"/>
      <c r="S143" s="37"/>
      <c r="T143" s="74"/>
      <c r="AT143" s="19" t="s">
        <v>188</v>
      </c>
      <c r="AU143" s="19" t="s">
        <v>78</v>
      </c>
    </row>
    <row r="144" spans="2:65" s="1" customFormat="1" ht="22.5" customHeight="1">
      <c r="B144" s="36"/>
      <c r="C144" s="193" t="s">
        <v>335</v>
      </c>
      <c r="D144" s="193" t="s">
        <v>183</v>
      </c>
      <c r="E144" s="194" t="s">
        <v>2638</v>
      </c>
      <c r="F144" s="195" t="s">
        <v>2639</v>
      </c>
      <c r="G144" s="196" t="s">
        <v>614</v>
      </c>
      <c r="H144" s="197">
        <v>70</v>
      </c>
      <c r="I144" s="198"/>
      <c r="J144" s="199">
        <f>ROUND(I144*H144,2)</f>
        <v>0</v>
      </c>
      <c r="K144" s="195" t="s">
        <v>21</v>
      </c>
      <c r="L144" s="56"/>
      <c r="M144" s="200" t="s">
        <v>21</v>
      </c>
      <c r="N144" s="201" t="s">
        <v>42</v>
      </c>
      <c r="O144" s="37"/>
      <c r="P144" s="202">
        <f>O144*H144</f>
        <v>0</v>
      </c>
      <c r="Q144" s="202">
        <v>0</v>
      </c>
      <c r="R144" s="202">
        <f>Q144*H144</f>
        <v>0</v>
      </c>
      <c r="S144" s="202">
        <v>0</v>
      </c>
      <c r="T144" s="203">
        <f>S144*H144</f>
        <v>0</v>
      </c>
      <c r="AR144" s="19" t="s">
        <v>498</v>
      </c>
      <c r="AT144" s="19" t="s">
        <v>183</v>
      </c>
      <c r="AU144" s="19" t="s">
        <v>78</v>
      </c>
      <c r="AY144" s="19" t="s">
        <v>180</v>
      </c>
      <c r="BE144" s="204">
        <f>IF(N144="základní",J144,0)</f>
        <v>0</v>
      </c>
      <c r="BF144" s="204">
        <f>IF(N144="snížená",J144,0)</f>
        <v>0</v>
      </c>
      <c r="BG144" s="204">
        <f>IF(N144="zákl. přenesená",J144,0)</f>
        <v>0</v>
      </c>
      <c r="BH144" s="204">
        <f>IF(N144="sníž. přenesená",J144,0)</f>
        <v>0</v>
      </c>
      <c r="BI144" s="204">
        <f>IF(N144="nulová",J144,0)</f>
        <v>0</v>
      </c>
      <c r="BJ144" s="19" t="s">
        <v>78</v>
      </c>
      <c r="BK144" s="204">
        <f>ROUND(I144*H144,2)</f>
        <v>0</v>
      </c>
      <c r="BL144" s="19" t="s">
        <v>498</v>
      </c>
      <c r="BM144" s="19" t="s">
        <v>2640</v>
      </c>
    </row>
    <row r="145" spans="2:47" s="1" customFormat="1" ht="13.5">
      <c r="B145" s="36"/>
      <c r="C145" s="58"/>
      <c r="D145" s="230" t="s">
        <v>188</v>
      </c>
      <c r="E145" s="58"/>
      <c r="F145" s="242" t="s">
        <v>2639</v>
      </c>
      <c r="G145" s="58"/>
      <c r="H145" s="58"/>
      <c r="I145" s="163"/>
      <c r="J145" s="58"/>
      <c r="K145" s="58"/>
      <c r="L145" s="56"/>
      <c r="M145" s="73"/>
      <c r="N145" s="37"/>
      <c r="O145" s="37"/>
      <c r="P145" s="37"/>
      <c r="Q145" s="37"/>
      <c r="R145" s="37"/>
      <c r="S145" s="37"/>
      <c r="T145" s="74"/>
      <c r="AT145" s="19" t="s">
        <v>188</v>
      </c>
      <c r="AU145" s="19" t="s">
        <v>78</v>
      </c>
    </row>
    <row r="146" spans="2:65" s="1" customFormat="1" ht="22.5" customHeight="1">
      <c r="B146" s="36"/>
      <c r="C146" s="193" t="s">
        <v>340</v>
      </c>
      <c r="D146" s="193" t="s">
        <v>183</v>
      </c>
      <c r="E146" s="194" t="s">
        <v>2641</v>
      </c>
      <c r="F146" s="195" t="s">
        <v>2642</v>
      </c>
      <c r="G146" s="196" t="s">
        <v>1342</v>
      </c>
      <c r="H146" s="197">
        <v>1</v>
      </c>
      <c r="I146" s="198"/>
      <c r="J146" s="199">
        <f>ROUND(I146*H146,2)</f>
        <v>0</v>
      </c>
      <c r="K146" s="195" t="s">
        <v>21</v>
      </c>
      <c r="L146" s="56"/>
      <c r="M146" s="200" t="s">
        <v>21</v>
      </c>
      <c r="N146" s="201" t="s">
        <v>42</v>
      </c>
      <c r="O146" s="37"/>
      <c r="P146" s="202">
        <f>O146*H146</f>
        <v>0</v>
      </c>
      <c r="Q146" s="202">
        <v>0</v>
      </c>
      <c r="R146" s="202">
        <f>Q146*H146</f>
        <v>0</v>
      </c>
      <c r="S146" s="202">
        <v>0</v>
      </c>
      <c r="T146" s="203">
        <f>S146*H146</f>
        <v>0</v>
      </c>
      <c r="AR146" s="19" t="s">
        <v>498</v>
      </c>
      <c r="AT146" s="19" t="s">
        <v>183</v>
      </c>
      <c r="AU146" s="19" t="s">
        <v>78</v>
      </c>
      <c r="AY146" s="19" t="s">
        <v>180</v>
      </c>
      <c r="BE146" s="204">
        <f>IF(N146="základní",J146,0)</f>
        <v>0</v>
      </c>
      <c r="BF146" s="204">
        <f>IF(N146="snížená",J146,0)</f>
        <v>0</v>
      </c>
      <c r="BG146" s="204">
        <f>IF(N146="zákl. přenesená",J146,0)</f>
        <v>0</v>
      </c>
      <c r="BH146" s="204">
        <f>IF(N146="sníž. přenesená",J146,0)</f>
        <v>0</v>
      </c>
      <c r="BI146" s="204">
        <f>IF(N146="nulová",J146,0)</f>
        <v>0</v>
      </c>
      <c r="BJ146" s="19" t="s">
        <v>78</v>
      </c>
      <c r="BK146" s="204">
        <f>ROUND(I146*H146,2)</f>
        <v>0</v>
      </c>
      <c r="BL146" s="19" t="s">
        <v>498</v>
      </c>
      <c r="BM146" s="19" t="s">
        <v>2643</v>
      </c>
    </row>
    <row r="147" spans="2:47" s="1" customFormat="1" ht="13.5">
      <c r="B147" s="36"/>
      <c r="C147" s="58"/>
      <c r="D147" s="230" t="s">
        <v>188</v>
      </c>
      <c r="E147" s="58"/>
      <c r="F147" s="242" t="s">
        <v>2642</v>
      </c>
      <c r="G147" s="58"/>
      <c r="H147" s="58"/>
      <c r="I147" s="163"/>
      <c r="J147" s="58"/>
      <c r="K147" s="58"/>
      <c r="L147" s="56"/>
      <c r="M147" s="73"/>
      <c r="N147" s="37"/>
      <c r="O147" s="37"/>
      <c r="P147" s="37"/>
      <c r="Q147" s="37"/>
      <c r="R147" s="37"/>
      <c r="S147" s="37"/>
      <c r="T147" s="74"/>
      <c r="AT147" s="19" t="s">
        <v>188</v>
      </c>
      <c r="AU147" s="19" t="s">
        <v>78</v>
      </c>
    </row>
    <row r="148" spans="2:65" s="1" customFormat="1" ht="22.5" customHeight="1">
      <c r="B148" s="36"/>
      <c r="C148" s="193" t="s">
        <v>345</v>
      </c>
      <c r="D148" s="193" t="s">
        <v>183</v>
      </c>
      <c r="E148" s="194" t="s">
        <v>2644</v>
      </c>
      <c r="F148" s="195" t="s">
        <v>2645</v>
      </c>
      <c r="G148" s="196" t="s">
        <v>1342</v>
      </c>
      <c r="H148" s="197">
        <v>40</v>
      </c>
      <c r="I148" s="198"/>
      <c r="J148" s="199">
        <f>ROUND(I148*H148,2)</f>
        <v>0</v>
      </c>
      <c r="K148" s="195" t="s">
        <v>21</v>
      </c>
      <c r="L148" s="56"/>
      <c r="M148" s="200" t="s">
        <v>21</v>
      </c>
      <c r="N148" s="201" t="s">
        <v>42</v>
      </c>
      <c r="O148" s="37"/>
      <c r="P148" s="202">
        <f>O148*H148</f>
        <v>0</v>
      </c>
      <c r="Q148" s="202">
        <v>0</v>
      </c>
      <c r="R148" s="202">
        <f>Q148*H148</f>
        <v>0</v>
      </c>
      <c r="S148" s="202">
        <v>0</v>
      </c>
      <c r="T148" s="203">
        <f>S148*H148</f>
        <v>0</v>
      </c>
      <c r="AR148" s="19" t="s">
        <v>498</v>
      </c>
      <c r="AT148" s="19" t="s">
        <v>183</v>
      </c>
      <c r="AU148" s="19" t="s">
        <v>78</v>
      </c>
      <c r="AY148" s="19" t="s">
        <v>180</v>
      </c>
      <c r="BE148" s="204">
        <f>IF(N148="základní",J148,0)</f>
        <v>0</v>
      </c>
      <c r="BF148" s="204">
        <f>IF(N148="snížená",J148,0)</f>
        <v>0</v>
      </c>
      <c r="BG148" s="204">
        <f>IF(N148="zákl. přenesená",J148,0)</f>
        <v>0</v>
      </c>
      <c r="BH148" s="204">
        <f>IF(N148="sníž. přenesená",J148,0)</f>
        <v>0</v>
      </c>
      <c r="BI148" s="204">
        <f>IF(N148="nulová",J148,0)</f>
        <v>0</v>
      </c>
      <c r="BJ148" s="19" t="s">
        <v>78</v>
      </c>
      <c r="BK148" s="204">
        <f>ROUND(I148*H148,2)</f>
        <v>0</v>
      </c>
      <c r="BL148" s="19" t="s">
        <v>498</v>
      </c>
      <c r="BM148" s="19" t="s">
        <v>2646</v>
      </c>
    </row>
    <row r="149" spans="2:47" s="1" customFormat="1" ht="13.5">
      <c r="B149" s="36"/>
      <c r="C149" s="58"/>
      <c r="D149" s="230" t="s">
        <v>188</v>
      </c>
      <c r="E149" s="58"/>
      <c r="F149" s="242" t="s">
        <v>2645</v>
      </c>
      <c r="G149" s="58"/>
      <c r="H149" s="58"/>
      <c r="I149" s="163"/>
      <c r="J149" s="58"/>
      <c r="K149" s="58"/>
      <c r="L149" s="56"/>
      <c r="M149" s="73"/>
      <c r="N149" s="37"/>
      <c r="O149" s="37"/>
      <c r="P149" s="37"/>
      <c r="Q149" s="37"/>
      <c r="R149" s="37"/>
      <c r="S149" s="37"/>
      <c r="T149" s="74"/>
      <c r="AT149" s="19" t="s">
        <v>188</v>
      </c>
      <c r="AU149" s="19" t="s">
        <v>78</v>
      </c>
    </row>
    <row r="150" spans="2:65" s="1" customFormat="1" ht="22.5" customHeight="1">
      <c r="B150" s="36"/>
      <c r="C150" s="193" t="s">
        <v>350</v>
      </c>
      <c r="D150" s="193" t="s">
        <v>183</v>
      </c>
      <c r="E150" s="194" t="s">
        <v>2647</v>
      </c>
      <c r="F150" s="195" t="s">
        <v>2648</v>
      </c>
      <c r="G150" s="196" t="s">
        <v>1342</v>
      </c>
      <c r="H150" s="197">
        <v>2</v>
      </c>
      <c r="I150" s="198"/>
      <c r="J150" s="199">
        <f>ROUND(I150*H150,2)</f>
        <v>0</v>
      </c>
      <c r="K150" s="195" t="s">
        <v>21</v>
      </c>
      <c r="L150" s="56"/>
      <c r="M150" s="200" t="s">
        <v>21</v>
      </c>
      <c r="N150" s="201" t="s">
        <v>42</v>
      </c>
      <c r="O150" s="37"/>
      <c r="P150" s="202">
        <f>O150*H150</f>
        <v>0</v>
      </c>
      <c r="Q150" s="202">
        <v>0</v>
      </c>
      <c r="R150" s="202">
        <f>Q150*H150</f>
        <v>0</v>
      </c>
      <c r="S150" s="202">
        <v>0</v>
      </c>
      <c r="T150" s="203">
        <f>S150*H150</f>
        <v>0</v>
      </c>
      <c r="AR150" s="19" t="s">
        <v>498</v>
      </c>
      <c r="AT150" s="19" t="s">
        <v>183</v>
      </c>
      <c r="AU150" s="19" t="s">
        <v>78</v>
      </c>
      <c r="AY150" s="19" t="s">
        <v>180</v>
      </c>
      <c r="BE150" s="204">
        <f>IF(N150="základní",J150,0)</f>
        <v>0</v>
      </c>
      <c r="BF150" s="204">
        <f>IF(N150="snížená",J150,0)</f>
        <v>0</v>
      </c>
      <c r="BG150" s="204">
        <f>IF(N150="zákl. přenesená",J150,0)</f>
        <v>0</v>
      </c>
      <c r="BH150" s="204">
        <f>IF(N150="sníž. přenesená",J150,0)</f>
        <v>0</v>
      </c>
      <c r="BI150" s="204">
        <f>IF(N150="nulová",J150,0)</f>
        <v>0</v>
      </c>
      <c r="BJ150" s="19" t="s">
        <v>78</v>
      </c>
      <c r="BK150" s="204">
        <f>ROUND(I150*H150,2)</f>
        <v>0</v>
      </c>
      <c r="BL150" s="19" t="s">
        <v>498</v>
      </c>
      <c r="BM150" s="19" t="s">
        <v>2649</v>
      </c>
    </row>
    <row r="151" spans="2:47" s="1" customFormat="1" ht="13.5">
      <c r="B151" s="36"/>
      <c r="C151" s="58"/>
      <c r="D151" s="230" t="s">
        <v>188</v>
      </c>
      <c r="E151" s="58"/>
      <c r="F151" s="242" t="s">
        <v>2648</v>
      </c>
      <c r="G151" s="58"/>
      <c r="H151" s="58"/>
      <c r="I151" s="163"/>
      <c r="J151" s="58"/>
      <c r="K151" s="58"/>
      <c r="L151" s="56"/>
      <c r="M151" s="73"/>
      <c r="N151" s="37"/>
      <c r="O151" s="37"/>
      <c r="P151" s="37"/>
      <c r="Q151" s="37"/>
      <c r="R151" s="37"/>
      <c r="S151" s="37"/>
      <c r="T151" s="74"/>
      <c r="AT151" s="19" t="s">
        <v>188</v>
      </c>
      <c r="AU151" s="19" t="s">
        <v>78</v>
      </c>
    </row>
    <row r="152" spans="2:65" s="1" customFormat="1" ht="22.5" customHeight="1">
      <c r="B152" s="36"/>
      <c r="C152" s="193" t="s">
        <v>356</v>
      </c>
      <c r="D152" s="193" t="s">
        <v>183</v>
      </c>
      <c r="E152" s="194" t="s">
        <v>2650</v>
      </c>
      <c r="F152" s="195" t="s">
        <v>2651</v>
      </c>
      <c r="G152" s="196" t="s">
        <v>1342</v>
      </c>
      <c r="H152" s="197">
        <v>15</v>
      </c>
      <c r="I152" s="198"/>
      <c r="J152" s="199">
        <f>ROUND(I152*H152,2)</f>
        <v>0</v>
      </c>
      <c r="K152" s="195" t="s">
        <v>21</v>
      </c>
      <c r="L152" s="56"/>
      <c r="M152" s="200" t="s">
        <v>21</v>
      </c>
      <c r="N152" s="201" t="s">
        <v>42</v>
      </c>
      <c r="O152" s="37"/>
      <c r="P152" s="202">
        <f>O152*H152</f>
        <v>0</v>
      </c>
      <c r="Q152" s="202">
        <v>0</v>
      </c>
      <c r="R152" s="202">
        <f>Q152*H152</f>
        <v>0</v>
      </c>
      <c r="S152" s="202">
        <v>0</v>
      </c>
      <c r="T152" s="203">
        <f>S152*H152</f>
        <v>0</v>
      </c>
      <c r="AR152" s="19" t="s">
        <v>498</v>
      </c>
      <c r="AT152" s="19" t="s">
        <v>183</v>
      </c>
      <c r="AU152" s="19" t="s">
        <v>78</v>
      </c>
      <c r="AY152" s="19" t="s">
        <v>180</v>
      </c>
      <c r="BE152" s="204">
        <f>IF(N152="základní",J152,0)</f>
        <v>0</v>
      </c>
      <c r="BF152" s="204">
        <f>IF(N152="snížená",J152,0)</f>
        <v>0</v>
      </c>
      <c r="BG152" s="204">
        <f>IF(N152="zákl. přenesená",J152,0)</f>
        <v>0</v>
      </c>
      <c r="BH152" s="204">
        <f>IF(N152="sníž. přenesená",J152,0)</f>
        <v>0</v>
      </c>
      <c r="BI152" s="204">
        <f>IF(N152="nulová",J152,0)</f>
        <v>0</v>
      </c>
      <c r="BJ152" s="19" t="s">
        <v>78</v>
      </c>
      <c r="BK152" s="204">
        <f>ROUND(I152*H152,2)</f>
        <v>0</v>
      </c>
      <c r="BL152" s="19" t="s">
        <v>498</v>
      </c>
      <c r="BM152" s="19" t="s">
        <v>2652</v>
      </c>
    </row>
    <row r="153" spans="2:47" s="1" customFormat="1" ht="13.5">
      <c r="B153" s="36"/>
      <c r="C153" s="58"/>
      <c r="D153" s="205" t="s">
        <v>188</v>
      </c>
      <c r="E153" s="58"/>
      <c r="F153" s="206" t="s">
        <v>2651</v>
      </c>
      <c r="G153" s="58"/>
      <c r="H153" s="58"/>
      <c r="I153" s="163"/>
      <c r="J153" s="58"/>
      <c r="K153" s="58"/>
      <c r="L153" s="56"/>
      <c r="M153" s="73"/>
      <c r="N153" s="37"/>
      <c r="O153" s="37"/>
      <c r="P153" s="37"/>
      <c r="Q153" s="37"/>
      <c r="R153" s="37"/>
      <c r="S153" s="37"/>
      <c r="T153" s="74"/>
      <c r="AT153" s="19" t="s">
        <v>188</v>
      </c>
      <c r="AU153" s="19" t="s">
        <v>78</v>
      </c>
    </row>
    <row r="154" spans="2:63" s="11" customFormat="1" ht="37.35" customHeight="1">
      <c r="B154" s="176"/>
      <c r="C154" s="177"/>
      <c r="D154" s="190" t="s">
        <v>70</v>
      </c>
      <c r="E154" s="250" t="s">
        <v>2653</v>
      </c>
      <c r="F154" s="250" t="s">
        <v>2654</v>
      </c>
      <c r="G154" s="177"/>
      <c r="H154" s="177"/>
      <c r="I154" s="180"/>
      <c r="J154" s="251">
        <f>BK154</f>
        <v>0</v>
      </c>
      <c r="K154" s="177"/>
      <c r="L154" s="182"/>
      <c r="M154" s="183"/>
      <c r="N154" s="184"/>
      <c r="O154" s="184"/>
      <c r="P154" s="185">
        <f>SUM(P155:P156)</f>
        <v>0</v>
      </c>
      <c r="Q154" s="184"/>
      <c r="R154" s="185">
        <f>SUM(R155:R156)</f>
        <v>0</v>
      </c>
      <c r="S154" s="184"/>
      <c r="T154" s="186">
        <f>SUM(T155:T156)</f>
        <v>0</v>
      </c>
      <c r="AR154" s="187" t="s">
        <v>206</v>
      </c>
      <c r="AT154" s="188" t="s">
        <v>70</v>
      </c>
      <c r="AU154" s="188" t="s">
        <v>71</v>
      </c>
      <c r="AY154" s="187" t="s">
        <v>180</v>
      </c>
      <c r="BK154" s="189">
        <f>SUM(BK155:BK156)</f>
        <v>0</v>
      </c>
    </row>
    <row r="155" spans="2:65" s="1" customFormat="1" ht="22.5" customHeight="1">
      <c r="B155" s="36"/>
      <c r="C155" s="193" t="s">
        <v>361</v>
      </c>
      <c r="D155" s="193" t="s">
        <v>183</v>
      </c>
      <c r="E155" s="194" t="s">
        <v>2655</v>
      </c>
      <c r="F155" s="195" t="s">
        <v>2656</v>
      </c>
      <c r="G155" s="196" t="s">
        <v>1342</v>
      </c>
      <c r="H155" s="197">
        <v>1</v>
      </c>
      <c r="I155" s="198"/>
      <c r="J155" s="199">
        <f>ROUND(I155*H155,2)</f>
        <v>0</v>
      </c>
      <c r="K155" s="195" t="s">
        <v>21</v>
      </c>
      <c r="L155" s="56"/>
      <c r="M155" s="200" t="s">
        <v>21</v>
      </c>
      <c r="N155" s="201" t="s">
        <v>42</v>
      </c>
      <c r="O155" s="37"/>
      <c r="P155" s="202">
        <f>O155*H155</f>
        <v>0</v>
      </c>
      <c r="Q155" s="202">
        <v>0</v>
      </c>
      <c r="R155" s="202">
        <f>Q155*H155</f>
        <v>0</v>
      </c>
      <c r="S155" s="202">
        <v>0</v>
      </c>
      <c r="T155" s="203">
        <f>S155*H155</f>
        <v>0</v>
      </c>
      <c r="AR155" s="19" t="s">
        <v>2657</v>
      </c>
      <c r="AT155" s="19" t="s">
        <v>183</v>
      </c>
      <c r="AU155" s="19" t="s">
        <v>78</v>
      </c>
      <c r="AY155" s="19" t="s">
        <v>180</v>
      </c>
      <c r="BE155" s="204">
        <f>IF(N155="základní",J155,0)</f>
        <v>0</v>
      </c>
      <c r="BF155" s="204">
        <f>IF(N155="snížená",J155,0)</f>
        <v>0</v>
      </c>
      <c r="BG155" s="204">
        <f>IF(N155="zákl. přenesená",J155,0)</f>
        <v>0</v>
      </c>
      <c r="BH155" s="204">
        <f>IF(N155="sníž. přenesená",J155,0)</f>
        <v>0</v>
      </c>
      <c r="BI155" s="204">
        <f>IF(N155="nulová",J155,0)</f>
        <v>0</v>
      </c>
      <c r="BJ155" s="19" t="s">
        <v>78</v>
      </c>
      <c r="BK155" s="204">
        <f>ROUND(I155*H155,2)</f>
        <v>0</v>
      </c>
      <c r="BL155" s="19" t="s">
        <v>2657</v>
      </c>
      <c r="BM155" s="19" t="s">
        <v>2658</v>
      </c>
    </row>
    <row r="156" spans="2:47" s="1" customFormat="1" ht="13.5">
      <c r="B156" s="36"/>
      <c r="C156" s="58"/>
      <c r="D156" s="205" t="s">
        <v>188</v>
      </c>
      <c r="E156" s="58"/>
      <c r="F156" s="206" t="s">
        <v>2656</v>
      </c>
      <c r="G156" s="58"/>
      <c r="H156" s="58"/>
      <c r="I156" s="163"/>
      <c r="J156" s="58"/>
      <c r="K156" s="58"/>
      <c r="L156" s="56"/>
      <c r="M156" s="73"/>
      <c r="N156" s="37"/>
      <c r="O156" s="37"/>
      <c r="P156" s="37"/>
      <c r="Q156" s="37"/>
      <c r="R156" s="37"/>
      <c r="S156" s="37"/>
      <c r="T156" s="74"/>
      <c r="AT156" s="19" t="s">
        <v>188</v>
      </c>
      <c r="AU156" s="19" t="s">
        <v>78</v>
      </c>
    </row>
    <row r="157" spans="2:63" s="11" customFormat="1" ht="37.35" customHeight="1">
      <c r="B157" s="176"/>
      <c r="C157" s="177"/>
      <c r="D157" s="190" t="s">
        <v>70</v>
      </c>
      <c r="E157" s="250" t="s">
        <v>2659</v>
      </c>
      <c r="F157" s="250" t="s">
        <v>2659</v>
      </c>
      <c r="G157" s="177"/>
      <c r="H157" s="177"/>
      <c r="I157" s="180"/>
      <c r="J157" s="251">
        <f>BK157</f>
        <v>0</v>
      </c>
      <c r="K157" s="177"/>
      <c r="L157" s="182"/>
      <c r="M157" s="183"/>
      <c r="N157" s="184"/>
      <c r="O157" s="184"/>
      <c r="P157" s="185">
        <f>SUM(P158:P161)</f>
        <v>0</v>
      </c>
      <c r="Q157" s="184"/>
      <c r="R157" s="185">
        <f>SUM(R158:R161)</f>
        <v>0</v>
      </c>
      <c r="S157" s="184"/>
      <c r="T157" s="186">
        <f>SUM(T158:T161)</f>
        <v>0</v>
      </c>
      <c r="AR157" s="187" t="s">
        <v>206</v>
      </c>
      <c r="AT157" s="188" t="s">
        <v>70</v>
      </c>
      <c r="AU157" s="188" t="s">
        <v>71</v>
      </c>
      <c r="AY157" s="187" t="s">
        <v>180</v>
      </c>
      <c r="BK157" s="189">
        <f>SUM(BK158:BK161)</f>
        <v>0</v>
      </c>
    </row>
    <row r="158" spans="2:65" s="1" customFormat="1" ht="22.5" customHeight="1">
      <c r="B158" s="36"/>
      <c r="C158" s="193" t="s">
        <v>365</v>
      </c>
      <c r="D158" s="193" t="s">
        <v>183</v>
      </c>
      <c r="E158" s="194" t="s">
        <v>2660</v>
      </c>
      <c r="F158" s="195" t="s">
        <v>2661</v>
      </c>
      <c r="G158" s="196" t="s">
        <v>1342</v>
      </c>
      <c r="H158" s="197">
        <v>1</v>
      </c>
      <c r="I158" s="198"/>
      <c r="J158" s="199">
        <f>ROUND(I158*H158,2)</f>
        <v>0</v>
      </c>
      <c r="K158" s="195" t="s">
        <v>21</v>
      </c>
      <c r="L158" s="56"/>
      <c r="M158" s="200" t="s">
        <v>21</v>
      </c>
      <c r="N158" s="201" t="s">
        <v>42</v>
      </c>
      <c r="O158" s="37"/>
      <c r="P158" s="202">
        <f>O158*H158</f>
        <v>0</v>
      </c>
      <c r="Q158" s="202">
        <v>0</v>
      </c>
      <c r="R158" s="202">
        <f>Q158*H158</f>
        <v>0</v>
      </c>
      <c r="S158" s="202">
        <v>0</v>
      </c>
      <c r="T158" s="203">
        <f>S158*H158</f>
        <v>0</v>
      </c>
      <c r="AR158" s="19" t="s">
        <v>2657</v>
      </c>
      <c r="AT158" s="19" t="s">
        <v>183</v>
      </c>
      <c r="AU158" s="19" t="s">
        <v>78</v>
      </c>
      <c r="AY158" s="19" t="s">
        <v>180</v>
      </c>
      <c r="BE158" s="204">
        <f>IF(N158="základní",J158,0)</f>
        <v>0</v>
      </c>
      <c r="BF158" s="204">
        <f>IF(N158="snížená",J158,0)</f>
        <v>0</v>
      </c>
      <c r="BG158" s="204">
        <f>IF(N158="zákl. přenesená",J158,0)</f>
        <v>0</v>
      </c>
      <c r="BH158" s="204">
        <f>IF(N158="sníž. přenesená",J158,0)</f>
        <v>0</v>
      </c>
      <c r="BI158" s="204">
        <f>IF(N158="nulová",J158,0)</f>
        <v>0</v>
      </c>
      <c r="BJ158" s="19" t="s">
        <v>78</v>
      </c>
      <c r="BK158" s="204">
        <f>ROUND(I158*H158,2)</f>
        <v>0</v>
      </c>
      <c r="BL158" s="19" t="s">
        <v>2657</v>
      </c>
      <c r="BM158" s="19" t="s">
        <v>2662</v>
      </c>
    </row>
    <row r="159" spans="2:47" s="1" customFormat="1" ht="13.5">
      <c r="B159" s="36"/>
      <c r="C159" s="58"/>
      <c r="D159" s="230" t="s">
        <v>188</v>
      </c>
      <c r="E159" s="58"/>
      <c r="F159" s="242" t="s">
        <v>2661</v>
      </c>
      <c r="G159" s="58"/>
      <c r="H159" s="58"/>
      <c r="I159" s="163"/>
      <c r="J159" s="58"/>
      <c r="K159" s="58"/>
      <c r="L159" s="56"/>
      <c r="M159" s="73"/>
      <c r="N159" s="37"/>
      <c r="O159" s="37"/>
      <c r="P159" s="37"/>
      <c r="Q159" s="37"/>
      <c r="R159" s="37"/>
      <c r="S159" s="37"/>
      <c r="T159" s="74"/>
      <c r="AT159" s="19" t="s">
        <v>188</v>
      </c>
      <c r="AU159" s="19" t="s">
        <v>78</v>
      </c>
    </row>
    <row r="160" spans="2:65" s="1" customFormat="1" ht="22.5" customHeight="1">
      <c r="B160" s="36"/>
      <c r="C160" s="193" t="s">
        <v>369</v>
      </c>
      <c r="D160" s="193" t="s">
        <v>183</v>
      </c>
      <c r="E160" s="194" t="s">
        <v>2663</v>
      </c>
      <c r="F160" s="195" t="s">
        <v>2664</v>
      </c>
      <c r="G160" s="196" t="s">
        <v>1342</v>
      </c>
      <c r="H160" s="197">
        <v>4</v>
      </c>
      <c r="I160" s="198"/>
      <c r="J160" s="199">
        <f>ROUND(I160*H160,2)</f>
        <v>0</v>
      </c>
      <c r="K160" s="195" t="s">
        <v>21</v>
      </c>
      <c r="L160" s="56"/>
      <c r="M160" s="200" t="s">
        <v>21</v>
      </c>
      <c r="N160" s="201" t="s">
        <v>42</v>
      </c>
      <c r="O160" s="37"/>
      <c r="P160" s="202">
        <f>O160*H160</f>
        <v>0</v>
      </c>
      <c r="Q160" s="202">
        <v>0</v>
      </c>
      <c r="R160" s="202">
        <f>Q160*H160</f>
        <v>0</v>
      </c>
      <c r="S160" s="202">
        <v>0</v>
      </c>
      <c r="T160" s="203">
        <f>S160*H160</f>
        <v>0</v>
      </c>
      <c r="AR160" s="19" t="s">
        <v>2657</v>
      </c>
      <c r="AT160" s="19" t="s">
        <v>183</v>
      </c>
      <c r="AU160" s="19" t="s">
        <v>78</v>
      </c>
      <c r="AY160" s="19" t="s">
        <v>180</v>
      </c>
      <c r="BE160" s="204">
        <f>IF(N160="základní",J160,0)</f>
        <v>0</v>
      </c>
      <c r="BF160" s="204">
        <f>IF(N160="snížená",J160,0)</f>
        <v>0</v>
      </c>
      <c r="BG160" s="204">
        <f>IF(N160="zákl. přenesená",J160,0)</f>
        <v>0</v>
      </c>
      <c r="BH160" s="204">
        <f>IF(N160="sníž. přenesená",J160,0)</f>
        <v>0</v>
      </c>
      <c r="BI160" s="204">
        <f>IF(N160="nulová",J160,0)</f>
        <v>0</v>
      </c>
      <c r="BJ160" s="19" t="s">
        <v>78</v>
      </c>
      <c r="BK160" s="204">
        <f>ROUND(I160*H160,2)</f>
        <v>0</v>
      </c>
      <c r="BL160" s="19" t="s">
        <v>2657</v>
      </c>
      <c r="BM160" s="19" t="s">
        <v>2665</v>
      </c>
    </row>
    <row r="161" spans="2:47" s="1" customFormat="1" ht="13.5">
      <c r="B161" s="36"/>
      <c r="C161" s="58"/>
      <c r="D161" s="205" t="s">
        <v>188</v>
      </c>
      <c r="E161" s="58"/>
      <c r="F161" s="206" t="s">
        <v>2664</v>
      </c>
      <c r="G161" s="58"/>
      <c r="H161" s="58"/>
      <c r="I161" s="163"/>
      <c r="J161" s="58"/>
      <c r="K161" s="58"/>
      <c r="L161" s="56"/>
      <c r="M161" s="73"/>
      <c r="N161" s="37"/>
      <c r="O161" s="37"/>
      <c r="P161" s="37"/>
      <c r="Q161" s="37"/>
      <c r="R161" s="37"/>
      <c r="S161" s="37"/>
      <c r="T161" s="74"/>
      <c r="AT161" s="19" t="s">
        <v>188</v>
      </c>
      <c r="AU161" s="19" t="s">
        <v>78</v>
      </c>
    </row>
    <row r="162" spans="2:63" s="11" customFormat="1" ht="37.35" customHeight="1">
      <c r="B162" s="176"/>
      <c r="C162" s="177"/>
      <c r="D162" s="190" t="s">
        <v>70</v>
      </c>
      <c r="E162" s="250" t="s">
        <v>2666</v>
      </c>
      <c r="F162" s="250" t="s">
        <v>2666</v>
      </c>
      <c r="G162" s="177"/>
      <c r="H162" s="177"/>
      <c r="I162" s="180"/>
      <c r="J162" s="251">
        <f>BK162</f>
        <v>0</v>
      </c>
      <c r="K162" s="177"/>
      <c r="L162" s="182"/>
      <c r="M162" s="183"/>
      <c r="N162" s="184"/>
      <c r="O162" s="184"/>
      <c r="P162" s="185">
        <f>SUM(P163:P224)</f>
        <v>0</v>
      </c>
      <c r="Q162" s="184"/>
      <c r="R162" s="185">
        <f>SUM(R163:R224)</f>
        <v>0</v>
      </c>
      <c r="S162" s="184"/>
      <c r="T162" s="186">
        <f>SUM(T163:T224)</f>
        <v>0</v>
      </c>
      <c r="AR162" s="187" t="s">
        <v>78</v>
      </c>
      <c r="AT162" s="188" t="s">
        <v>70</v>
      </c>
      <c r="AU162" s="188" t="s">
        <v>71</v>
      </c>
      <c r="AY162" s="187" t="s">
        <v>180</v>
      </c>
      <c r="BK162" s="189">
        <f>SUM(BK163:BK224)</f>
        <v>0</v>
      </c>
    </row>
    <row r="163" spans="2:65" s="1" customFormat="1" ht="22.5" customHeight="1">
      <c r="B163" s="36"/>
      <c r="C163" s="232" t="s">
        <v>373</v>
      </c>
      <c r="D163" s="232" t="s">
        <v>219</v>
      </c>
      <c r="E163" s="233" t="s">
        <v>2667</v>
      </c>
      <c r="F163" s="234" t="s">
        <v>2668</v>
      </c>
      <c r="G163" s="235" t="s">
        <v>1342</v>
      </c>
      <c r="H163" s="236">
        <v>1</v>
      </c>
      <c r="I163" s="237"/>
      <c r="J163" s="238">
        <f>ROUND(I163*H163,2)</f>
        <v>0</v>
      </c>
      <c r="K163" s="234" t="s">
        <v>21</v>
      </c>
      <c r="L163" s="239"/>
      <c r="M163" s="240" t="s">
        <v>21</v>
      </c>
      <c r="N163" s="241" t="s">
        <v>42</v>
      </c>
      <c r="O163" s="37"/>
      <c r="P163" s="202">
        <f>O163*H163</f>
        <v>0</v>
      </c>
      <c r="Q163" s="202">
        <v>0</v>
      </c>
      <c r="R163" s="202">
        <f>Q163*H163</f>
        <v>0</v>
      </c>
      <c r="S163" s="202">
        <v>0</v>
      </c>
      <c r="T163" s="203">
        <f>S163*H163</f>
        <v>0</v>
      </c>
      <c r="AR163" s="19" t="s">
        <v>1491</v>
      </c>
      <c r="AT163" s="19" t="s">
        <v>219</v>
      </c>
      <c r="AU163" s="19" t="s">
        <v>78</v>
      </c>
      <c r="AY163" s="19" t="s">
        <v>180</v>
      </c>
      <c r="BE163" s="204">
        <f>IF(N163="základní",J163,0)</f>
        <v>0</v>
      </c>
      <c r="BF163" s="204">
        <f>IF(N163="snížená",J163,0)</f>
        <v>0</v>
      </c>
      <c r="BG163" s="204">
        <f>IF(N163="zákl. přenesená",J163,0)</f>
        <v>0</v>
      </c>
      <c r="BH163" s="204">
        <f>IF(N163="sníž. přenesená",J163,0)</f>
        <v>0</v>
      </c>
      <c r="BI163" s="204">
        <f>IF(N163="nulová",J163,0)</f>
        <v>0</v>
      </c>
      <c r="BJ163" s="19" t="s">
        <v>78</v>
      </c>
      <c r="BK163" s="204">
        <f>ROUND(I163*H163,2)</f>
        <v>0</v>
      </c>
      <c r="BL163" s="19" t="s">
        <v>498</v>
      </c>
      <c r="BM163" s="19" t="s">
        <v>2669</v>
      </c>
    </row>
    <row r="164" spans="2:47" s="1" customFormat="1" ht="13.5">
      <c r="B164" s="36"/>
      <c r="C164" s="58"/>
      <c r="D164" s="230" t="s">
        <v>188</v>
      </c>
      <c r="E164" s="58"/>
      <c r="F164" s="242" t="s">
        <v>2668</v>
      </c>
      <c r="G164" s="58"/>
      <c r="H164" s="58"/>
      <c r="I164" s="163"/>
      <c r="J164" s="58"/>
      <c r="K164" s="58"/>
      <c r="L164" s="56"/>
      <c r="M164" s="73"/>
      <c r="N164" s="37"/>
      <c r="O164" s="37"/>
      <c r="P164" s="37"/>
      <c r="Q164" s="37"/>
      <c r="R164" s="37"/>
      <c r="S164" s="37"/>
      <c r="T164" s="74"/>
      <c r="AT164" s="19" t="s">
        <v>188</v>
      </c>
      <c r="AU164" s="19" t="s">
        <v>78</v>
      </c>
    </row>
    <row r="165" spans="2:65" s="1" customFormat="1" ht="22.5" customHeight="1">
      <c r="B165" s="36"/>
      <c r="C165" s="232" t="s">
        <v>377</v>
      </c>
      <c r="D165" s="232" t="s">
        <v>219</v>
      </c>
      <c r="E165" s="233" t="s">
        <v>2670</v>
      </c>
      <c r="F165" s="234" t="s">
        <v>2671</v>
      </c>
      <c r="G165" s="235" t="s">
        <v>1342</v>
      </c>
      <c r="H165" s="236">
        <v>42</v>
      </c>
      <c r="I165" s="237"/>
      <c r="J165" s="238">
        <f>ROUND(I165*H165,2)</f>
        <v>0</v>
      </c>
      <c r="K165" s="234" t="s">
        <v>21</v>
      </c>
      <c r="L165" s="239"/>
      <c r="M165" s="240" t="s">
        <v>21</v>
      </c>
      <c r="N165" s="241" t="s">
        <v>42</v>
      </c>
      <c r="O165" s="37"/>
      <c r="P165" s="202">
        <f>O165*H165</f>
        <v>0</v>
      </c>
      <c r="Q165" s="202">
        <v>0</v>
      </c>
      <c r="R165" s="202">
        <f>Q165*H165</f>
        <v>0</v>
      </c>
      <c r="S165" s="202">
        <v>0</v>
      </c>
      <c r="T165" s="203">
        <f>S165*H165</f>
        <v>0</v>
      </c>
      <c r="AR165" s="19" t="s">
        <v>1491</v>
      </c>
      <c r="AT165" s="19" t="s">
        <v>219</v>
      </c>
      <c r="AU165" s="19" t="s">
        <v>78</v>
      </c>
      <c r="AY165" s="19" t="s">
        <v>180</v>
      </c>
      <c r="BE165" s="204">
        <f>IF(N165="základní",J165,0)</f>
        <v>0</v>
      </c>
      <c r="BF165" s="204">
        <f>IF(N165="snížená",J165,0)</f>
        <v>0</v>
      </c>
      <c r="BG165" s="204">
        <f>IF(N165="zákl. přenesená",J165,0)</f>
        <v>0</v>
      </c>
      <c r="BH165" s="204">
        <f>IF(N165="sníž. přenesená",J165,0)</f>
        <v>0</v>
      </c>
      <c r="BI165" s="204">
        <f>IF(N165="nulová",J165,0)</f>
        <v>0</v>
      </c>
      <c r="BJ165" s="19" t="s">
        <v>78</v>
      </c>
      <c r="BK165" s="204">
        <f>ROUND(I165*H165,2)</f>
        <v>0</v>
      </c>
      <c r="BL165" s="19" t="s">
        <v>498</v>
      </c>
      <c r="BM165" s="19" t="s">
        <v>2672</v>
      </c>
    </row>
    <row r="166" spans="2:47" s="1" customFormat="1" ht="13.5">
      <c r="B166" s="36"/>
      <c r="C166" s="58"/>
      <c r="D166" s="230" t="s">
        <v>188</v>
      </c>
      <c r="E166" s="58"/>
      <c r="F166" s="242" t="s">
        <v>2671</v>
      </c>
      <c r="G166" s="58"/>
      <c r="H166" s="58"/>
      <c r="I166" s="163"/>
      <c r="J166" s="58"/>
      <c r="K166" s="58"/>
      <c r="L166" s="56"/>
      <c r="M166" s="73"/>
      <c r="N166" s="37"/>
      <c r="O166" s="37"/>
      <c r="P166" s="37"/>
      <c r="Q166" s="37"/>
      <c r="R166" s="37"/>
      <c r="S166" s="37"/>
      <c r="T166" s="74"/>
      <c r="AT166" s="19" t="s">
        <v>188</v>
      </c>
      <c r="AU166" s="19" t="s">
        <v>78</v>
      </c>
    </row>
    <row r="167" spans="2:65" s="1" customFormat="1" ht="22.5" customHeight="1">
      <c r="B167" s="36"/>
      <c r="C167" s="232" t="s">
        <v>381</v>
      </c>
      <c r="D167" s="232" t="s">
        <v>219</v>
      </c>
      <c r="E167" s="233" t="s">
        <v>2673</v>
      </c>
      <c r="F167" s="234" t="s">
        <v>2674</v>
      </c>
      <c r="G167" s="235" t="s">
        <v>825</v>
      </c>
      <c r="H167" s="236">
        <v>0.3</v>
      </c>
      <c r="I167" s="237"/>
      <c r="J167" s="238">
        <f>ROUND(I167*H167,2)</f>
        <v>0</v>
      </c>
      <c r="K167" s="234" t="s">
        <v>21</v>
      </c>
      <c r="L167" s="239"/>
      <c r="M167" s="240" t="s">
        <v>21</v>
      </c>
      <c r="N167" s="241" t="s">
        <v>42</v>
      </c>
      <c r="O167" s="37"/>
      <c r="P167" s="202">
        <f>O167*H167</f>
        <v>0</v>
      </c>
      <c r="Q167" s="202">
        <v>0</v>
      </c>
      <c r="R167" s="202">
        <f>Q167*H167</f>
        <v>0</v>
      </c>
      <c r="S167" s="202">
        <v>0</v>
      </c>
      <c r="T167" s="203">
        <f>S167*H167</f>
        <v>0</v>
      </c>
      <c r="AR167" s="19" t="s">
        <v>1491</v>
      </c>
      <c r="AT167" s="19" t="s">
        <v>219</v>
      </c>
      <c r="AU167" s="19" t="s">
        <v>78</v>
      </c>
      <c r="AY167" s="19" t="s">
        <v>180</v>
      </c>
      <c r="BE167" s="204">
        <f>IF(N167="základní",J167,0)</f>
        <v>0</v>
      </c>
      <c r="BF167" s="204">
        <f>IF(N167="snížená",J167,0)</f>
        <v>0</v>
      </c>
      <c r="BG167" s="204">
        <f>IF(N167="zákl. přenesená",J167,0)</f>
        <v>0</v>
      </c>
      <c r="BH167" s="204">
        <f>IF(N167="sníž. přenesená",J167,0)</f>
        <v>0</v>
      </c>
      <c r="BI167" s="204">
        <f>IF(N167="nulová",J167,0)</f>
        <v>0</v>
      </c>
      <c r="BJ167" s="19" t="s">
        <v>78</v>
      </c>
      <c r="BK167" s="204">
        <f>ROUND(I167*H167,2)</f>
        <v>0</v>
      </c>
      <c r="BL167" s="19" t="s">
        <v>498</v>
      </c>
      <c r="BM167" s="19" t="s">
        <v>2675</v>
      </c>
    </row>
    <row r="168" spans="2:47" s="1" customFormat="1" ht="13.5">
      <c r="B168" s="36"/>
      <c r="C168" s="58"/>
      <c r="D168" s="230" t="s">
        <v>188</v>
      </c>
      <c r="E168" s="58"/>
      <c r="F168" s="242" t="s">
        <v>2674</v>
      </c>
      <c r="G168" s="58"/>
      <c r="H168" s="58"/>
      <c r="I168" s="163"/>
      <c r="J168" s="58"/>
      <c r="K168" s="58"/>
      <c r="L168" s="56"/>
      <c r="M168" s="73"/>
      <c r="N168" s="37"/>
      <c r="O168" s="37"/>
      <c r="P168" s="37"/>
      <c r="Q168" s="37"/>
      <c r="R168" s="37"/>
      <c r="S168" s="37"/>
      <c r="T168" s="74"/>
      <c r="AT168" s="19" t="s">
        <v>188</v>
      </c>
      <c r="AU168" s="19" t="s">
        <v>78</v>
      </c>
    </row>
    <row r="169" spans="2:65" s="1" customFormat="1" ht="22.5" customHeight="1">
      <c r="B169" s="36"/>
      <c r="C169" s="232" t="s">
        <v>386</v>
      </c>
      <c r="D169" s="232" t="s">
        <v>219</v>
      </c>
      <c r="E169" s="233" t="s">
        <v>2676</v>
      </c>
      <c r="F169" s="234" t="s">
        <v>2677</v>
      </c>
      <c r="G169" s="235" t="s">
        <v>614</v>
      </c>
      <c r="H169" s="236">
        <v>60</v>
      </c>
      <c r="I169" s="237"/>
      <c r="J169" s="238">
        <f>ROUND(I169*H169,2)</f>
        <v>0</v>
      </c>
      <c r="K169" s="234" t="s">
        <v>21</v>
      </c>
      <c r="L169" s="239"/>
      <c r="M169" s="240" t="s">
        <v>21</v>
      </c>
      <c r="N169" s="241" t="s">
        <v>42</v>
      </c>
      <c r="O169" s="37"/>
      <c r="P169" s="202">
        <f>O169*H169</f>
        <v>0</v>
      </c>
      <c r="Q169" s="202">
        <v>0</v>
      </c>
      <c r="R169" s="202">
        <f>Q169*H169</f>
        <v>0</v>
      </c>
      <c r="S169" s="202">
        <v>0</v>
      </c>
      <c r="T169" s="203">
        <f>S169*H169</f>
        <v>0</v>
      </c>
      <c r="AR169" s="19" t="s">
        <v>1491</v>
      </c>
      <c r="AT169" s="19" t="s">
        <v>219</v>
      </c>
      <c r="AU169" s="19" t="s">
        <v>78</v>
      </c>
      <c r="AY169" s="19" t="s">
        <v>180</v>
      </c>
      <c r="BE169" s="204">
        <f>IF(N169="základní",J169,0)</f>
        <v>0</v>
      </c>
      <c r="BF169" s="204">
        <f>IF(N169="snížená",J169,0)</f>
        <v>0</v>
      </c>
      <c r="BG169" s="204">
        <f>IF(N169="zákl. přenesená",J169,0)</f>
        <v>0</v>
      </c>
      <c r="BH169" s="204">
        <f>IF(N169="sníž. přenesená",J169,0)</f>
        <v>0</v>
      </c>
      <c r="BI169" s="204">
        <f>IF(N169="nulová",J169,0)</f>
        <v>0</v>
      </c>
      <c r="BJ169" s="19" t="s">
        <v>78</v>
      </c>
      <c r="BK169" s="204">
        <f>ROUND(I169*H169,2)</f>
        <v>0</v>
      </c>
      <c r="BL169" s="19" t="s">
        <v>498</v>
      </c>
      <c r="BM169" s="19" t="s">
        <v>2678</v>
      </c>
    </row>
    <row r="170" spans="2:47" s="1" customFormat="1" ht="13.5">
      <c r="B170" s="36"/>
      <c r="C170" s="58"/>
      <c r="D170" s="230" t="s">
        <v>188</v>
      </c>
      <c r="E170" s="58"/>
      <c r="F170" s="242" t="s">
        <v>2677</v>
      </c>
      <c r="G170" s="58"/>
      <c r="H170" s="58"/>
      <c r="I170" s="163"/>
      <c r="J170" s="58"/>
      <c r="K170" s="58"/>
      <c r="L170" s="56"/>
      <c r="M170" s="73"/>
      <c r="N170" s="37"/>
      <c r="O170" s="37"/>
      <c r="P170" s="37"/>
      <c r="Q170" s="37"/>
      <c r="R170" s="37"/>
      <c r="S170" s="37"/>
      <c r="T170" s="74"/>
      <c r="AT170" s="19" t="s">
        <v>188</v>
      </c>
      <c r="AU170" s="19" t="s">
        <v>78</v>
      </c>
    </row>
    <row r="171" spans="2:65" s="1" customFormat="1" ht="22.5" customHeight="1">
      <c r="B171" s="36"/>
      <c r="C171" s="232" t="s">
        <v>390</v>
      </c>
      <c r="D171" s="232" t="s">
        <v>219</v>
      </c>
      <c r="E171" s="233" t="s">
        <v>2679</v>
      </c>
      <c r="F171" s="234" t="s">
        <v>2680</v>
      </c>
      <c r="G171" s="235" t="s">
        <v>614</v>
      </c>
      <c r="H171" s="236">
        <v>40</v>
      </c>
      <c r="I171" s="237"/>
      <c r="J171" s="238">
        <f>ROUND(I171*H171,2)</f>
        <v>0</v>
      </c>
      <c r="K171" s="234" t="s">
        <v>21</v>
      </c>
      <c r="L171" s="239"/>
      <c r="M171" s="240" t="s">
        <v>21</v>
      </c>
      <c r="N171" s="241" t="s">
        <v>42</v>
      </c>
      <c r="O171" s="37"/>
      <c r="P171" s="202">
        <f>O171*H171</f>
        <v>0</v>
      </c>
      <c r="Q171" s="202">
        <v>0</v>
      </c>
      <c r="R171" s="202">
        <f>Q171*H171</f>
        <v>0</v>
      </c>
      <c r="S171" s="202">
        <v>0</v>
      </c>
      <c r="T171" s="203">
        <f>S171*H171</f>
        <v>0</v>
      </c>
      <c r="AR171" s="19" t="s">
        <v>1491</v>
      </c>
      <c r="AT171" s="19" t="s">
        <v>219</v>
      </c>
      <c r="AU171" s="19" t="s">
        <v>78</v>
      </c>
      <c r="AY171" s="19" t="s">
        <v>180</v>
      </c>
      <c r="BE171" s="204">
        <f>IF(N171="základní",J171,0)</f>
        <v>0</v>
      </c>
      <c r="BF171" s="204">
        <f>IF(N171="snížená",J171,0)</f>
        <v>0</v>
      </c>
      <c r="BG171" s="204">
        <f>IF(N171="zákl. přenesená",J171,0)</f>
        <v>0</v>
      </c>
      <c r="BH171" s="204">
        <f>IF(N171="sníž. přenesená",J171,0)</f>
        <v>0</v>
      </c>
      <c r="BI171" s="204">
        <f>IF(N171="nulová",J171,0)</f>
        <v>0</v>
      </c>
      <c r="BJ171" s="19" t="s">
        <v>78</v>
      </c>
      <c r="BK171" s="204">
        <f>ROUND(I171*H171,2)</f>
        <v>0</v>
      </c>
      <c r="BL171" s="19" t="s">
        <v>498</v>
      </c>
      <c r="BM171" s="19" t="s">
        <v>2681</v>
      </c>
    </row>
    <row r="172" spans="2:47" s="1" customFormat="1" ht="13.5">
      <c r="B172" s="36"/>
      <c r="C172" s="58"/>
      <c r="D172" s="230" t="s">
        <v>188</v>
      </c>
      <c r="E172" s="58"/>
      <c r="F172" s="242" t="s">
        <v>2680</v>
      </c>
      <c r="G172" s="58"/>
      <c r="H172" s="58"/>
      <c r="I172" s="163"/>
      <c r="J172" s="58"/>
      <c r="K172" s="58"/>
      <c r="L172" s="56"/>
      <c r="M172" s="73"/>
      <c r="N172" s="37"/>
      <c r="O172" s="37"/>
      <c r="P172" s="37"/>
      <c r="Q172" s="37"/>
      <c r="R172" s="37"/>
      <c r="S172" s="37"/>
      <c r="T172" s="74"/>
      <c r="AT172" s="19" t="s">
        <v>188</v>
      </c>
      <c r="AU172" s="19" t="s">
        <v>78</v>
      </c>
    </row>
    <row r="173" spans="2:65" s="1" customFormat="1" ht="22.5" customHeight="1">
      <c r="B173" s="36"/>
      <c r="C173" s="232" t="s">
        <v>396</v>
      </c>
      <c r="D173" s="232" t="s">
        <v>219</v>
      </c>
      <c r="E173" s="233" t="s">
        <v>2682</v>
      </c>
      <c r="F173" s="234" t="s">
        <v>2683</v>
      </c>
      <c r="G173" s="235" t="s">
        <v>614</v>
      </c>
      <c r="H173" s="236">
        <v>55</v>
      </c>
      <c r="I173" s="237"/>
      <c r="J173" s="238">
        <f>ROUND(I173*H173,2)</f>
        <v>0</v>
      </c>
      <c r="K173" s="234" t="s">
        <v>21</v>
      </c>
      <c r="L173" s="239"/>
      <c r="M173" s="240" t="s">
        <v>21</v>
      </c>
      <c r="N173" s="241" t="s">
        <v>42</v>
      </c>
      <c r="O173" s="37"/>
      <c r="P173" s="202">
        <f>O173*H173</f>
        <v>0</v>
      </c>
      <c r="Q173" s="202">
        <v>0</v>
      </c>
      <c r="R173" s="202">
        <f>Q173*H173</f>
        <v>0</v>
      </c>
      <c r="S173" s="202">
        <v>0</v>
      </c>
      <c r="T173" s="203">
        <f>S173*H173</f>
        <v>0</v>
      </c>
      <c r="AR173" s="19" t="s">
        <v>1491</v>
      </c>
      <c r="AT173" s="19" t="s">
        <v>219</v>
      </c>
      <c r="AU173" s="19" t="s">
        <v>78</v>
      </c>
      <c r="AY173" s="19" t="s">
        <v>180</v>
      </c>
      <c r="BE173" s="204">
        <f>IF(N173="základní",J173,0)</f>
        <v>0</v>
      </c>
      <c r="BF173" s="204">
        <f>IF(N173="snížená",J173,0)</f>
        <v>0</v>
      </c>
      <c r="BG173" s="204">
        <f>IF(N173="zákl. přenesená",J173,0)</f>
        <v>0</v>
      </c>
      <c r="BH173" s="204">
        <f>IF(N173="sníž. přenesená",J173,0)</f>
        <v>0</v>
      </c>
      <c r="BI173" s="204">
        <f>IF(N173="nulová",J173,0)</f>
        <v>0</v>
      </c>
      <c r="BJ173" s="19" t="s">
        <v>78</v>
      </c>
      <c r="BK173" s="204">
        <f>ROUND(I173*H173,2)</f>
        <v>0</v>
      </c>
      <c r="BL173" s="19" t="s">
        <v>498</v>
      </c>
      <c r="BM173" s="19" t="s">
        <v>2684</v>
      </c>
    </row>
    <row r="174" spans="2:47" s="1" customFormat="1" ht="13.5">
      <c r="B174" s="36"/>
      <c r="C174" s="58"/>
      <c r="D174" s="230" t="s">
        <v>188</v>
      </c>
      <c r="E174" s="58"/>
      <c r="F174" s="242" t="s">
        <v>2683</v>
      </c>
      <c r="G174" s="58"/>
      <c r="H174" s="58"/>
      <c r="I174" s="163"/>
      <c r="J174" s="58"/>
      <c r="K174" s="58"/>
      <c r="L174" s="56"/>
      <c r="M174" s="73"/>
      <c r="N174" s="37"/>
      <c r="O174" s="37"/>
      <c r="P174" s="37"/>
      <c r="Q174" s="37"/>
      <c r="R174" s="37"/>
      <c r="S174" s="37"/>
      <c r="T174" s="74"/>
      <c r="AT174" s="19" t="s">
        <v>188</v>
      </c>
      <c r="AU174" s="19" t="s">
        <v>78</v>
      </c>
    </row>
    <row r="175" spans="2:65" s="1" customFormat="1" ht="22.5" customHeight="1">
      <c r="B175" s="36"/>
      <c r="C175" s="232" t="s">
        <v>400</v>
      </c>
      <c r="D175" s="232" t="s">
        <v>219</v>
      </c>
      <c r="E175" s="233" t="s">
        <v>2685</v>
      </c>
      <c r="F175" s="234" t="s">
        <v>2686</v>
      </c>
      <c r="G175" s="235" t="s">
        <v>614</v>
      </c>
      <c r="H175" s="236">
        <v>50</v>
      </c>
      <c r="I175" s="237"/>
      <c r="J175" s="238">
        <f>ROUND(I175*H175,2)</f>
        <v>0</v>
      </c>
      <c r="K175" s="234" t="s">
        <v>21</v>
      </c>
      <c r="L175" s="239"/>
      <c r="M175" s="240" t="s">
        <v>21</v>
      </c>
      <c r="N175" s="241" t="s">
        <v>42</v>
      </c>
      <c r="O175" s="37"/>
      <c r="P175" s="202">
        <f>O175*H175</f>
        <v>0</v>
      </c>
      <c r="Q175" s="202">
        <v>0</v>
      </c>
      <c r="R175" s="202">
        <f>Q175*H175</f>
        <v>0</v>
      </c>
      <c r="S175" s="202">
        <v>0</v>
      </c>
      <c r="T175" s="203">
        <f>S175*H175</f>
        <v>0</v>
      </c>
      <c r="AR175" s="19" t="s">
        <v>1491</v>
      </c>
      <c r="AT175" s="19" t="s">
        <v>219</v>
      </c>
      <c r="AU175" s="19" t="s">
        <v>78</v>
      </c>
      <c r="AY175" s="19" t="s">
        <v>180</v>
      </c>
      <c r="BE175" s="204">
        <f>IF(N175="základní",J175,0)</f>
        <v>0</v>
      </c>
      <c r="BF175" s="204">
        <f>IF(N175="snížená",J175,0)</f>
        <v>0</v>
      </c>
      <c r="BG175" s="204">
        <f>IF(N175="zákl. přenesená",J175,0)</f>
        <v>0</v>
      </c>
      <c r="BH175" s="204">
        <f>IF(N175="sníž. přenesená",J175,0)</f>
        <v>0</v>
      </c>
      <c r="BI175" s="204">
        <f>IF(N175="nulová",J175,0)</f>
        <v>0</v>
      </c>
      <c r="BJ175" s="19" t="s">
        <v>78</v>
      </c>
      <c r="BK175" s="204">
        <f>ROUND(I175*H175,2)</f>
        <v>0</v>
      </c>
      <c r="BL175" s="19" t="s">
        <v>498</v>
      </c>
      <c r="BM175" s="19" t="s">
        <v>2687</v>
      </c>
    </row>
    <row r="176" spans="2:47" s="1" customFormat="1" ht="13.5">
      <c r="B176" s="36"/>
      <c r="C176" s="58"/>
      <c r="D176" s="230" t="s">
        <v>188</v>
      </c>
      <c r="E176" s="58"/>
      <c r="F176" s="242" t="s">
        <v>2686</v>
      </c>
      <c r="G176" s="58"/>
      <c r="H176" s="58"/>
      <c r="I176" s="163"/>
      <c r="J176" s="58"/>
      <c r="K176" s="58"/>
      <c r="L176" s="56"/>
      <c r="M176" s="73"/>
      <c r="N176" s="37"/>
      <c r="O176" s="37"/>
      <c r="P176" s="37"/>
      <c r="Q176" s="37"/>
      <c r="R176" s="37"/>
      <c r="S176" s="37"/>
      <c r="T176" s="74"/>
      <c r="AT176" s="19" t="s">
        <v>188</v>
      </c>
      <c r="AU176" s="19" t="s">
        <v>78</v>
      </c>
    </row>
    <row r="177" spans="2:65" s="1" customFormat="1" ht="22.5" customHeight="1">
      <c r="B177" s="36"/>
      <c r="C177" s="232" t="s">
        <v>405</v>
      </c>
      <c r="D177" s="232" t="s">
        <v>219</v>
      </c>
      <c r="E177" s="233" t="s">
        <v>2688</v>
      </c>
      <c r="F177" s="234" t="s">
        <v>2689</v>
      </c>
      <c r="G177" s="235" t="s">
        <v>1342</v>
      </c>
      <c r="H177" s="236">
        <v>1</v>
      </c>
      <c r="I177" s="237"/>
      <c r="J177" s="238">
        <f>ROUND(I177*H177,2)</f>
        <v>0</v>
      </c>
      <c r="K177" s="234" t="s">
        <v>21</v>
      </c>
      <c r="L177" s="239"/>
      <c r="M177" s="240" t="s">
        <v>21</v>
      </c>
      <c r="N177" s="241" t="s">
        <v>42</v>
      </c>
      <c r="O177" s="37"/>
      <c r="P177" s="202">
        <f>O177*H177</f>
        <v>0</v>
      </c>
      <c r="Q177" s="202">
        <v>0</v>
      </c>
      <c r="R177" s="202">
        <f>Q177*H177</f>
        <v>0</v>
      </c>
      <c r="S177" s="202">
        <v>0</v>
      </c>
      <c r="T177" s="203">
        <f>S177*H177</f>
        <v>0</v>
      </c>
      <c r="AR177" s="19" t="s">
        <v>1491</v>
      </c>
      <c r="AT177" s="19" t="s">
        <v>219</v>
      </c>
      <c r="AU177" s="19" t="s">
        <v>78</v>
      </c>
      <c r="AY177" s="19" t="s">
        <v>180</v>
      </c>
      <c r="BE177" s="204">
        <f>IF(N177="základní",J177,0)</f>
        <v>0</v>
      </c>
      <c r="BF177" s="204">
        <f>IF(N177="snížená",J177,0)</f>
        <v>0</v>
      </c>
      <c r="BG177" s="204">
        <f>IF(N177="zákl. přenesená",J177,0)</f>
        <v>0</v>
      </c>
      <c r="BH177" s="204">
        <f>IF(N177="sníž. přenesená",J177,0)</f>
        <v>0</v>
      </c>
      <c r="BI177" s="204">
        <f>IF(N177="nulová",J177,0)</f>
        <v>0</v>
      </c>
      <c r="BJ177" s="19" t="s">
        <v>78</v>
      </c>
      <c r="BK177" s="204">
        <f>ROUND(I177*H177,2)</f>
        <v>0</v>
      </c>
      <c r="BL177" s="19" t="s">
        <v>498</v>
      </c>
      <c r="BM177" s="19" t="s">
        <v>2690</v>
      </c>
    </row>
    <row r="178" spans="2:47" s="1" customFormat="1" ht="13.5">
      <c r="B178" s="36"/>
      <c r="C178" s="58"/>
      <c r="D178" s="230" t="s">
        <v>188</v>
      </c>
      <c r="E178" s="58"/>
      <c r="F178" s="242" t="s">
        <v>2689</v>
      </c>
      <c r="G178" s="58"/>
      <c r="H178" s="58"/>
      <c r="I178" s="163"/>
      <c r="J178" s="58"/>
      <c r="K178" s="58"/>
      <c r="L178" s="56"/>
      <c r="M178" s="73"/>
      <c r="N178" s="37"/>
      <c r="O178" s="37"/>
      <c r="P178" s="37"/>
      <c r="Q178" s="37"/>
      <c r="R178" s="37"/>
      <c r="S178" s="37"/>
      <c r="T178" s="74"/>
      <c r="AT178" s="19" t="s">
        <v>188</v>
      </c>
      <c r="AU178" s="19" t="s">
        <v>78</v>
      </c>
    </row>
    <row r="179" spans="2:65" s="1" customFormat="1" ht="22.5" customHeight="1">
      <c r="B179" s="36"/>
      <c r="C179" s="232" t="s">
        <v>409</v>
      </c>
      <c r="D179" s="232" t="s">
        <v>219</v>
      </c>
      <c r="E179" s="233" t="s">
        <v>2691</v>
      </c>
      <c r="F179" s="234" t="s">
        <v>2692</v>
      </c>
      <c r="G179" s="235" t="s">
        <v>1342</v>
      </c>
      <c r="H179" s="236">
        <v>5</v>
      </c>
      <c r="I179" s="237"/>
      <c r="J179" s="238">
        <f>ROUND(I179*H179,2)</f>
        <v>0</v>
      </c>
      <c r="K179" s="234" t="s">
        <v>21</v>
      </c>
      <c r="L179" s="239"/>
      <c r="M179" s="240" t="s">
        <v>21</v>
      </c>
      <c r="N179" s="241" t="s">
        <v>42</v>
      </c>
      <c r="O179" s="37"/>
      <c r="P179" s="202">
        <f>O179*H179</f>
        <v>0</v>
      </c>
      <c r="Q179" s="202">
        <v>0</v>
      </c>
      <c r="R179" s="202">
        <f>Q179*H179</f>
        <v>0</v>
      </c>
      <c r="S179" s="202">
        <v>0</v>
      </c>
      <c r="T179" s="203">
        <f>S179*H179</f>
        <v>0</v>
      </c>
      <c r="AR179" s="19" t="s">
        <v>1491</v>
      </c>
      <c r="AT179" s="19" t="s">
        <v>219</v>
      </c>
      <c r="AU179" s="19" t="s">
        <v>78</v>
      </c>
      <c r="AY179" s="19" t="s">
        <v>180</v>
      </c>
      <c r="BE179" s="204">
        <f>IF(N179="základní",J179,0)</f>
        <v>0</v>
      </c>
      <c r="BF179" s="204">
        <f>IF(N179="snížená",J179,0)</f>
        <v>0</v>
      </c>
      <c r="BG179" s="204">
        <f>IF(N179="zákl. přenesená",J179,0)</f>
        <v>0</v>
      </c>
      <c r="BH179" s="204">
        <f>IF(N179="sníž. přenesená",J179,0)</f>
        <v>0</v>
      </c>
      <c r="BI179" s="204">
        <f>IF(N179="nulová",J179,0)</f>
        <v>0</v>
      </c>
      <c r="BJ179" s="19" t="s">
        <v>78</v>
      </c>
      <c r="BK179" s="204">
        <f>ROUND(I179*H179,2)</f>
        <v>0</v>
      </c>
      <c r="BL179" s="19" t="s">
        <v>498</v>
      </c>
      <c r="BM179" s="19" t="s">
        <v>2693</v>
      </c>
    </row>
    <row r="180" spans="2:47" s="1" customFormat="1" ht="13.5">
      <c r="B180" s="36"/>
      <c r="C180" s="58"/>
      <c r="D180" s="230" t="s">
        <v>188</v>
      </c>
      <c r="E180" s="58"/>
      <c r="F180" s="242" t="s">
        <v>2692</v>
      </c>
      <c r="G180" s="58"/>
      <c r="H180" s="58"/>
      <c r="I180" s="163"/>
      <c r="J180" s="58"/>
      <c r="K180" s="58"/>
      <c r="L180" s="56"/>
      <c r="M180" s="73"/>
      <c r="N180" s="37"/>
      <c r="O180" s="37"/>
      <c r="P180" s="37"/>
      <c r="Q180" s="37"/>
      <c r="R180" s="37"/>
      <c r="S180" s="37"/>
      <c r="T180" s="74"/>
      <c r="AT180" s="19" t="s">
        <v>188</v>
      </c>
      <c r="AU180" s="19" t="s">
        <v>78</v>
      </c>
    </row>
    <row r="181" spans="2:65" s="1" customFormat="1" ht="22.5" customHeight="1">
      <c r="B181" s="36"/>
      <c r="C181" s="232" t="s">
        <v>413</v>
      </c>
      <c r="D181" s="232" t="s">
        <v>219</v>
      </c>
      <c r="E181" s="233" t="s">
        <v>2694</v>
      </c>
      <c r="F181" s="234" t="s">
        <v>2695</v>
      </c>
      <c r="G181" s="235" t="s">
        <v>1342</v>
      </c>
      <c r="H181" s="236">
        <v>25</v>
      </c>
      <c r="I181" s="237"/>
      <c r="J181" s="238">
        <f>ROUND(I181*H181,2)</f>
        <v>0</v>
      </c>
      <c r="K181" s="234" t="s">
        <v>21</v>
      </c>
      <c r="L181" s="239"/>
      <c r="M181" s="240" t="s">
        <v>21</v>
      </c>
      <c r="N181" s="241" t="s">
        <v>42</v>
      </c>
      <c r="O181" s="37"/>
      <c r="P181" s="202">
        <f>O181*H181</f>
        <v>0</v>
      </c>
      <c r="Q181" s="202">
        <v>0</v>
      </c>
      <c r="R181" s="202">
        <f>Q181*H181</f>
        <v>0</v>
      </c>
      <c r="S181" s="202">
        <v>0</v>
      </c>
      <c r="T181" s="203">
        <f>S181*H181</f>
        <v>0</v>
      </c>
      <c r="AR181" s="19" t="s">
        <v>1491</v>
      </c>
      <c r="AT181" s="19" t="s">
        <v>219</v>
      </c>
      <c r="AU181" s="19" t="s">
        <v>78</v>
      </c>
      <c r="AY181" s="19" t="s">
        <v>180</v>
      </c>
      <c r="BE181" s="204">
        <f>IF(N181="základní",J181,0)</f>
        <v>0</v>
      </c>
      <c r="BF181" s="204">
        <f>IF(N181="snížená",J181,0)</f>
        <v>0</v>
      </c>
      <c r="BG181" s="204">
        <f>IF(N181="zákl. přenesená",J181,0)</f>
        <v>0</v>
      </c>
      <c r="BH181" s="204">
        <f>IF(N181="sníž. přenesená",J181,0)</f>
        <v>0</v>
      </c>
      <c r="BI181" s="204">
        <f>IF(N181="nulová",J181,0)</f>
        <v>0</v>
      </c>
      <c r="BJ181" s="19" t="s">
        <v>78</v>
      </c>
      <c r="BK181" s="204">
        <f>ROUND(I181*H181,2)</f>
        <v>0</v>
      </c>
      <c r="BL181" s="19" t="s">
        <v>498</v>
      </c>
      <c r="BM181" s="19" t="s">
        <v>2696</v>
      </c>
    </row>
    <row r="182" spans="2:47" s="1" customFormat="1" ht="13.5">
      <c r="B182" s="36"/>
      <c r="C182" s="58"/>
      <c r="D182" s="230" t="s">
        <v>188</v>
      </c>
      <c r="E182" s="58"/>
      <c r="F182" s="242" t="s">
        <v>2695</v>
      </c>
      <c r="G182" s="58"/>
      <c r="H182" s="58"/>
      <c r="I182" s="163"/>
      <c r="J182" s="58"/>
      <c r="K182" s="58"/>
      <c r="L182" s="56"/>
      <c r="M182" s="73"/>
      <c r="N182" s="37"/>
      <c r="O182" s="37"/>
      <c r="P182" s="37"/>
      <c r="Q182" s="37"/>
      <c r="R182" s="37"/>
      <c r="S182" s="37"/>
      <c r="T182" s="74"/>
      <c r="AT182" s="19" t="s">
        <v>188</v>
      </c>
      <c r="AU182" s="19" t="s">
        <v>78</v>
      </c>
    </row>
    <row r="183" spans="2:65" s="1" customFormat="1" ht="22.5" customHeight="1">
      <c r="B183" s="36"/>
      <c r="C183" s="232" t="s">
        <v>417</v>
      </c>
      <c r="D183" s="232" t="s">
        <v>219</v>
      </c>
      <c r="E183" s="233" t="s">
        <v>2697</v>
      </c>
      <c r="F183" s="234" t="s">
        <v>2698</v>
      </c>
      <c r="G183" s="235" t="s">
        <v>1342</v>
      </c>
      <c r="H183" s="236">
        <v>1</v>
      </c>
      <c r="I183" s="237"/>
      <c r="J183" s="238">
        <f>ROUND(I183*H183,2)</f>
        <v>0</v>
      </c>
      <c r="K183" s="234" t="s">
        <v>21</v>
      </c>
      <c r="L183" s="239"/>
      <c r="M183" s="240" t="s">
        <v>21</v>
      </c>
      <c r="N183" s="241" t="s">
        <v>42</v>
      </c>
      <c r="O183" s="37"/>
      <c r="P183" s="202">
        <f>O183*H183</f>
        <v>0</v>
      </c>
      <c r="Q183" s="202">
        <v>0</v>
      </c>
      <c r="R183" s="202">
        <f>Q183*H183</f>
        <v>0</v>
      </c>
      <c r="S183" s="202">
        <v>0</v>
      </c>
      <c r="T183" s="203">
        <f>S183*H183</f>
        <v>0</v>
      </c>
      <c r="AR183" s="19" t="s">
        <v>1491</v>
      </c>
      <c r="AT183" s="19" t="s">
        <v>219</v>
      </c>
      <c r="AU183" s="19" t="s">
        <v>78</v>
      </c>
      <c r="AY183" s="19" t="s">
        <v>180</v>
      </c>
      <c r="BE183" s="204">
        <f>IF(N183="základní",J183,0)</f>
        <v>0</v>
      </c>
      <c r="BF183" s="204">
        <f>IF(N183="snížená",J183,0)</f>
        <v>0</v>
      </c>
      <c r="BG183" s="204">
        <f>IF(N183="zákl. přenesená",J183,0)</f>
        <v>0</v>
      </c>
      <c r="BH183" s="204">
        <f>IF(N183="sníž. přenesená",J183,0)</f>
        <v>0</v>
      </c>
      <c r="BI183" s="204">
        <f>IF(N183="nulová",J183,0)</f>
        <v>0</v>
      </c>
      <c r="BJ183" s="19" t="s">
        <v>78</v>
      </c>
      <c r="BK183" s="204">
        <f>ROUND(I183*H183,2)</f>
        <v>0</v>
      </c>
      <c r="BL183" s="19" t="s">
        <v>498</v>
      </c>
      <c r="BM183" s="19" t="s">
        <v>2699</v>
      </c>
    </row>
    <row r="184" spans="2:47" s="1" customFormat="1" ht="13.5">
      <c r="B184" s="36"/>
      <c r="C184" s="58"/>
      <c r="D184" s="230" t="s">
        <v>188</v>
      </c>
      <c r="E184" s="58"/>
      <c r="F184" s="242" t="s">
        <v>2698</v>
      </c>
      <c r="G184" s="58"/>
      <c r="H184" s="58"/>
      <c r="I184" s="163"/>
      <c r="J184" s="58"/>
      <c r="K184" s="58"/>
      <c r="L184" s="56"/>
      <c r="M184" s="73"/>
      <c r="N184" s="37"/>
      <c r="O184" s="37"/>
      <c r="P184" s="37"/>
      <c r="Q184" s="37"/>
      <c r="R184" s="37"/>
      <c r="S184" s="37"/>
      <c r="T184" s="74"/>
      <c r="AT184" s="19" t="s">
        <v>188</v>
      </c>
      <c r="AU184" s="19" t="s">
        <v>78</v>
      </c>
    </row>
    <row r="185" spans="2:65" s="1" customFormat="1" ht="22.5" customHeight="1">
      <c r="B185" s="36"/>
      <c r="C185" s="232" t="s">
        <v>421</v>
      </c>
      <c r="D185" s="232" t="s">
        <v>219</v>
      </c>
      <c r="E185" s="233" t="s">
        <v>2700</v>
      </c>
      <c r="F185" s="234" t="s">
        <v>2701</v>
      </c>
      <c r="G185" s="235" t="s">
        <v>1342</v>
      </c>
      <c r="H185" s="236">
        <v>1</v>
      </c>
      <c r="I185" s="237"/>
      <c r="J185" s="238">
        <f>ROUND(I185*H185,2)</f>
        <v>0</v>
      </c>
      <c r="K185" s="234" t="s">
        <v>21</v>
      </c>
      <c r="L185" s="239"/>
      <c r="M185" s="240" t="s">
        <v>21</v>
      </c>
      <c r="N185" s="241" t="s">
        <v>42</v>
      </c>
      <c r="O185" s="37"/>
      <c r="P185" s="202">
        <f>O185*H185</f>
        <v>0</v>
      </c>
      <c r="Q185" s="202">
        <v>0</v>
      </c>
      <c r="R185" s="202">
        <f>Q185*H185</f>
        <v>0</v>
      </c>
      <c r="S185" s="202">
        <v>0</v>
      </c>
      <c r="T185" s="203">
        <f>S185*H185</f>
        <v>0</v>
      </c>
      <c r="AR185" s="19" t="s">
        <v>1491</v>
      </c>
      <c r="AT185" s="19" t="s">
        <v>219</v>
      </c>
      <c r="AU185" s="19" t="s">
        <v>78</v>
      </c>
      <c r="AY185" s="19" t="s">
        <v>180</v>
      </c>
      <c r="BE185" s="204">
        <f>IF(N185="základní",J185,0)</f>
        <v>0</v>
      </c>
      <c r="BF185" s="204">
        <f>IF(N185="snížená",J185,0)</f>
        <v>0</v>
      </c>
      <c r="BG185" s="204">
        <f>IF(N185="zákl. přenesená",J185,0)</f>
        <v>0</v>
      </c>
      <c r="BH185" s="204">
        <f>IF(N185="sníž. přenesená",J185,0)</f>
        <v>0</v>
      </c>
      <c r="BI185" s="204">
        <f>IF(N185="nulová",J185,0)</f>
        <v>0</v>
      </c>
      <c r="BJ185" s="19" t="s">
        <v>78</v>
      </c>
      <c r="BK185" s="204">
        <f>ROUND(I185*H185,2)</f>
        <v>0</v>
      </c>
      <c r="BL185" s="19" t="s">
        <v>498</v>
      </c>
      <c r="BM185" s="19" t="s">
        <v>2702</v>
      </c>
    </row>
    <row r="186" spans="2:47" s="1" customFormat="1" ht="13.5">
      <c r="B186" s="36"/>
      <c r="C186" s="58"/>
      <c r="D186" s="230" t="s">
        <v>188</v>
      </c>
      <c r="E186" s="58"/>
      <c r="F186" s="242" t="s">
        <v>2701</v>
      </c>
      <c r="G186" s="58"/>
      <c r="H186" s="58"/>
      <c r="I186" s="163"/>
      <c r="J186" s="58"/>
      <c r="K186" s="58"/>
      <c r="L186" s="56"/>
      <c r="M186" s="73"/>
      <c r="N186" s="37"/>
      <c r="O186" s="37"/>
      <c r="P186" s="37"/>
      <c r="Q186" s="37"/>
      <c r="R186" s="37"/>
      <c r="S186" s="37"/>
      <c r="T186" s="74"/>
      <c r="AT186" s="19" t="s">
        <v>188</v>
      </c>
      <c r="AU186" s="19" t="s">
        <v>78</v>
      </c>
    </row>
    <row r="187" spans="2:65" s="1" customFormat="1" ht="22.5" customHeight="1">
      <c r="B187" s="36"/>
      <c r="C187" s="232" t="s">
        <v>425</v>
      </c>
      <c r="D187" s="232" t="s">
        <v>219</v>
      </c>
      <c r="E187" s="233" t="s">
        <v>2703</v>
      </c>
      <c r="F187" s="234" t="s">
        <v>2704</v>
      </c>
      <c r="G187" s="235" t="s">
        <v>1342</v>
      </c>
      <c r="H187" s="236">
        <v>1</v>
      </c>
      <c r="I187" s="237"/>
      <c r="J187" s="238">
        <f>ROUND(I187*H187,2)</f>
        <v>0</v>
      </c>
      <c r="K187" s="234" t="s">
        <v>21</v>
      </c>
      <c r="L187" s="239"/>
      <c r="M187" s="240" t="s">
        <v>21</v>
      </c>
      <c r="N187" s="241" t="s">
        <v>42</v>
      </c>
      <c r="O187" s="37"/>
      <c r="P187" s="202">
        <f>O187*H187</f>
        <v>0</v>
      </c>
      <c r="Q187" s="202">
        <v>0</v>
      </c>
      <c r="R187" s="202">
        <f>Q187*H187</f>
        <v>0</v>
      </c>
      <c r="S187" s="202">
        <v>0</v>
      </c>
      <c r="T187" s="203">
        <f>S187*H187</f>
        <v>0</v>
      </c>
      <c r="AR187" s="19" t="s">
        <v>1491</v>
      </c>
      <c r="AT187" s="19" t="s">
        <v>219</v>
      </c>
      <c r="AU187" s="19" t="s">
        <v>78</v>
      </c>
      <c r="AY187" s="19" t="s">
        <v>180</v>
      </c>
      <c r="BE187" s="204">
        <f>IF(N187="základní",J187,0)</f>
        <v>0</v>
      </c>
      <c r="BF187" s="204">
        <f>IF(N187="snížená",J187,0)</f>
        <v>0</v>
      </c>
      <c r="BG187" s="204">
        <f>IF(N187="zákl. přenesená",J187,0)</f>
        <v>0</v>
      </c>
      <c r="BH187" s="204">
        <f>IF(N187="sníž. přenesená",J187,0)</f>
        <v>0</v>
      </c>
      <c r="BI187" s="204">
        <f>IF(N187="nulová",J187,0)</f>
        <v>0</v>
      </c>
      <c r="BJ187" s="19" t="s">
        <v>78</v>
      </c>
      <c r="BK187" s="204">
        <f>ROUND(I187*H187,2)</f>
        <v>0</v>
      </c>
      <c r="BL187" s="19" t="s">
        <v>498</v>
      </c>
      <c r="BM187" s="19" t="s">
        <v>2705</v>
      </c>
    </row>
    <row r="188" spans="2:47" s="1" customFormat="1" ht="13.5">
      <c r="B188" s="36"/>
      <c r="C188" s="58"/>
      <c r="D188" s="230" t="s">
        <v>188</v>
      </c>
      <c r="E188" s="58"/>
      <c r="F188" s="242" t="s">
        <v>2704</v>
      </c>
      <c r="G188" s="58"/>
      <c r="H188" s="58"/>
      <c r="I188" s="163"/>
      <c r="J188" s="58"/>
      <c r="K188" s="58"/>
      <c r="L188" s="56"/>
      <c r="M188" s="73"/>
      <c r="N188" s="37"/>
      <c r="O188" s="37"/>
      <c r="P188" s="37"/>
      <c r="Q188" s="37"/>
      <c r="R188" s="37"/>
      <c r="S188" s="37"/>
      <c r="T188" s="74"/>
      <c r="AT188" s="19" t="s">
        <v>188</v>
      </c>
      <c r="AU188" s="19" t="s">
        <v>78</v>
      </c>
    </row>
    <row r="189" spans="2:65" s="1" customFormat="1" ht="22.5" customHeight="1">
      <c r="B189" s="36"/>
      <c r="C189" s="232" t="s">
        <v>429</v>
      </c>
      <c r="D189" s="232" t="s">
        <v>219</v>
      </c>
      <c r="E189" s="233" t="s">
        <v>2706</v>
      </c>
      <c r="F189" s="234" t="s">
        <v>2707</v>
      </c>
      <c r="G189" s="235" t="s">
        <v>1342</v>
      </c>
      <c r="H189" s="236">
        <v>1</v>
      </c>
      <c r="I189" s="237"/>
      <c r="J189" s="238">
        <f>ROUND(I189*H189,2)</f>
        <v>0</v>
      </c>
      <c r="K189" s="234" t="s">
        <v>21</v>
      </c>
      <c r="L189" s="239"/>
      <c r="M189" s="240" t="s">
        <v>21</v>
      </c>
      <c r="N189" s="241" t="s">
        <v>42</v>
      </c>
      <c r="O189" s="37"/>
      <c r="P189" s="202">
        <f>O189*H189</f>
        <v>0</v>
      </c>
      <c r="Q189" s="202">
        <v>0</v>
      </c>
      <c r="R189" s="202">
        <f>Q189*H189</f>
        <v>0</v>
      </c>
      <c r="S189" s="202">
        <v>0</v>
      </c>
      <c r="T189" s="203">
        <f>S189*H189</f>
        <v>0</v>
      </c>
      <c r="AR189" s="19" t="s">
        <v>1491</v>
      </c>
      <c r="AT189" s="19" t="s">
        <v>219</v>
      </c>
      <c r="AU189" s="19" t="s">
        <v>78</v>
      </c>
      <c r="AY189" s="19" t="s">
        <v>180</v>
      </c>
      <c r="BE189" s="204">
        <f>IF(N189="základní",J189,0)</f>
        <v>0</v>
      </c>
      <c r="BF189" s="204">
        <f>IF(N189="snížená",J189,0)</f>
        <v>0</v>
      </c>
      <c r="BG189" s="204">
        <f>IF(N189="zákl. přenesená",J189,0)</f>
        <v>0</v>
      </c>
      <c r="BH189" s="204">
        <f>IF(N189="sníž. přenesená",J189,0)</f>
        <v>0</v>
      </c>
      <c r="BI189" s="204">
        <f>IF(N189="nulová",J189,0)</f>
        <v>0</v>
      </c>
      <c r="BJ189" s="19" t="s">
        <v>78</v>
      </c>
      <c r="BK189" s="204">
        <f>ROUND(I189*H189,2)</f>
        <v>0</v>
      </c>
      <c r="BL189" s="19" t="s">
        <v>498</v>
      </c>
      <c r="BM189" s="19" t="s">
        <v>2708</v>
      </c>
    </row>
    <row r="190" spans="2:47" s="1" customFormat="1" ht="13.5">
      <c r="B190" s="36"/>
      <c r="C190" s="58"/>
      <c r="D190" s="230" t="s">
        <v>188</v>
      </c>
      <c r="E190" s="58"/>
      <c r="F190" s="242" t="s">
        <v>2707</v>
      </c>
      <c r="G190" s="58"/>
      <c r="H190" s="58"/>
      <c r="I190" s="163"/>
      <c r="J190" s="58"/>
      <c r="K190" s="58"/>
      <c r="L190" s="56"/>
      <c r="M190" s="73"/>
      <c r="N190" s="37"/>
      <c r="O190" s="37"/>
      <c r="P190" s="37"/>
      <c r="Q190" s="37"/>
      <c r="R190" s="37"/>
      <c r="S190" s="37"/>
      <c r="T190" s="74"/>
      <c r="AT190" s="19" t="s">
        <v>188</v>
      </c>
      <c r="AU190" s="19" t="s">
        <v>78</v>
      </c>
    </row>
    <row r="191" spans="2:65" s="1" customFormat="1" ht="22.5" customHeight="1">
      <c r="B191" s="36"/>
      <c r="C191" s="232" t="s">
        <v>433</v>
      </c>
      <c r="D191" s="232" t="s">
        <v>219</v>
      </c>
      <c r="E191" s="233" t="s">
        <v>2709</v>
      </c>
      <c r="F191" s="234" t="s">
        <v>2710</v>
      </c>
      <c r="G191" s="235" t="s">
        <v>825</v>
      </c>
      <c r="H191" s="236">
        <v>25</v>
      </c>
      <c r="I191" s="237"/>
      <c r="J191" s="238">
        <f>ROUND(I191*H191,2)</f>
        <v>0</v>
      </c>
      <c r="K191" s="234" t="s">
        <v>21</v>
      </c>
      <c r="L191" s="239"/>
      <c r="M191" s="240" t="s">
        <v>21</v>
      </c>
      <c r="N191" s="241" t="s">
        <v>42</v>
      </c>
      <c r="O191" s="37"/>
      <c r="P191" s="202">
        <f>O191*H191</f>
        <v>0</v>
      </c>
      <c r="Q191" s="202">
        <v>0</v>
      </c>
      <c r="R191" s="202">
        <f>Q191*H191</f>
        <v>0</v>
      </c>
      <c r="S191" s="202">
        <v>0</v>
      </c>
      <c r="T191" s="203">
        <f>S191*H191</f>
        <v>0</v>
      </c>
      <c r="AR191" s="19" t="s">
        <v>1491</v>
      </c>
      <c r="AT191" s="19" t="s">
        <v>219</v>
      </c>
      <c r="AU191" s="19" t="s">
        <v>78</v>
      </c>
      <c r="AY191" s="19" t="s">
        <v>180</v>
      </c>
      <c r="BE191" s="204">
        <f>IF(N191="základní",J191,0)</f>
        <v>0</v>
      </c>
      <c r="BF191" s="204">
        <f>IF(N191="snížená",J191,0)</f>
        <v>0</v>
      </c>
      <c r="BG191" s="204">
        <f>IF(N191="zákl. přenesená",J191,0)</f>
        <v>0</v>
      </c>
      <c r="BH191" s="204">
        <f>IF(N191="sníž. přenesená",J191,0)</f>
        <v>0</v>
      </c>
      <c r="BI191" s="204">
        <f>IF(N191="nulová",J191,0)</f>
        <v>0</v>
      </c>
      <c r="BJ191" s="19" t="s">
        <v>78</v>
      </c>
      <c r="BK191" s="204">
        <f>ROUND(I191*H191,2)</f>
        <v>0</v>
      </c>
      <c r="BL191" s="19" t="s">
        <v>498</v>
      </c>
      <c r="BM191" s="19" t="s">
        <v>2711</v>
      </c>
    </row>
    <row r="192" spans="2:47" s="1" customFormat="1" ht="13.5">
      <c r="B192" s="36"/>
      <c r="C192" s="58"/>
      <c r="D192" s="230" t="s">
        <v>188</v>
      </c>
      <c r="E192" s="58"/>
      <c r="F192" s="242" t="s">
        <v>2710</v>
      </c>
      <c r="G192" s="58"/>
      <c r="H192" s="58"/>
      <c r="I192" s="163"/>
      <c r="J192" s="58"/>
      <c r="K192" s="58"/>
      <c r="L192" s="56"/>
      <c r="M192" s="73"/>
      <c r="N192" s="37"/>
      <c r="O192" s="37"/>
      <c r="P192" s="37"/>
      <c r="Q192" s="37"/>
      <c r="R192" s="37"/>
      <c r="S192" s="37"/>
      <c r="T192" s="74"/>
      <c r="AT192" s="19" t="s">
        <v>188</v>
      </c>
      <c r="AU192" s="19" t="s">
        <v>78</v>
      </c>
    </row>
    <row r="193" spans="2:65" s="1" customFormat="1" ht="22.5" customHeight="1">
      <c r="B193" s="36"/>
      <c r="C193" s="232" t="s">
        <v>437</v>
      </c>
      <c r="D193" s="232" t="s">
        <v>219</v>
      </c>
      <c r="E193" s="233" t="s">
        <v>2712</v>
      </c>
      <c r="F193" s="234" t="s">
        <v>2713</v>
      </c>
      <c r="G193" s="235" t="s">
        <v>1342</v>
      </c>
      <c r="H193" s="236">
        <v>1</v>
      </c>
      <c r="I193" s="237"/>
      <c r="J193" s="238">
        <f>ROUND(I193*H193,2)</f>
        <v>0</v>
      </c>
      <c r="K193" s="234" t="s">
        <v>21</v>
      </c>
      <c r="L193" s="239"/>
      <c r="M193" s="240" t="s">
        <v>21</v>
      </c>
      <c r="N193" s="241" t="s">
        <v>42</v>
      </c>
      <c r="O193" s="37"/>
      <c r="P193" s="202">
        <f>O193*H193</f>
        <v>0</v>
      </c>
      <c r="Q193" s="202">
        <v>0</v>
      </c>
      <c r="R193" s="202">
        <f>Q193*H193</f>
        <v>0</v>
      </c>
      <c r="S193" s="202">
        <v>0</v>
      </c>
      <c r="T193" s="203">
        <f>S193*H193</f>
        <v>0</v>
      </c>
      <c r="AR193" s="19" t="s">
        <v>1491</v>
      </c>
      <c r="AT193" s="19" t="s">
        <v>219</v>
      </c>
      <c r="AU193" s="19" t="s">
        <v>78</v>
      </c>
      <c r="AY193" s="19" t="s">
        <v>180</v>
      </c>
      <c r="BE193" s="204">
        <f>IF(N193="základní",J193,0)</f>
        <v>0</v>
      </c>
      <c r="BF193" s="204">
        <f>IF(N193="snížená",J193,0)</f>
        <v>0</v>
      </c>
      <c r="BG193" s="204">
        <f>IF(N193="zákl. přenesená",J193,0)</f>
        <v>0</v>
      </c>
      <c r="BH193" s="204">
        <f>IF(N193="sníž. přenesená",J193,0)</f>
        <v>0</v>
      </c>
      <c r="BI193" s="204">
        <f>IF(N193="nulová",J193,0)</f>
        <v>0</v>
      </c>
      <c r="BJ193" s="19" t="s">
        <v>78</v>
      </c>
      <c r="BK193" s="204">
        <f>ROUND(I193*H193,2)</f>
        <v>0</v>
      </c>
      <c r="BL193" s="19" t="s">
        <v>498</v>
      </c>
      <c r="BM193" s="19" t="s">
        <v>2714</v>
      </c>
    </row>
    <row r="194" spans="2:47" s="1" customFormat="1" ht="13.5">
      <c r="B194" s="36"/>
      <c r="C194" s="58"/>
      <c r="D194" s="230" t="s">
        <v>188</v>
      </c>
      <c r="E194" s="58"/>
      <c r="F194" s="242" t="s">
        <v>2713</v>
      </c>
      <c r="G194" s="58"/>
      <c r="H194" s="58"/>
      <c r="I194" s="163"/>
      <c r="J194" s="58"/>
      <c r="K194" s="58"/>
      <c r="L194" s="56"/>
      <c r="M194" s="73"/>
      <c r="N194" s="37"/>
      <c r="O194" s="37"/>
      <c r="P194" s="37"/>
      <c r="Q194" s="37"/>
      <c r="R194" s="37"/>
      <c r="S194" s="37"/>
      <c r="T194" s="74"/>
      <c r="AT194" s="19" t="s">
        <v>188</v>
      </c>
      <c r="AU194" s="19" t="s">
        <v>78</v>
      </c>
    </row>
    <row r="195" spans="2:65" s="1" customFormat="1" ht="22.5" customHeight="1">
      <c r="B195" s="36"/>
      <c r="C195" s="232" t="s">
        <v>441</v>
      </c>
      <c r="D195" s="232" t="s">
        <v>219</v>
      </c>
      <c r="E195" s="233" t="s">
        <v>2715</v>
      </c>
      <c r="F195" s="234" t="s">
        <v>2716</v>
      </c>
      <c r="G195" s="235" t="s">
        <v>1342</v>
      </c>
      <c r="H195" s="236">
        <v>1</v>
      </c>
      <c r="I195" s="237"/>
      <c r="J195" s="238">
        <f>ROUND(I195*H195,2)</f>
        <v>0</v>
      </c>
      <c r="K195" s="234" t="s">
        <v>21</v>
      </c>
      <c r="L195" s="239"/>
      <c r="M195" s="240" t="s">
        <v>21</v>
      </c>
      <c r="N195" s="241" t="s">
        <v>42</v>
      </c>
      <c r="O195" s="37"/>
      <c r="P195" s="202">
        <f>O195*H195</f>
        <v>0</v>
      </c>
      <c r="Q195" s="202">
        <v>0</v>
      </c>
      <c r="R195" s="202">
        <f>Q195*H195</f>
        <v>0</v>
      </c>
      <c r="S195" s="202">
        <v>0</v>
      </c>
      <c r="T195" s="203">
        <f>S195*H195</f>
        <v>0</v>
      </c>
      <c r="AR195" s="19" t="s">
        <v>1491</v>
      </c>
      <c r="AT195" s="19" t="s">
        <v>219</v>
      </c>
      <c r="AU195" s="19" t="s">
        <v>78</v>
      </c>
      <c r="AY195" s="19" t="s">
        <v>180</v>
      </c>
      <c r="BE195" s="204">
        <f>IF(N195="základní",J195,0)</f>
        <v>0</v>
      </c>
      <c r="BF195" s="204">
        <f>IF(N195="snížená",J195,0)</f>
        <v>0</v>
      </c>
      <c r="BG195" s="204">
        <f>IF(N195="zákl. přenesená",J195,0)</f>
        <v>0</v>
      </c>
      <c r="BH195" s="204">
        <f>IF(N195="sníž. přenesená",J195,0)</f>
        <v>0</v>
      </c>
      <c r="BI195" s="204">
        <f>IF(N195="nulová",J195,0)</f>
        <v>0</v>
      </c>
      <c r="BJ195" s="19" t="s">
        <v>78</v>
      </c>
      <c r="BK195" s="204">
        <f>ROUND(I195*H195,2)</f>
        <v>0</v>
      </c>
      <c r="BL195" s="19" t="s">
        <v>498</v>
      </c>
      <c r="BM195" s="19" t="s">
        <v>2717</v>
      </c>
    </row>
    <row r="196" spans="2:47" s="1" customFormat="1" ht="13.5">
      <c r="B196" s="36"/>
      <c r="C196" s="58"/>
      <c r="D196" s="230" t="s">
        <v>188</v>
      </c>
      <c r="E196" s="58"/>
      <c r="F196" s="242" t="s">
        <v>2716</v>
      </c>
      <c r="G196" s="58"/>
      <c r="H196" s="58"/>
      <c r="I196" s="163"/>
      <c r="J196" s="58"/>
      <c r="K196" s="58"/>
      <c r="L196" s="56"/>
      <c r="M196" s="73"/>
      <c r="N196" s="37"/>
      <c r="O196" s="37"/>
      <c r="P196" s="37"/>
      <c r="Q196" s="37"/>
      <c r="R196" s="37"/>
      <c r="S196" s="37"/>
      <c r="T196" s="74"/>
      <c r="AT196" s="19" t="s">
        <v>188</v>
      </c>
      <c r="AU196" s="19" t="s">
        <v>78</v>
      </c>
    </row>
    <row r="197" spans="2:65" s="1" customFormat="1" ht="22.5" customHeight="1">
      <c r="B197" s="36"/>
      <c r="C197" s="232" t="s">
        <v>445</v>
      </c>
      <c r="D197" s="232" t="s">
        <v>219</v>
      </c>
      <c r="E197" s="233" t="s">
        <v>2718</v>
      </c>
      <c r="F197" s="234" t="s">
        <v>2719</v>
      </c>
      <c r="G197" s="235" t="s">
        <v>1342</v>
      </c>
      <c r="H197" s="236">
        <v>1</v>
      </c>
      <c r="I197" s="237"/>
      <c r="J197" s="238">
        <f>ROUND(I197*H197,2)</f>
        <v>0</v>
      </c>
      <c r="K197" s="234" t="s">
        <v>21</v>
      </c>
      <c r="L197" s="239"/>
      <c r="M197" s="240" t="s">
        <v>21</v>
      </c>
      <c r="N197" s="241" t="s">
        <v>42</v>
      </c>
      <c r="O197" s="37"/>
      <c r="P197" s="202">
        <f>O197*H197</f>
        <v>0</v>
      </c>
      <c r="Q197" s="202">
        <v>0</v>
      </c>
      <c r="R197" s="202">
        <f>Q197*H197</f>
        <v>0</v>
      </c>
      <c r="S197" s="202">
        <v>0</v>
      </c>
      <c r="T197" s="203">
        <f>S197*H197</f>
        <v>0</v>
      </c>
      <c r="AR197" s="19" t="s">
        <v>1491</v>
      </c>
      <c r="AT197" s="19" t="s">
        <v>219</v>
      </c>
      <c r="AU197" s="19" t="s">
        <v>78</v>
      </c>
      <c r="AY197" s="19" t="s">
        <v>180</v>
      </c>
      <c r="BE197" s="204">
        <f>IF(N197="základní",J197,0)</f>
        <v>0</v>
      </c>
      <c r="BF197" s="204">
        <f>IF(N197="snížená",J197,0)</f>
        <v>0</v>
      </c>
      <c r="BG197" s="204">
        <f>IF(N197="zákl. přenesená",J197,0)</f>
        <v>0</v>
      </c>
      <c r="BH197" s="204">
        <f>IF(N197="sníž. přenesená",J197,0)</f>
        <v>0</v>
      </c>
      <c r="BI197" s="204">
        <f>IF(N197="nulová",J197,0)</f>
        <v>0</v>
      </c>
      <c r="BJ197" s="19" t="s">
        <v>78</v>
      </c>
      <c r="BK197" s="204">
        <f>ROUND(I197*H197,2)</f>
        <v>0</v>
      </c>
      <c r="BL197" s="19" t="s">
        <v>498</v>
      </c>
      <c r="BM197" s="19" t="s">
        <v>2720</v>
      </c>
    </row>
    <row r="198" spans="2:47" s="1" customFormat="1" ht="13.5">
      <c r="B198" s="36"/>
      <c r="C198" s="58"/>
      <c r="D198" s="230" t="s">
        <v>188</v>
      </c>
      <c r="E198" s="58"/>
      <c r="F198" s="242" t="s">
        <v>2719</v>
      </c>
      <c r="G198" s="58"/>
      <c r="H198" s="58"/>
      <c r="I198" s="163"/>
      <c r="J198" s="58"/>
      <c r="K198" s="58"/>
      <c r="L198" s="56"/>
      <c r="M198" s="73"/>
      <c r="N198" s="37"/>
      <c r="O198" s="37"/>
      <c r="P198" s="37"/>
      <c r="Q198" s="37"/>
      <c r="R198" s="37"/>
      <c r="S198" s="37"/>
      <c r="T198" s="74"/>
      <c r="AT198" s="19" t="s">
        <v>188</v>
      </c>
      <c r="AU198" s="19" t="s">
        <v>78</v>
      </c>
    </row>
    <row r="199" spans="2:65" s="1" customFormat="1" ht="22.5" customHeight="1">
      <c r="B199" s="36"/>
      <c r="C199" s="232" t="s">
        <v>449</v>
      </c>
      <c r="D199" s="232" t="s">
        <v>219</v>
      </c>
      <c r="E199" s="233" t="s">
        <v>2721</v>
      </c>
      <c r="F199" s="234" t="s">
        <v>2722</v>
      </c>
      <c r="G199" s="235" t="s">
        <v>1342</v>
      </c>
      <c r="H199" s="236">
        <v>1</v>
      </c>
      <c r="I199" s="237"/>
      <c r="J199" s="238">
        <f>ROUND(I199*H199,2)</f>
        <v>0</v>
      </c>
      <c r="K199" s="234" t="s">
        <v>21</v>
      </c>
      <c r="L199" s="239"/>
      <c r="M199" s="240" t="s">
        <v>21</v>
      </c>
      <c r="N199" s="241" t="s">
        <v>42</v>
      </c>
      <c r="O199" s="37"/>
      <c r="P199" s="202">
        <f>O199*H199</f>
        <v>0</v>
      </c>
      <c r="Q199" s="202">
        <v>0</v>
      </c>
      <c r="R199" s="202">
        <f>Q199*H199</f>
        <v>0</v>
      </c>
      <c r="S199" s="202">
        <v>0</v>
      </c>
      <c r="T199" s="203">
        <f>S199*H199</f>
        <v>0</v>
      </c>
      <c r="AR199" s="19" t="s">
        <v>1491</v>
      </c>
      <c r="AT199" s="19" t="s">
        <v>219</v>
      </c>
      <c r="AU199" s="19" t="s">
        <v>78</v>
      </c>
      <c r="AY199" s="19" t="s">
        <v>180</v>
      </c>
      <c r="BE199" s="204">
        <f>IF(N199="základní",J199,0)</f>
        <v>0</v>
      </c>
      <c r="BF199" s="204">
        <f>IF(N199="snížená",J199,0)</f>
        <v>0</v>
      </c>
      <c r="BG199" s="204">
        <f>IF(N199="zákl. přenesená",J199,0)</f>
        <v>0</v>
      </c>
      <c r="BH199" s="204">
        <f>IF(N199="sníž. přenesená",J199,0)</f>
        <v>0</v>
      </c>
      <c r="BI199" s="204">
        <f>IF(N199="nulová",J199,0)</f>
        <v>0</v>
      </c>
      <c r="BJ199" s="19" t="s">
        <v>78</v>
      </c>
      <c r="BK199" s="204">
        <f>ROUND(I199*H199,2)</f>
        <v>0</v>
      </c>
      <c r="BL199" s="19" t="s">
        <v>498</v>
      </c>
      <c r="BM199" s="19" t="s">
        <v>2723</v>
      </c>
    </row>
    <row r="200" spans="2:47" s="1" customFormat="1" ht="13.5">
      <c r="B200" s="36"/>
      <c r="C200" s="58"/>
      <c r="D200" s="230" t="s">
        <v>188</v>
      </c>
      <c r="E200" s="58"/>
      <c r="F200" s="242" t="s">
        <v>2722</v>
      </c>
      <c r="G200" s="58"/>
      <c r="H200" s="58"/>
      <c r="I200" s="163"/>
      <c r="J200" s="58"/>
      <c r="K200" s="58"/>
      <c r="L200" s="56"/>
      <c r="M200" s="73"/>
      <c r="N200" s="37"/>
      <c r="O200" s="37"/>
      <c r="P200" s="37"/>
      <c r="Q200" s="37"/>
      <c r="R200" s="37"/>
      <c r="S200" s="37"/>
      <c r="T200" s="74"/>
      <c r="AT200" s="19" t="s">
        <v>188</v>
      </c>
      <c r="AU200" s="19" t="s">
        <v>78</v>
      </c>
    </row>
    <row r="201" spans="2:65" s="1" customFormat="1" ht="22.5" customHeight="1">
      <c r="B201" s="36"/>
      <c r="C201" s="232" t="s">
        <v>455</v>
      </c>
      <c r="D201" s="232" t="s">
        <v>219</v>
      </c>
      <c r="E201" s="233" t="s">
        <v>2724</v>
      </c>
      <c r="F201" s="234" t="s">
        <v>2725</v>
      </c>
      <c r="G201" s="235" t="s">
        <v>1342</v>
      </c>
      <c r="H201" s="236">
        <v>2</v>
      </c>
      <c r="I201" s="237"/>
      <c r="J201" s="238">
        <f>ROUND(I201*H201,2)</f>
        <v>0</v>
      </c>
      <c r="K201" s="234" t="s">
        <v>21</v>
      </c>
      <c r="L201" s="239"/>
      <c r="M201" s="240" t="s">
        <v>21</v>
      </c>
      <c r="N201" s="241" t="s">
        <v>42</v>
      </c>
      <c r="O201" s="37"/>
      <c r="P201" s="202">
        <f>O201*H201</f>
        <v>0</v>
      </c>
      <c r="Q201" s="202">
        <v>0</v>
      </c>
      <c r="R201" s="202">
        <f>Q201*H201</f>
        <v>0</v>
      </c>
      <c r="S201" s="202">
        <v>0</v>
      </c>
      <c r="T201" s="203">
        <f>S201*H201</f>
        <v>0</v>
      </c>
      <c r="AR201" s="19" t="s">
        <v>1491</v>
      </c>
      <c r="AT201" s="19" t="s">
        <v>219</v>
      </c>
      <c r="AU201" s="19" t="s">
        <v>78</v>
      </c>
      <c r="AY201" s="19" t="s">
        <v>180</v>
      </c>
      <c r="BE201" s="204">
        <f>IF(N201="základní",J201,0)</f>
        <v>0</v>
      </c>
      <c r="BF201" s="204">
        <f>IF(N201="snížená",J201,0)</f>
        <v>0</v>
      </c>
      <c r="BG201" s="204">
        <f>IF(N201="zákl. přenesená",J201,0)</f>
        <v>0</v>
      </c>
      <c r="BH201" s="204">
        <f>IF(N201="sníž. přenesená",J201,0)</f>
        <v>0</v>
      </c>
      <c r="BI201" s="204">
        <f>IF(N201="nulová",J201,0)</f>
        <v>0</v>
      </c>
      <c r="BJ201" s="19" t="s">
        <v>78</v>
      </c>
      <c r="BK201" s="204">
        <f>ROUND(I201*H201,2)</f>
        <v>0</v>
      </c>
      <c r="BL201" s="19" t="s">
        <v>498</v>
      </c>
      <c r="BM201" s="19" t="s">
        <v>2726</v>
      </c>
    </row>
    <row r="202" spans="2:47" s="1" customFormat="1" ht="13.5">
      <c r="B202" s="36"/>
      <c r="C202" s="58"/>
      <c r="D202" s="230" t="s">
        <v>188</v>
      </c>
      <c r="E202" s="58"/>
      <c r="F202" s="242" t="s">
        <v>2725</v>
      </c>
      <c r="G202" s="58"/>
      <c r="H202" s="58"/>
      <c r="I202" s="163"/>
      <c r="J202" s="58"/>
      <c r="K202" s="58"/>
      <c r="L202" s="56"/>
      <c r="M202" s="73"/>
      <c r="N202" s="37"/>
      <c r="O202" s="37"/>
      <c r="P202" s="37"/>
      <c r="Q202" s="37"/>
      <c r="R202" s="37"/>
      <c r="S202" s="37"/>
      <c r="T202" s="74"/>
      <c r="AT202" s="19" t="s">
        <v>188</v>
      </c>
      <c r="AU202" s="19" t="s">
        <v>78</v>
      </c>
    </row>
    <row r="203" spans="2:65" s="1" customFormat="1" ht="22.5" customHeight="1">
      <c r="B203" s="36"/>
      <c r="C203" s="232" t="s">
        <v>460</v>
      </c>
      <c r="D203" s="232" t="s">
        <v>219</v>
      </c>
      <c r="E203" s="233" t="s">
        <v>2727</v>
      </c>
      <c r="F203" s="234" t="s">
        <v>2728</v>
      </c>
      <c r="G203" s="235" t="s">
        <v>1342</v>
      </c>
      <c r="H203" s="236">
        <v>1</v>
      </c>
      <c r="I203" s="237"/>
      <c r="J203" s="238">
        <f>ROUND(I203*H203,2)</f>
        <v>0</v>
      </c>
      <c r="K203" s="234" t="s">
        <v>21</v>
      </c>
      <c r="L203" s="239"/>
      <c r="M203" s="240" t="s">
        <v>21</v>
      </c>
      <c r="N203" s="241" t="s">
        <v>42</v>
      </c>
      <c r="O203" s="37"/>
      <c r="P203" s="202">
        <f>O203*H203</f>
        <v>0</v>
      </c>
      <c r="Q203" s="202">
        <v>0</v>
      </c>
      <c r="R203" s="202">
        <f>Q203*H203</f>
        <v>0</v>
      </c>
      <c r="S203" s="202">
        <v>0</v>
      </c>
      <c r="T203" s="203">
        <f>S203*H203</f>
        <v>0</v>
      </c>
      <c r="AR203" s="19" t="s">
        <v>1491</v>
      </c>
      <c r="AT203" s="19" t="s">
        <v>219</v>
      </c>
      <c r="AU203" s="19" t="s">
        <v>78</v>
      </c>
      <c r="AY203" s="19" t="s">
        <v>180</v>
      </c>
      <c r="BE203" s="204">
        <f>IF(N203="základní",J203,0)</f>
        <v>0</v>
      </c>
      <c r="BF203" s="204">
        <f>IF(N203="snížená",J203,0)</f>
        <v>0</v>
      </c>
      <c r="BG203" s="204">
        <f>IF(N203="zákl. přenesená",J203,0)</f>
        <v>0</v>
      </c>
      <c r="BH203" s="204">
        <f>IF(N203="sníž. přenesená",J203,0)</f>
        <v>0</v>
      </c>
      <c r="BI203" s="204">
        <f>IF(N203="nulová",J203,0)</f>
        <v>0</v>
      </c>
      <c r="BJ203" s="19" t="s">
        <v>78</v>
      </c>
      <c r="BK203" s="204">
        <f>ROUND(I203*H203,2)</f>
        <v>0</v>
      </c>
      <c r="BL203" s="19" t="s">
        <v>498</v>
      </c>
      <c r="BM203" s="19" t="s">
        <v>2729</v>
      </c>
    </row>
    <row r="204" spans="2:47" s="1" customFormat="1" ht="13.5">
      <c r="B204" s="36"/>
      <c r="C204" s="58"/>
      <c r="D204" s="230" t="s">
        <v>188</v>
      </c>
      <c r="E204" s="58"/>
      <c r="F204" s="242" t="s">
        <v>2728</v>
      </c>
      <c r="G204" s="58"/>
      <c r="H204" s="58"/>
      <c r="I204" s="163"/>
      <c r="J204" s="58"/>
      <c r="K204" s="58"/>
      <c r="L204" s="56"/>
      <c r="M204" s="73"/>
      <c r="N204" s="37"/>
      <c r="O204" s="37"/>
      <c r="P204" s="37"/>
      <c r="Q204" s="37"/>
      <c r="R204" s="37"/>
      <c r="S204" s="37"/>
      <c r="T204" s="74"/>
      <c r="AT204" s="19" t="s">
        <v>188</v>
      </c>
      <c r="AU204" s="19" t="s">
        <v>78</v>
      </c>
    </row>
    <row r="205" spans="2:65" s="1" customFormat="1" ht="22.5" customHeight="1">
      <c r="B205" s="36"/>
      <c r="C205" s="232" t="s">
        <v>464</v>
      </c>
      <c r="D205" s="232" t="s">
        <v>219</v>
      </c>
      <c r="E205" s="233" t="s">
        <v>2730</v>
      </c>
      <c r="F205" s="234" t="s">
        <v>2731</v>
      </c>
      <c r="G205" s="235" t="s">
        <v>1342</v>
      </c>
      <c r="H205" s="236">
        <v>2</v>
      </c>
      <c r="I205" s="237"/>
      <c r="J205" s="238">
        <f>ROUND(I205*H205,2)</f>
        <v>0</v>
      </c>
      <c r="K205" s="234" t="s">
        <v>21</v>
      </c>
      <c r="L205" s="239"/>
      <c r="M205" s="240" t="s">
        <v>21</v>
      </c>
      <c r="N205" s="241" t="s">
        <v>42</v>
      </c>
      <c r="O205" s="37"/>
      <c r="P205" s="202">
        <f>O205*H205</f>
        <v>0</v>
      </c>
      <c r="Q205" s="202">
        <v>0</v>
      </c>
      <c r="R205" s="202">
        <f>Q205*H205</f>
        <v>0</v>
      </c>
      <c r="S205" s="202">
        <v>0</v>
      </c>
      <c r="T205" s="203">
        <f>S205*H205</f>
        <v>0</v>
      </c>
      <c r="AR205" s="19" t="s">
        <v>1491</v>
      </c>
      <c r="AT205" s="19" t="s">
        <v>219</v>
      </c>
      <c r="AU205" s="19" t="s">
        <v>78</v>
      </c>
      <c r="AY205" s="19" t="s">
        <v>180</v>
      </c>
      <c r="BE205" s="204">
        <f>IF(N205="základní",J205,0)</f>
        <v>0</v>
      </c>
      <c r="BF205" s="204">
        <f>IF(N205="snížená",J205,0)</f>
        <v>0</v>
      </c>
      <c r="BG205" s="204">
        <f>IF(N205="zákl. přenesená",J205,0)</f>
        <v>0</v>
      </c>
      <c r="BH205" s="204">
        <f>IF(N205="sníž. přenesená",J205,0)</f>
        <v>0</v>
      </c>
      <c r="BI205" s="204">
        <f>IF(N205="nulová",J205,0)</f>
        <v>0</v>
      </c>
      <c r="BJ205" s="19" t="s">
        <v>78</v>
      </c>
      <c r="BK205" s="204">
        <f>ROUND(I205*H205,2)</f>
        <v>0</v>
      </c>
      <c r="BL205" s="19" t="s">
        <v>498</v>
      </c>
      <c r="BM205" s="19" t="s">
        <v>2732</v>
      </c>
    </row>
    <row r="206" spans="2:47" s="1" customFormat="1" ht="13.5">
      <c r="B206" s="36"/>
      <c r="C206" s="58"/>
      <c r="D206" s="230" t="s">
        <v>188</v>
      </c>
      <c r="E206" s="58"/>
      <c r="F206" s="242" t="s">
        <v>2731</v>
      </c>
      <c r="G206" s="58"/>
      <c r="H206" s="58"/>
      <c r="I206" s="163"/>
      <c r="J206" s="58"/>
      <c r="K206" s="58"/>
      <c r="L206" s="56"/>
      <c r="M206" s="73"/>
      <c r="N206" s="37"/>
      <c r="O206" s="37"/>
      <c r="P206" s="37"/>
      <c r="Q206" s="37"/>
      <c r="R206" s="37"/>
      <c r="S206" s="37"/>
      <c r="T206" s="74"/>
      <c r="AT206" s="19" t="s">
        <v>188</v>
      </c>
      <c r="AU206" s="19" t="s">
        <v>78</v>
      </c>
    </row>
    <row r="207" spans="2:65" s="1" customFormat="1" ht="22.5" customHeight="1">
      <c r="B207" s="36"/>
      <c r="C207" s="232" t="s">
        <v>469</v>
      </c>
      <c r="D207" s="232" t="s">
        <v>219</v>
      </c>
      <c r="E207" s="233" t="s">
        <v>2733</v>
      </c>
      <c r="F207" s="234" t="s">
        <v>2734</v>
      </c>
      <c r="G207" s="235" t="s">
        <v>1342</v>
      </c>
      <c r="H207" s="236">
        <v>1</v>
      </c>
      <c r="I207" s="237"/>
      <c r="J207" s="238">
        <f>ROUND(I207*H207,2)</f>
        <v>0</v>
      </c>
      <c r="K207" s="234" t="s">
        <v>21</v>
      </c>
      <c r="L207" s="239"/>
      <c r="M207" s="240" t="s">
        <v>21</v>
      </c>
      <c r="N207" s="241" t="s">
        <v>42</v>
      </c>
      <c r="O207" s="37"/>
      <c r="P207" s="202">
        <f>O207*H207</f>
        <v>0</v>
      </c>
      <c r="Q207" s="202">
        <v>0</v>
      </c>
      <c r="R207" s="202">
        <f>Q207*H207</f>
        <v>0</v>
      </c>
      <c r="S207" s="202">
        <v>0</v>
      </c>
      <c r="T207" s="203">
        <f>S207*H207</f>
        <v>0</v>
      </c>
      <c r="AR207" s="19" t="s">
        <v>1491</v>
      </c>
      <c r="AT207" s="19" t="s">
        <v>219</v>
      </c>
      <c r="AU207" s="19" t="s">
        <v>78</v>
      </c>
      <c r="AY207" s="19" t="s">
        <v>180</v>
      </c>
      <c r="BE207" s="204">
        <f>IF(N207="základní",J207,0)</f>
        <v>0</v>
      </c>
      <c r="BF207" s="204">
        <f>IF(N207="snížená",J207,0)</f>
        <v>0</v>
      </c>
      <c r="BG207" s="204">
        <f>IF(N207="zákl. přenesená",J207,0)</f>
        <v>0</v>
      </c>
      <c r="BH207" s="204">
        <f>IF(N207="sníž. přenesená",J207,0)</f>
        <v>0</v>
      </c>
      <c r="BI207" s="204">
        <f>IF(N207="nulová",J207,0)</f>
        <v>0</v>
      </c>
      <c r="BJ207" s="19" t="s">
        <v>78</v>
      </c>
      <c r="BK207" s="204">
        <f>ROUND(I207*H207,2)</f>
        <v>0</v>
      </c>
      <c r="BL207" s="19" t="s">
        <v>498</v>
      </c>
      <c r="BM207" s="19" t="s">
        <v>2735</v>
      </c>
    </row>
    <row r="208" spans="2:47" s="1" customFormat="1" ht="13.5">
      <c r="B208" s="36"/>
      <c r="C208" s="58"/>
      <c r="D208" s="230" t="s">
        <v>188</v>
      </c>
      <c r="E208" s="58"/>
      <c r="F208" s="242" t="s">
        <v>2734</v>
      </c>
      <c r="G208" s="58"/>
      <c r="H208" s="58"/>
      <c r="I208" s="163"/>
      <c r="J208" s="58"/>
      <c r="K208" s="58"/>
      <c r="L208" s="56"/>
      <c r="M208" s="73"/>
      <c r="N208" s="37"/>
      <c r="O208" s="37"/>
      <c r="P208" s="37"/>
      <c r="Q208" s="37"/>
      <c r="R208" s="37"/>
      <c r="S208" s="37"/>
      <c r="T208" s="74"/>
      <c r="AT208" s="19" t="s">
        <v>188</v>
      </c>
      <c r="AU208" s="19" t="s">
        <v>78</v>
      </c>
    </row>
    <row r="209" spans="2:65" s="1" customFormat="1" ht="22.5" customHeight="1">
      <c r="B209" s="36"/>
      <c r="C209" s="232" t="s">
        <v>474</v>
      </c>
      <c r="D209" s="232" t="s">
        <v>219</v>
      </c>
      <c r="E209" s="233" t="s">
        <v>2736</v>
      </c>
      <c r="F209" s="234" t="s">
        <v>2737</v>
      </c>
      <c r="G209" s="235" t="s">
        <v>1342</v>
      </c>
      <c r="H209" s="236">
        <v>2</v>
      </c>
      <c r="I209" s="237"/>
      <c r="J209" s="238">
        <f>ROUND(I209*H209,2)</f>
        <v>0</v>
      </c>
      <c r="K209" s="234" t="s">
        <v>21</v>
      </c>
      <c r="L209" s="239"/>
      <c r="M209" s="240" t="s">
        <v>21</v>
      </c>
      <c r="N209" s="241" t="s">
        <v>42</v>
      </c>
      <c r="O209" s="37"/>
      <c r="P209" s="202">
        <f>O209*H209</f>
        <v>0</v>
      </c>
      <c r="Q209" s="202">
        <v>0</v>
      </c>
      <c r="R209" s="202">
        <f>Q209*H209</f>
        <v>0</v>
      </c>
      <c r="S209" s="202">
        <v>0</v>
      </c>
      <c r="T209" s="203">
        <f>S209*H209</f>
        <v>0</v>
      </c>
      <c r="AR209" s="19" t="s">
        <v>1491</v>
      </c>
      <c r="AT209" s="19" t="s">
        <v>219</v>
      </c>
      <c r="AU209" s="19" t="s">
        <v>78</v>
      </c>
      <c r="AY209" s="19" t="s">
        <v>180</v>
      </c>
      <c r="BE209" s="204">
        <f>IF(N209="základní",J209,0)</f>
        <v>0</v>
      </c>
      <c r="BF209" s="204">
        <f>IF(N209="snížená",J209,0)</f>
        <v>0</v>
      </c>
      <c r="BG209" s="204">
        <f>IF(N209="zákl. přenesená",J209,0)</f>
        <v>0</v>
      </c>
      <c r="BH209" s="204">
        <f>IF(N209="sníž. přenesená",J209,0)</f>
        <v>0</v>
      </c>
      <c r="BI209" s="204">
        <f>IF(N209="nulová",J209,0)</f>
        <v>0</v>
      </c>
      <c r="BJ209" s="19" t="s">
        <v>78</v>
      </c>
      <c r="BK209" s="204">
        <f>ROUND(I209*H209,2)</f>
        <v>0</v>
      </c>
      <c r="BL209" s="19" t="s">
        <v>498</v>
      </c>
      <c r="BM209" s="19" t="s">
        <v>2738</v>
      </c>
    </row>
    <row r="210" spans="2:47" s="1" customFormat="1" ht="13.5">
      <c r="B210" s="36"/>
      <c r="C210" s="58"/>
      <c r="D210" s="230" t="s">
        <v>188</v>
      </c>
      <c r="E210" s="58"/>
      <c r="F210" s="242" t="s">
        <v>2737</v>
      </c>
      <c r="G210" s="58"/>
      <c r="H210" s="58"/>
      <c r="I210" s="163"/>
      <c r="J210" s="58"/>
      <c r="K210" s="58"/>
      <c r="L210" s="56"/>
      <c r="M210" s="73"/>
      <c r="N210" s="37"/>
      <c r="O210" s="37"/>
      <c r="P210" s="37"/>
      <c r="Q210" s="37"/>
      <c r="R210" s="37"/>
      <c r="S210" s="37"/>
      <c r="T210" s="74"/>
      <c r="AT210" s="19" t="s">
        <v>188</v>
      </c>
      <c r="AU210" s="19" t="s">
        <v>78</v>
      </c>
    </row>
    <row r="211" spans="2:65" s="1" customFormat="1" ht="22.5" customHeight="1">
      <c r="B211" s="36"/>
      <c r="C211" s="232" t="s">
        <v>479</v>
      </c>
      <c r="D211" s="232" t="s">
        <v>219</v>
      </c>
      <c r="E211" s="233" t="s">
        <v>2739</v>
      </c>
      <c r="F211" s="234" t="s">
        <v>2740</v>
      </c>
      <c r="G211" s="235" t="s">
        <v>1342</v>
      </c>
      <c r="H211" s="236">
        <v>2</v>
      </c>
      <c r="I211" s="237"/>
      <c r="J211" s="238">
        <f>ROUND(I211*H211,2)</f>
        <v>0</v>
      </c>
      <c r="K211" s="234" t="s">
        <v>21</v>
      </c>
      <c r="L211" s="239"/>
      <c r="M211" s="240" t="s">
        <v>21</v>
      </c>
      <c r="N211" s="241" t="s">
        <v>42</v>
      </c>
      <c r="O211" s="37"/>
      <c r="P211" s="202">
        <f>O211*H211</f>
        <v>0</v>
      </c>
      <c r="Q211" s="202">
        <v>0</v>
      </c>
      <c r="R211" s="202">
        <f>Q211*H211</f>
        <v>0</v>
      </c>
      <c r="S211" s="202">
        <v>0</v>
      </c>
      <c r="T211" s="203">
        <f>S211*H211</f>
        <v>0</v>
      </c>
      <c r="AR211" s="19" t="s">
        <v>1491</v>
      </c>
      <c r="AT211" s="19" t="s">
        <v>219</v>
      </c>
      <c r="AU211" s="19" t="s">
        <v>78</v>
      </c>
      <c r="AY211" s="19" t="s">
        <v>180</v>
      </c>
      <c r="BE211" s="204">
        <f>IF(N211="základní",J211,0)</f>
        <v>0</v>
      </c>
      <c r="BF211" s="204">
        <f>IF(N211="snížená",J211,0)</f>
        <v>0</v>
      </c>
      <c r="BG211" s="204">
        <f>IF(N211="zákl. přenesená",J211,0)</f>
        <v>0</v>
      </c>
      <c r="BH211" s="204">
        <f>IF(N211="sníž. přenesená",J211,0)</f>
        <v>0</v>
      </c>
      <c r="BI211" s="204">
        <f>IF(N211="nulová",J211,0)</f>
        <v>0</v>
      </c>
      <c r="BJ211" s="19" t="s">
        <v>78</v>
      </c>
      <c r="BK211" s="204">
        <f>ROUND(I211*H211,2)</f>
        <v>0</v>
      </c>
      <c r="BL211" s="19" t="s">
        <v>498</v>
      </c>
      <c r="BM211" s="19" t="s">
        <v>2741</v>
      </c>
    </row>
    <row r="212" spans="2:47" s="1" customFormat="1" ht="13.5">
      <c r="B212" s="36"/>
      <c r="C212" s="58"/>
      <c r="D212" s="230" t="s">
        <v>188</v>
      </c>
      <c r="E212" s="58"/>
      <c r="F212" s="242" t="s">
        <v>2740</v>
      </c>
      <c r="G212" s="58"/>
      <c r="H212" s="58"/>
      <c r="I212" s="163"/>
      <c r="J212" s="58"/>
      <c r="K212" s="58"/>
      <c r="L212" s="56"/>
      <c r="M212" s="73"/>
      <c r="N212" s="37"/>
      <c r="O212" s="37"/>
      <c r="P212" s="37"/>
      <c r="Q212" s="37"/>
      <c r="R212" s="37"/>
      <c r="S212" s="37"/>
      <c r="T212" s="74"/>
      <c r="AT212" s="19" t="s">
        <v>188</v>
      </c>
      <c r="AU212" s="19" t="s">
        <v>78</v>
      </c>
    </row>
    <row r="213" spans="2:65" s="1" customFormat="1" ht="22.5" customHeight="1">
      <c r="B213" s="36"/>
      <c r="C213" s="232" t="s">
        <v>483</v>
      </c>
      <c r="D213" s="232" t="s">
        <v>219</v>
      </c>
      <c r="E213" s="233" t="s">
        <v>2742</v>
      </c>
      <c r="F213" s="234" t="s">
        <v>2743</v>
      </c>
      <c r="G213" s="235" t="s">
        <v>1342</v>
      </c>
      <c r="H213" s="236">
        <v>8</v>
      </c>
      <c r="I213" s="237"/>
      <c r="J213" s="238">
        <f>ROUND(I213*H213,2)</f>
        <v>0</v>
      </c>
      <c r="K213" s="234" t="s">
        <v>21</v>
      </c>
      <c r="L213" s="239"/>
      <c r="M213" s="240" t="s">
        <v>21</v>
      </c>
      <c r="N213" s="241" t="s">
        <v>42</v>
      </c>
      <c r="O213" s="37"/>
      <c r="P213" s="202">
        <f>O213*H213</f>
        <v>0</v>
      </c>
      <c r="Q213" s="202">
        <v>0</v>
      </c>
      <c r="R213" s="202">
        <f>Q213*H213</f>
        <v>0</v>
      </c>
      <c r="S213" s="202">
        <v>0</v>
      </c>
      <c r="T213" s="203">
        <f>S213*H213</f>
        <v>0</v>
      </c>
      <c r="AR213" s="19" t="s">
        <v>1491</v>
      </c>
      <c r="AT213" s="19" t="s">
        <v>219</v>
      </c>
      <c r="AU213" s="19" t="s">
        <v>78</v>
      </c>
      <c r="AY213" s="19" t="s">
        <v>180</v>
      </c>
      <c r="BE213" s="204">
        <f>IF(N213="základní",J213,0)</f>
        <v>0</v>
      </c>
      <c r="BF213" s="204">
        <f>IF(N213="snížená",J213,0)</f>
        <v>0</v>
      </c>
      <c r="BG213" s="204">
        <f>IF(N213="zákl. přenesená",J213,0)</f>
        <v>0</v>
      </c>
      <c r="BH213" s="204">
        <f>IF(N213="sníž. přenesená",J213,0)</f>
        <v>0</v>
      </c>
      <c r="BI213" s="204">
        <f>IF(N213="nulová",J213,0)</f>
        <v>0</v>
      </c>
      <c r="BJ213" s="19" t="s">
        <v>78</v>
      </c>
      <c r="BK213" s="204">
        <f>ROUND(I213*H213,2)</f>
        <v>0</v>
      </c>
      <c r="BL213" s="19" t="s">
        <v>498</v>
      </c>
      <c r="BM213" s="19" t="s">
        <v>2744</v>
      </c>
    </row>
    <row r="214" spans="2:47" s="1" customFormat="1" ht="13.5">
      <c r="B214" s="36"/>
      <c r="C214" s="58"/>
      <c r="D214" s="230" t="s">
        <v>188</v>
      </c>
      <c r="E214" s="58"/>
      <c r="F214" s="242" t="s">
        <v>2743</v>
      </c>
      <c r="G214" s="58"/>
      <c r="H214" s="58"/>
      <c r="I214" s="163"/>
      <c r="J214" s="58"/>
      <c r="K214" s="58"/>
      <c r="L214" s="56"/>
      <c r="M214" s="73"/>
      <c r="N214" s="37"/>
      <c r="O214" s="37"/>
      <c r="P214" s="37"/>
      <c r="Q214" s="37"/>
      <c r="R214" s="37"/>
      <c r="S214" s="37"/>
      <c r="T214" s="74"/>
      <c r="AT214" s="19" t="s">
        <v>188</v>
      </c>
      <c r="AU214" s="19" t="s">
        <v>78</v>
      </c>
    </row>
    <row r="215" spans="2:65" s="1" customFormat="1" ht="22.5" customHeight="1">
      <c r="B215" s="36"/>
      <c r="C215" s="232" t="s">
        <v>488</v>
      </c>
      <c r="D215" s="232" t="s">
        <v>219</v>
      </c>
      <c r="E215" s="233" t="s">
        <v>2745</v>
      </c>
      <c r="F215" s="234" t="s">
        <v>2746</v>
      </c>
      <c r="G215" s="235" t="s">
        <v>1342</v>
      </c>
      <c r="H215" s="236">
        <v>1</v>
      </c>
      <c r="I215" s="237"/>
      <c r="J215" s="238">
        <f>ROUND(I215*H215,2)</f>
        <v>0</v>
      </c>
      <c r="K215" s="234" t="s">
        <v>21</v>
      </c>
      <c r="L215" s="239"/>
      <c r="M215" s="240" t="s">
        <v>21</v>
      </c>
      <c r="N215" s="241" t="s">
        <v>42</v>
      </c>
      <c r="O215" s="37"/>
      <c r="P215" s="202">
        <f>O215*H215</f>
        <v>0</v>
      </c>
      <c r="Q215" s="202">
        <v>0</v>
      </c>
      <c r="R215" s="202">
        <f>Q215*H215</f>
        <v>0</v>
      </c>
      <c r="S215" s="202">
        <v>0</v>
      </c>
      <c r="T215" s="203">
        <f>S215*H215</f>
        <v>0</v>
      </c>
      <c r="AR215" s="19" t="s">
        <v>1491</v>
      </c>
      <c r="AT215" s="19" t="s">
        <v>219</v>
      </c>
      <c r="AU215" s="19" t="s">
        <v>78</v>
      </c>
      <c r="AY215" s="19" t="s">
        <v>180</v>
      </c>
      <c r="BE215" s="204">
        <f>IF(N215="základní",J215,0)</f>
        <v>0</v>
      </c>
      <c r="BF215" s="204">
        <f>IF(N215="snížená",J215,0)</f>
        <v>0</v>
      </c>
      <c r="BG215" s="204">
        <f>IF(N215="zákl. přenesená",J215,0)</f>
        <v>0</v>
      </c>
      <c r="BH215" s="204">
        <f>IF(N215="sníž. přenesená",J215,0)</f>
        <v>0</v>
      </c>
      <c r="BI215" s="204">
        <f>IF(N215="nulová",J215,0)</f>
        <v>0</v>
      </c>
      <c r="BJ215" s="19" t="s">
        <v>78</v>
      </c>
      <c r="BK215" s="204">
        <f>ROUND(I215*H215,2)</f>
        <v>0</v>
      </c>
      <c r="BL215" s="19" t="s">
        <v>498</v>
      </c>
      <c r="BM215" s="19" t="s">
        <v>2747</v>
      </c>
    </row>
    <row r="216" spans="2:47" s="1" customFormat="1" ht="13.5">
      <c r="B216" s="36"/>
      <c r="C216" s="58"/>
      <c r="D216" s="230" t="s">
        <v>188</v>
      </c>
      <c r="E216" s="58"/>
      <c r="F216" s="242" t="s">
        <v>2746</v>
      </c>
      <c r="G216" s="58"/>
      <c r="H216" s="58"/>
      <c r="I216" s="163"/>
      <c r="J216" s="58"/>
      <c r="K216" s="58"/>
      <c r="L216" s="56"/>
      <c r="M216" s="73"/>
      <c r="N216" s="37"/>
      <c r="O216" s="37"/>
      <c r="P216" s="37"/>
      <c r="Q216" s="37"/>
      <c r="R216" s="37"/>
      <c r="S216" s="37"/>
      <c r="T216" s="74"/>
      <c r="AT216" s="19" t="s">
        <v>188</v>
      </c>
      <c r="AU216" s="19" t="s">
        <v>78</v>
      </c>
    </row>
    <row r="217" spans="2:65" s="1" customFormat="1" ht="22.5" customHeight="1">
      <c r="B217" s="36"/>
      <c r="C217" s="232" t="s">
        <v>493</v>
      </c>
      <c r="D217" s="232" t="s">
        <v>219</v>
      </c>
      <c r="E217" s="233" t="s">
        <v>2748</v>
      </c>
      <c r="F217" s="234" t="s">
        <v>2749</v>
      </c>
      <c r="G217" s="235" t="s">
        <v>1342</v>
      </c>
      <c r="H217" s="236">
        <v>2</v>
      </c>
      <c r="I217" s="237"/>
      <c r="J217" s="238">
        <f>ROUND(I217*H217,2)</f>
        <v>0</v>
      </c>
      <c r="K217" s="234" t="s">
        <v>21</v>
      </c>
      <c r="L217" s="239"/>
      <c r="M217" s="240" t="s">
        <v>21</v>
      </c>
      <c r="N217" s="241" t="s">
        <v>42</v>
      </c>
      <c r="O217" s="37"/>
      <c r="P217" s="202">
        <f>O217*H217</f>
        <v>0</v>
      </c>
      <c r="Q217" s="202">
        <v>0</v>
      </c>
      <c r="R217" s="202">
        <f>Q217*H217</f>
        <v>0</v>
      </c>
      <c r="S217" s="202">
        <v>0</v>
      </c>
      <c r="T217" s="203">
        <f>S217*H217</f>
        <v>0</v>
      </c>
      <c r="AR217" s="19" t="s">
        <v>1491</v>
      </c>
      <c r="AT217" s="19" t="s">
        <v>219</v>
      </c>
      <c r="AU217" s="19" t="s">
        <v>78</v>
      </c>
      <c r="AY217" s="19" t="s">
        <v>180</v>
      </c>
      <c r="BE217" s="204">
        <f>IF(N217="základní",J217,0)</f>
        <v>0</v>
      </c>
      <c r="BF217" s="204">
        <f>IF(N217="snížená",J217,0)</f>
        <v>0</v>
      </c>
      <c r="BG217" s="204">
        <f>IF(N217="zákl. přenesená",J217,0)</f>
        <v>0</v>
      </c>
      <c r="BH217" s="204">
        <f>IF(N217="sníž. přenesená",J217,0)</f>
        <v>0</v>
      </c>
      <c r="BI217" s="204">
        <f>IF(N217="nulová",J217,0)</f>
        <v>0</v>
      </c>
      <c r="BJ217" s="19" t="s">
        <v>78</v>
      </c>
      <c r="BK217" s="204">
        <f>ROUND(I217*H217,2)</f>
        <v>0</v>
      </c>
      <c r="BL217" s="19" t="s">
        <v>498</v>
      </c>
      <c r="BM217" s="19" t="s">
        <v>2750</v>
      </c>
    </row>
    <row r="218" spans="2:47" s="1" customFormat="1" ht="13.5">
      <c r="B218" s="36"/>
      <c r="C218" s="58"/>
      <c r="D218" s="230" t="s">
        <v>188</v>
      </c>
      <c r="E218" s="58"/>
      <c r="F218" s="242" t="s">
        <v>2749</v>
      </c>
      <c r="G218" s="58"/>
      <c r="H218" s="58"/>
      <c r="I218" s="163"/>
      <c r="J218" s="58"/>
      <c r="K218" s="58"/>
      <c r="L218" s="56"/>
      <c r="M218" s="73"/>
      <c r="N218" s="37"/>
      <c r="O218" s="37"/>
      <c r="P218" s="37"/>
      <c r="Q218" s="37"/>
      <c r="R218" s="37"/>
      <c r="S218" s="37"/>
      <c r="T218" s="74"/>
      <c r="AT218" s="19" t="s">
        <v>188</v>
      </c>
      <c r="AU218" s="19" t="s">
        <v>78</v>
      </c>
    </row>
    <row r="219" spans="2:65" s="1" customFormat="1" ht="22.5" customHeight="1">
      <c r="B219" s="36"/>
      <c r="C219" s="232" t="s">
        <v>498</v>
      </c>
      <c r="D219" s="232" t="s">
        <v>219</v>
      </c>
      <c r="E219" s="233" t="s">
        <v>2751</v>
      </c>
      <c r="F219" s="234" t="s">
        <v>2752</v>
      </c>
      <c r="G219" s="235" t="s">
        <v>1342</v>
      </c>
      <c r="H219" s="236">
        <v>3</v>
      </c>
      <c r="I219" s="237"/>
      <c r="J219" s="238">
        <f>ROUND(I219*H219,2)</f>
        <v>0</v>
      </c>
      <c r="K219" s="234" t="s">
        <v>21</v>
      </c>
      <c r="L219" s="239"/>
      <c r="M219" s="240" t="s">
        <v>21</v>
      </c>
      <c r="N219" s="241" t="s">
        <v>42</v>
      </c>
      <c r="O219" s="37"/>
      <c r="P219" s="202">
        <f>O219*H219</f>
        <v>0</v>
      </c>
      <c r="Q219" s="202">
        <v>0</v>
      </c>
      <c r="R219" s="202">
        <f>Q219*H219</f>
        <v>0</v>
      </c>
      <c r="S219" s="202">
        <v>0</v>
      </c>
      <c r="T219" s="203">
        <f>S219*H219</f>
        <v>0</v>
      </c>
      <c r="AR219" s="19" t="s">
        <v>1491</v>
      </c>
      <c r="AT219" s="19" t="s">
        <v>219</v>
      </c>
      <c r="AU219" s="19" t="s">
        <v>78</v>
      </c>
      <c r="AY219" s="19" t="s">
        <v>180</v>
      </c>
      <c r="BE219" s="204">
        <f>IF(N219="základní",J219,0)</f>
        <v>0</v>
      </c>
      <c r="BF219" s="204">
        <f>IF(N219="snížená",J219,0)</f>
        <v>0</v>
      </c>
      <c r="BG219" s="204">
        <f>IF(N219="zákl. přenesená",J219,0)</f>
        <v>0</v>
      </c>
      <c r="BH219" s="204">
        <f>IF(N219="sníž. přenesená",J219,0)</f>
        <v>0</v>
      </c>
      <c r="BI219" s="204">
        <f>IF(N219="nulová",J219,0)</f>
        <v>0</v>
      </c>
      <c r="BJ219" s="19" t="s">
        <v>78</v>
      </c>
      <c r="BK219" s="204">
        <f>ROUND(I219*H219,2)</f>
        <v>0</v>
      </c>
      <c r="BL219" s="19" t="s">
        <v>498</v>
      </c>
      <c r="BM219" s="19" t="s">
        <v>2753</v>
      </c>
    </row>
    <row r="220" spans="2:47" s="1" customFormat="1" ht="13.5">
      <c r="B220" s="36"/>
      <c r="C220" s="58"/>
      <c r="D220" s="230" t="s">
        <v>188</v>
      </c>
      <c r="E220" s="58"/>
      <c r="F220" s="242" t="s">
        <v>2752</v>
      </c>
      <c r="G220" s="58"/>
      <c r="H220" s="58"/>
      <c r="I220" s="163"/>
      <c r="J220" s="58"/>
      <c r="K220" s="58"/>
      <c r="L220" s="56"/>
      <c r="M220" s="73"/>
      <c r="N220" s="37"/>
      <c r="O220" s="37"/>
      <c r="P220" s="37"/>
      <c r="Q220" s="37"/>
      <c r="R220" s="37"/>
      <c r="S220" s="37"/>
      <c r="T220" s="74"/>
      <c r="AT220" s="19" t="s">
        <v>188</v>
      </c>
      <c r="AU220" s="19" t="s">
        <v>78</v>
      </c>
    </row>
    <row r="221" spans="2:65" s="1" customFormat="1" ht="22.5" customHeight="1">
      <c r="B221" s="36"/>
      <c r="C221" s="232" t="s">
        <v>504</v>
      </c>
      <c r="D221" s="232" t="s">
        <v>219</v>
      </c>
      <c r="E221" s="233" t="s">
        <v>2754</v>
      </c>
      <c r="F221" s="234" t="s">
        <v>2755</v>
      </c>
      <c r="G221" s="235" t="s">
        <v>1342</v>
      </c>
      <c r="H221" s="236">
        <v>1</v>
      </c>
      <c r="I221" s="237"/>
      <c r="J221" s="238">
        <f>ROUND(I221*H221,2)</f>
        <v>0</v>
      </c>
      <c r="K221" s="234" t="s">
        <v>21</v>
      </c>
      <c r="L221" s="239"/>
      <c r="M221" s="240" t="s">
        <v>21</v>
      </c>
      <c r="N221" s="241" t="s">
        <v>42</v>
      </c>
      <c r="O221" s="37"/>
      <c r="P221" s="202">
        <f>O221*H221</f>
        <v>0</v>
      </c>
      <c r="Q221" s="202">
        <v>0</v>
      </c>
      <c r="R221" s="202">
        <f>Q221*H221</f>
        <v>0</v>
      </c>
      <c r="S221" s="202">
        <v>0</v>
      </c>
      <c r="T221" s="203">
        <f>S221*H221</f>
        <v>0</v>
      </c>
      <c r="AR221" s="19" t="s">
        <v>1491</v>
      </c>
      <c r="AT221" s="19" t="s">
        <v>219</v>
      </c>
      <c r="AU221" s="19" t="s">
        <v>78</v>
      </c>
      <c r="AY221" s="19" t="s">
        <v>180</v>
      </c>
      <c r="BE221" s="204">
        <f>IF(N221="základní",J221,0)</f>
        <v>0</v>
      </c>
      <c r="BF221" s="204">
        <f>IF(N221="snížená",J221,0)</f>
        <v>0</v>
      </c>
      <c r="BG221" s="204">
        <f>IF(N221="zákl. přenesená",J221,0)</f>
        <v>0</v>
      </c>
      <c r="BH221" s="204">
        <f>IF(N221="sníž. přenesená",J221,0)</f>
        <v>0</v>
      </c>
      <c r="BI221" s="204">
        <f>IF(N221="nulová",J221,0)</f>
        <v>0</v>
      </c>
      <c r="BJ221" s="19" t="s">
        <v>78</v>
      </c>
      <c r="BK221" s="204">
        <f>ROUND(I221*H221,2)</f>
        <v>0</v>
      </c>
      <c r="BL221" s="19" t="s">
        <v>498</v>
      </c>
      <c r="BM221" s="19" t="s">
        <v>2756</v>
      </c>
    </row>
    <row r="222" spans="2:47" s="1" customFormat="1" ht="13.5">
      <c r="B222" s="36"/>
      <c r="C222" s="58"/>
      <c r="D222" s="230" t="s">
        <v>188</v>
      </c>
      <c r="E222" s="58"/>
      <c r="F222" s="242" t="s">
        <v>2755</v>
      </c>
      <c r="G222" s="58"/>
      <c r="H222" s="58"/>
      <c r="I222" s="163"/>
      <c r="J222" s="58"/>
      <c r="K222" s="58"/>
      <c r="L222" s="56"/>
      <c r="M222" s="73"/>
      <c r="N222" s="37"/>
      <c r="O222" s="37"/>
      <c r="P222" s="37"/>
      <c r="Q222" s="37"/>
      <c r="R222" s="37"/>
      <c r="S222" s="37"/>
      <c r="T222" s="74"/>
      <c r="AT222" s="19" t="s">
        <v>188</v>
      </c>
      <c r="AU222" s="19" t="s">
        <v>78</v>
      </c>
    </row>
    <row r="223" spans="2:65" s="1" customFormat="1" ht="22.5" customHeight="1">
      <c r="B223" s="36"/>
      <c r="C223" s="232" t="s">
        <v>892</v>
      </c>
      <c r="D223" s="232" t="s">
        <v>219</v>
      </c>
      <c r="E223" s="233" t="s">
        <v>2757</v>
      </c>
      <c r="F223" s="234" t="s">
        <v>2758</v>
      </c>
      <c r="G223" s="235" t="s">
        <v>1342</v>
      </c>
      <c r="H223" s="236">
        <v>1</v>
      </c>
      <c r="I223" s="237"/>
      <c r="J223" s="238">
        <f>ROUND(I223*H223,2)</f>
        <v>0</v>
      </c>
      <c r="K223" s="234" t="s">
        <v>21</v>
      </c>
      <c r="L223" s="239"/>
      <c r="M223" s="240" t="s">
        <v>21</v>
      </c>
      <c r="N223" s="241" t="s">
        <v>42</v>
      </c>
      <c r="O223" s="37"/>
      <c r="P223" s="202">
        <f>O223*H223</f>
        <v>0</v>
      </c>
      <c r="Q223" s="202">
        <v>0</v>
      </c>
      <c r="R223" s="202">
        <f>Q223*H223</f>
        <v>0</v>
      </c>
      <c r="S223" s="202">
        <v>0</v>
      </c>
      <c r="T223" s="203">
        <f>S223*H223</f>
        <v>0</v>
      </c>
      <c r="AR223" s="19" t="s">
        <v>1491</v>
      </c>
      <c r="AT223" s="19" t="s">
        <v>219</v>
      </c>
      <c r="AU223" s="19" t="s">
        <v>78</v>
      </c>
      <c r="AY223" s="19" t="s">
        <v>180</v>
      </c>
      <c r="BE223" s="204">
        <f>IF(N223="základní",J223,0)</f>
        <v>0</v>
      </c>
      <c r="BF223" s="204">
        <f>IF(N223="snížená",J223,0)</f>
        <v>0</v>
      </c>
      <c r="BG223" s="204">
        <f>IF(N223="zákl. přenesená",J223,0)</f>
        <v>0</v>
      </c>
      <c r="BH223" s="204">
        <f>IF(N223="sníž. přenesená",J223,0)</f>
        <v>0</v>
      </c>
      <c r="BI223" s="204">
        <f>IF(N223="nulová",J223,0)</f>
        <v>0</v>
      </c>
      <c r="BJ223" s="19" t="s">
        <v>78</v>
      </c>
      <c r="BK223" s="204">
        <f>ROUND(I223*H223,2)</f>
        <v>0</v>
      </c>
      <c r="BL223" s="19" t="s">
        <v>498</v>
      </c>
      <c r="BM223" s="19" t="s">
        <v>2759</v>
      </c>
    </row>
    <row r="224" spans="2:47" s="1" customFormat="1" ht="13.5">
      <c r="B224" s="36"/>
      <c r="C224" s="58"/>
      <c r="D224" s="205" t="s">
        <v>188</v>
      </c>
      <c r="E224" s="58"/>
      <c r="F224" s="206" t="s">
        <v>2758</v>
      </c>
      <c r="G224" s="58"/>
      <c r="H224" s="58"/>
      <c r="I224" s="163"/>
      <c r="J224" s="58"/>
      <c r="K224" s="58"/>
      <c r="L224" s="56"/>
      <c r="M224" s="283"/>
      <c r="N224" s="253"/>
      <c r="O224" s="253"/>
      <c r="P224" s="253"/>
      <c r="Q224" s="253"/>
      <c r="R224" s="253"/>
      <c r="S224" s="253"/>
      <c r="T224" s="284"/>
      <c r="AT224" s="19" t="s">
        <v>188</v>
      </c>
      <c r="AU224" s="19" t="s">
        <v>78</v>
      </c>
    </row>
    <row r="225" spans="2:12" s="1" customFormat="1" ht="6.95" customHeight="1">
      <c r="B225" s="51"/>
      <c r="C225" s="52"/>
      <c r="D225" s="52"/>
      <c r="E225" s="52"/>
      <c r="F225" s="52"/>
      <c r="G225" s="52"/>
      <c r="H225" s="52"/>
      <c r="I225" s="139"/>
      <c r="J225" s="52"/>
      <c r="K225" s="52"/>
      <c r="L225" s="56"/>
    </row>
  </sheetData>
  <sheetProtection password="CC35" sheet="1" objects="1" scenarios="1" formatColumns="0" formatRows="0" sort="0" autoFilter="0"/>
  <autoFilter ref="C86:K86"/>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130</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ht="13.5">
      <c r="B8" s="23"/>
      <c r="C8" s="24"/>
      <c r="D8" s="32" t="s">
        <v>148</v>
      </c>
      <c r="E8" s="24"/>
      <c r="F8" s="24"/>
      <c r="G8" s="24"/>
      <c r="H8" s="24"/>
      <c r="I8" s="117"/>
      <c r="J8" s="24"/>
      <c r="K8" s="26"/>
    </row>
    <row r="9" spans="2:11" s="1" customFormat="1" ht="22.5" customHeight="1">
      <c r="B9" s="36"/>
      <c r="C9" s="37"/>
      <c r="D9" s="37"/>
      <c r="E9" s="328" t="s">
        <v>2760</v>
      </c>
      <c r="F9" s="297"/>
      <c r="G9" s="297"/>
      <c r="H9" s="297"/>
      <c r="I9" s="118"/>
      <c r="J9" s="37"/>
      <c r="K9" s="40"/>
    </row>
    <row r="10" spans="2:11" s="1" customFormat="1" ht="13.5">
      <c r="B10" s="36"/>
      <c r="C10" s="37"/>
      <c r="D10" s="32" t="s">
        <v>1109</v>
      </c>
      <c r="E10" s="37"/>
      <c r="F10" s="37"/>
      <c r="G10" s="37"/>
      <c r="H10" s="37"/>
      <c r="I10" s="118"/>
      <c r="J10" s="37"/>
      <c r="K10" s="40"/>
    </row>
    <row r="11" spans="2:11" s="1" customFormat="1" ht="36.95" customHeight="1">
      <c r="B11" s="36"/>
      <c r="C11" s="37"/>
      <c r="D11" s="37"/>
      <c r="E11" s="329" t="s">
        <v>2761</v>
      </c>
      <c r="F11" s="297"/>
      <c r="G11" s="297"/>
      <c r="H11" s="297"/>
      <c r="I11" s="118"/>
      <c r="J11" s="37"/>
      <c r="K11" s="40"/>
    </row>
    <row r="12" spans="2:11" s="1" customFormat="1" ht="13.5">
      <c r="B12" s="36"/>
      <c r="C12" s="37"/>
      <c r="D12" s="37"/>
      <c r="E12" s="37"/>
      <c r="F12" s="37"/>
      <c r="G12" s="37"/>
      <c r="H12" s="37"/>
      <c r="I12" s="118"/>
      <c r="J12" s="37"/>
      <c r="K12" s="40"/>
    </row>
    <row r="13" spans="2:11" s="1" customFormat="1" ht="14.45" customHeight="1">
      <c r="B13" s="36"/>
      <c r="C13" s="37"/>
      <c r="D13" s="32" t="s">
        <v>18</v>
      </c>
      <c r="E13" s="37"/>
      <c r="F13" s="30" t="s">
        <v>21</v>
      </c>
      <c r="G13" s="37"/>
      <c r="H13" s="37"/>
      <c r="I13" s="119" t="s">
        <v>20</v>
      </c>
      <c r="J13" s="30" t="s">
        <v>21</v>
      </c>
      <c r="K13" s="40"/>
    </row>
    <row r="14" spans="2:11" s="1" customFormat="1" ht="14.45" customHeight="1">
      <c r="B14" s="36"/>
      <c r="C14" s="37"/>
      <c r="D14" s="32" t="s">
        <v>22</v>
      </c>
      <c r="E14" s="37"/>
      <c r="F14" s="30" t="s">
        <v>23</v>
      </c>
      <c r="G14" s="37"/>
      <c r="H14" s="37"/>
      <c r="I14" s="119" t="s">
        <v>24</v>
      </c>
      <c r="J14" s="120" t="str">
        <f>'Rekapitulace stavby'!AN8</f>
        <v>22. 3. 2016</v>
      </c>
      <c r="K14" s="40"/>
    </row>
    <row r="15" spans="2:11" s="1" customFormat="1" ht="10.9" customHeight="1">
      <c r="B15" s="36"/>
      <c r="C15" s="37"/>
      <c r="D15" s="37"/>
      <c r="E15" s="37"/>
      <c r="F15" s="37"/>
      <c r="G15" s="37"/>
      <c r="H15" s="37"/>
      <c r="I15" s="118"/>
      <c r="J15" s="37"/>
      <c r="K15" s="40"/>
    </row>
    <row r="16" spans="2:11" s="1" customFormat="1" ht="14.45" customHeight="1">
      <c r="B16" s="36"/>
      <c r="C16" s="37"/>
      <c r="D16" s="32" t="s">
        <v>26</v>
      </c>
      <c r="E16" s="37"/>
      <c r="F16" s="37"/>
      <c r="G16" s="37"/>
      <c r="H16" s="37"/>
      <c r="I16" s="119" t="s">
        <v>27</v>
      </c>
      <c r="J16" s="30" t="str">
        <f>IF('Rekapitulace stavby'!AN10="","",'Rekapitulace stavby'!AN10)</f>
        <v/>
      </c>
      <c r="K16" s="40"/>
    </row>
    <row r="17" spans="2:11" s="1" customFormat="1" ht="18" customHeight="1">
      <c r="B17" s="36"/>
      <c r="C17" s="37"/>
      <c r="D17" s="37"/>
      <c r="E17" s="30" t="str">
        <f>IF('Rekapitulace stavby'!E11="","",'Rekapitulace stavby'!E11)</f>
        <v>Povodí Labe, státní podnik</v>
      </c>
      <c r="F17" s="37"/>
      <c r="G17" s="37"/>
      <c r="H17" s="37"/>
      <c r="I17" s="119" t="s">
        <v>29</v>
      </c>
      <c r="J17" s="30" t="str">
        <f>IF('Rekapitulace stavby'!AN11="","",'Rekapitulace stavby'!AN11)</f>
        <v/>
      </c>
      <c r="K17" s="40"/>
    </row>
    <row r="18" spans="2:11" s="1" customFormat="1" ht="6.95" customHeight="1">
      <c r="B18" s="36"/>
      <c r="C18" s="37"/>
      <c r="D18" s="37"/>
      <c r="E18" s="37"/>
      <c r="F18" s="37"/>
      <c r="G18" s="37"/>
      <c r="H18" s="37"/>
      <c r="I18" s="118"/>
      <c r="J18" s="37"/>
      <c r="K18" s="40"/>
    </row>
    <row r="19" spans="2:11" s="1" customFormat="1" ht="14.45"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5" customHeight="1">
      <c r="B21" s="36"/>
      <c r="C21" s="37"/>
      <c r="D21" s="37"/>
      <c r="E21" s="37"/>
      <c r="F21" s="37"/>
      <c r="G21" s="37"/>
      <c r="H21" s="37"/>
      <c r="I21" s="118"/>
      <c r="J21" s="37"/>
      <c r="K21" s="40"/>
    </row>
    <row r="22" spans="2:11" s="1" customFormat="1" ht="14.45" customHeight="1">
      <c r="B22" s="36"/>
      <c r="C22" s="37"/>
      <c r="D22" s="32" t="s">
        <v>32</v>
      </c>
      <c r="E22" s="37"/>
      <c r="F22" s="37"/>
      <c r="G22" s="37"/>
      <c r="H22" s="37"/>
      <c r="I22" s="119" t="s">
        <v>27</v>
      </c>
      <c r="J22" s="30" t="str">
        <f>IF('Rekapitulace stavby'!AN16="","",'Rekapitulace stavby'!AN16)</f>
        <v/>
      </c>
      <c r="K22" s="40"/>
    </row>
    <row r="23" spans="2:11" s="1" customFormat="1" ht="18" customHeight="1">
      <c r="B23" s="36"/>
      <c r="C23" s="37"/>
      <c r="D23" s="37"/>
      <c r="E23" s="30" t="str">
        <f>IF('Rekapitulace stavby'!E17="","",'Rekapitulace stavby'!E17)</f>
        <v>HG Partner, s.r.o.</v>
      </c>
      <c r="F23" s="37"/>
      <c r="G23" s="37"/>
      <c r="H23" s="37"/>
      <c r="I23" s="119" t="s">
        <v>29</v>
      </c>
      <c r="J23" s="30" t="str">
        <f>IF('Rekapitulace stavby'!AN17="","",'Rekapitulace stavby'!AN17)</f>
        <v/>
      </c>
      <c r="K23" s="40"/>
    </row>
    <row r="24" spans="2:11" s="1" customFormat="1" ht="6.95" customHeight="1">
      <c r="B24" s="36"/>
      <c r="C24" s="37"/>
      <c r="D24" s="37"/>
      <c r="E24" s="37"/>
      <c r="F24" s="37"/>
      <c r="G24" s="37"/>
      <c r="H24" s="37"/>
      <c r="I24" s="118"/>
      <c r="J24" s="37"/>
      <c r="K24" s="40"/>
    </row>
    <row r="25" spans="2:11" s="1" customFormat="1" ht="14.45" customHeight="1">
      <c r="B25" s="36"/>
      <c r="C25" s="37"/>
      <c r="D25" s="32" t="s">
        <v>35</v>
      </c>
      <c r="E25" s="37"/>
      <c r="F25" s="37"/>
      <c r="G25" s="37"/>
      <c r="H25" s="37"/>
      <c r="I25" s="118"/>
      <c r="J25" s="37"/>
      <c r="K25" s="40"/>
    </row>
    <row r="26" spans="2:11" s="7" customFormat="1" ht="22.5" customHeight="1">
      <c r="B26" s="121"/>
      <c r="C26" s="122"/>
      <c r="D26" s="122"/>
      <c r="E26" s="293" t="s">
        <v>21</v>
      </c>
      <c r="F26" s="330"/>
      <c r="G26" s="330"/>
      <c r="H26" s="330"/>
      <c r="I26" s="123"/>
      <c r="J26" s="122"/>
      <c r="K26" s="124"/>
    </row>
    <row r="27" spans="2:11" s="1" customFormat="1" ht="6.95" customHeight="1">
      <c r="B27" s="36"/>
      <c r="C27" s="37"/>
      <c r="D27" s="37"/>
      <c r="E27" s="37"/>
      <c r="F27" s="37"/>
      <c r="G27" s="37"/>
      <c r="H27" s="37"/>
      <c r="I27" s="118"/>
      <c r="J27" s="37"/>
      <c r="K27" s="40"/>
    </row>
    <row r="28" spans="2:11" s="1" customFormat="1" ht="6.95"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ROUND(J92,2)</f>
        <v>0</v>
      </c>
      <c r="K29" s="40"/>
    </row>
    <row r="30" spans="2:11" s="1" customFormat="1" ht="6.95" customHeight="1">
      <c r="B30" s="36"/>
      <c r="C30" s="37"/>
      <c r="D30" s="81"/>
      <c r="E30" s="81"/>
      <c r="F30" s="81"/>
      <c r="G30" s="81"/>
      <c r="H30" s="81"/>
      <c r="I30" s="125"/>
      <c r="J30" s="81"/>
      <c r="K30" s="126"/>
    </row>
    <row r="31" spans="2:11" s="1" customFormat="1" ht="14.45" customHeight="1">
      <c r="B31" s="36"/>
      <c r="C31" s="37"/>
      <c r="D31" s="37"/>
      <c r="E31" s="37"/>
      <c r="F31" s="41" t="s">
        <v>39</v>
      </c>
      <c r="G31" s="37"/>
      <c r="H31" s="37"/>
      <c r="I31" s="129" t="s">
        <v>38</v>
      </c>
      <c r="J31" s="41" t="s">
        <v>40</v>
      </c>
      <c r="K31" s="40"/>
    </row>
    <row r="32" spans="2:11" s="1" customFormat="1" ht="14.45" customHeight="1">
      <c r="B32" s="36"/>
      <c r="C32" s="37"/>
      <c r="D32" s="44" t="s">
        <v>41</v>
      </c>
      <c r="E32" s="44" t="s">
        <v>42</v>
      </c>
      <c r="F32" s="130">
        <f>ROUND(SUM(BE92:BE266),2)</f>
        <v>0</v>
      </c>
      <c r="G32" s="37"/>
      <c r="H32" s="37"/>
      <c r="I32" s="131">
        <v>0.21</v>
      </c>
      <c r="J32" s="130">
        <f>ROUND(ROUND((SUM(BE92:BE266)),2)*I32,2)</f>
        <v>0</v>
      </c>
      <c r="K32" s="40"/>
    </row>
    <row r="33" spans="2:11" s="1" customFormat="1" ht="14.45" customHeight="1">
      <c r="B33" s="36"/>
      <c r="C33" s="37"/>
      <c r="D33" s="37"/>
      <c r="E33" s="44" t="s">
        <v>43</v>
      </c>
      <c r="F33" s="130">
        <f>ROUND(SUM(BF92:BF266),2)</f>
        <v>0</v>
      </c>
      <c r="G33" s="37"/>
      <c r="H33" s="37"/>
      <c r="I33" s="131">
        <v>0.15</v>
      </c>
      <c r="J33" s="130">
        <f>ROUND(ROUND((SUM(BF92:BF266)),2)*I33,2)</f>
        <v>0</v>
      </c>
      <c r="K33" s="40"/>
    </row>
    <row r="34" spans="2:11" s="1" customFormat="1" ht="14.45" customHeight="1" hidden="1">
      <c r="B34" s="36"/>
      <c r="C34" s="37"/>
      <c r="D34" s="37"/>
      <c r="E34" s="44" t="s">
        <v>44</v>
      </c>
      <c r="F34" s="130">
        <f>ROUND(SUM(BG92:BG266),2)</f>
        <v>0</v>
      </c>
      <c r="G34" s="37"/>
      <c r="H34" s="37"/>
      <c r="I34" s="131">
        <v>0.21</v>
      </c>
      <c r="J34" s="130">
        <v>0</v>
      </c>
      <c r="K34" s="40"/>
    </row>
    <row r="35" spans="2:11" s="1" customFormat="1" ht="14.45" customHeight="1" hidden="1">
      <c r="B35" s="36"/>
      <c r="C35" s="37"/>
      <c r="D35" s="37"/>
      <c r="E35" s="44" t="s">
        <v>45</v>
      </c>
      <c r="F35" s="130">
        <f>ROUND(SUM(BH92:BH266),2)</f>
        <v>0</v>
      </c>
      <c r="G35" s="37"/>
      <c r="H35" s="37"/>
      <c r="I35" s="131">
        <v>0.15</v>
      </c>
      <c r="J35" s="130">
        <v>0</v>
      </c>
      <c r="K35" s="40"/>
    </row>
    <row r="36" spans="2:11" s="1" customFormat="1" ht="14.45" customHeight="1" hidden="1">
      <c r="B36" s="36"/>
      <c r="C36" s="37"/>
      <c r="D36" s="37"/>
      <c r="E36" s="44" t="s">
        <v>46</v>
      </c>
      <c r="F36" s="130">
        <f>ROUND(SUM(BI92:BI266),2)</f>
        <v>0</v>
      </c>
      <c r="G36" s="37"/>
      <c r="H36" s="37"/>
      <c r="I36" s="131">
        <v>0</v>
      </c>
      <c r="J36" s="130">
        <v>0</v>
      </c>
      <c r="K36" s="40"/>
    </row>
    <row r="37" spans="2:11" s="1" customFormat="1" ht="6.95"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5" customHeight="1">
      <c r="B39" s="51"/>
      <c r="C39" s="52"/>
      <c r="D39" s="52"/>
      <c r="E39" s="52"/>
      <c r="F39" s="52"/>
      <c r="G39" s="52"/>
      <c r="H39" s="52"/>
      <c r="I39" s="139"/>
      <c r="J39" s="52"/>
      <c r="K39" s="53"/>
    </row>
    <row r="43" spans="2:11" s="1" customFormat="1" ht="6.95" customHeight="1">
      <c r="B43" s="140"/>
      <c r="C43" s="141"/>
      <c r="D43" s="141"/>
      <c r="E43" s="141"/>
      <c r="F43" s="141"/>
      <c r="G43" s="141"/>
      <c r="H43" s="141"/>
      <c r="I43" s="142"/>
      <c r="J43" s="141"/>
      <c r="K43" s="143"/>
    </row>
    <row r="44" spans="2:11" s="1" customFormat="1" ht="36.95" customHeight="1">
      <c r="B44" s="36"/>
      <c r="C44" s="25" t="s">
        <v>150</v>
      </c>
      <c r="D44" s="37"/>
      <c r="E44" s="37"/>
      <c r="F44" s="37"/>
      <c r="G44" s="37"/>
      <c r="H44" s="37"/>
      <c r="I44" s="118"/>
      <c r="J44" s="37"/>
      <c r="K44" s="40"/>
    </row>
    <row r="45" spans="2:11" s="1" customFormat="1" ht="6.95" customHeight="1">
      <c r="B45" s="36"/>
      <c r="C45" s="37"/>
      <c r="D45" s="37"/>
      <c r="E45" s="37"/>
      <c r="F45" s="37"/>
      <c r="G45" s="37"/>
      <c r="H45" s="37"/>
      <c r="I45" s="118"/>
      <c r="J45" s="37"/>
      <c r="K45" s="40"/>
    </row>
    <row r="46" spans="2:11" s="1" customFormat="1" ht="14.45" customHeight="1">
      <c r="B46" s="36"/>
      <c r="C46" s="32" t="s">
        <v>16</v>
      </c>
      <c r="D46" s="37"/>
      <c r="E46" s="37"/>
      <c r="F46" s="37"/>
      <c r="G46" s="37"/>
      <c r="H46" s="37"/>
      <c r="I46" s="118"/>
      <c r="J46" s="37"/>
      <c r="K46" s="40"/>
    </row>
    <row r="47" spans="2:11" s="1" customFormat="1" ht="22.5" customHeight="1">
      <c r="B47" s="36"/>
      <c r="C47" s="37"/>
      <c r="D47" s="37"/>
      <c r="E47" s="328" t="str">
        <f>E7</f>
        <v>VD Labská, zvýšení retenční funkce rekonstrucí spodních výpustí v obtokovém tunelu</v>
      </c>
      <c r="F47" s="297"/>
      <c r="G47" s="297"/>
      <c r="H47" s="297"/>
      <c r="I47" s="118"/>
      <c r="J47" s="37"/>
      <c r="K47" s="40"/>
    </row>
    <row r="48" spans="2:11" ht="13.5">
      <c r="B48" s="23"/>
      <c r="C48" s="32" t="s">
        <v>148</v>
      </c>
      <c r="D48" s="24"/>
      <c r="E48" s="24"/>
      <c r="F48" s="24"/>
      <c r="G48" s="24"/>
      <c r="H48" s="24"/>
      <c r="I48" s="117"/>
      <c r="J48" s="24"/>
      <c r="K48" s="26"/>
    </row>
    <row r="49" spans="2:11" s="1" customFormat="1" ht="22.5" customHeight="1">
      <c r="B49" s="36"/>
      <c r="C49" s="37"/>
      <c r="D49" s="37"/>
      <c r="E49" s="328" t="s">
        <v>2760</v>
      </c>
      <c r="F49" s="297"/>
      <c r="G49" s="297"/>
      <c r="H49" s="297"/>
      <c r="I49" s="118"/>
      <c r="J49" s="37"/>
      <c r="K49" s="40"/>
    </row>
    <row r="50" spans="2:11" s="1" customFormat="1" ht="14.45" customHeight="1">
      <c r="B50" s="36"/>
      <c r="C50" s="32" t="s">
        <v>1109</v>
      </c>
      <c r="D50" s="37"/>
      <c r="E50" s="37"/>
      <c r="F50" s="37"/>
      <c r="G50" s="37"/>
      <c r="H50" s="37"/>
      <c r="I50" s="118"/>
      <c r="J50" s="37"/>
      <c r="K50" s="40"/>
    </row>
    <row r="51" spans="2:11" s="1" customFormat="1" ht="23.25" customHeight="1">
      <c r="B51" s="36"/>
      <c r="C51" s="37"/>
      <c r="D51" s="37"/>
      <c r="E51" s="329" t="str">
        <f>E11</f>
        <v>SO 08.01 - Oprava levobřežní zdi</v>
      </c>
      <c r="F51" s="297"/>
      <c r="G51" s="297"/>
      <c r="H51" s="297"/>
      <c r="I51" s="118"/>
      <c r="J51" s="37"/>
      <c r="K51" s="40"/>
    </row>
    <row r="52" spans="2:11" s="1" customFormat="1" ht="6.95" customHeight="1">
      <c r="B52" s="36"/>
      <c r="C52" s="37"/>
      <c r="D52" s="37"/>
      <c r="E52" s="37"/>
      <c r="F52" s="37"/>
      <c r="G52" s="37"/>
      <c r="H52" s="37"/>
      <c r="I52" s="118"/>
      <c r="J52" s="37"/>
      <c r="K52" s="40"/>
    </row>
    <row r="53" spans="2:11" s="1" customFormat="1" ht="18" customHeight="1">
      <c r="B53" s="36"/>
      <c r="C53" s="32" t="s">
        <v>22</v>
      </c>
      <c r="D53" s="37"/>
      <c r="E53" s="37"/>
      <c r="F53" s="30" t="str">
        <f>F14</f>
        <v xml:space="preserve"> </v>
      </c>
      <c r="G53" s="37"/>
      <c r="H53" s="37"/>
      <c r="I53" s="119" t="s">
        <v>24</v>
      </c>
      <c r="J53" s="120" t="str">
        <f>IF(J14="","",J14)</f>
        <v>22. 3. 2016</v>
      </c>
      <c r="K53" s="40"/>
    </row>
    <row r="54" spans="2:11" s="1" customFormat="1" ht="6.95" customHeight="1">
      <c r="B54" s="36"/>
      <c r="C54" s="37"/>
      <c r="D54" s="37"/>
      <c r="E54" s="37"/>
      <c r="F54" s="37"/>
      <c r="G54" s="37"/>
      <c r="H54" s="37"/>
      <c r="I54" s="118"/>
      <c r="J54" s="37"/>
      <c r="K54" s="40"/>
    </row>
    <row r="55" spans="2:11" s="1" customFormat="1" ht="13.5">
      <c r="B55" s="36"/>
      <c r="C55" s="32" t="s">
        <v>26</v>
      </c>
      <c r="D55" s="37"/>
      <c r="E55" s="37"/>
      <c r="F55" s="30" t="str">
        <f>E17</f>
        <v>Povodí Labe, státní podnik</v>
      </c>
      <c r="G55" s="37"/>
      <c r="H55" s="37"/>
      <c r="I55" s="119" t="s">
        <v>32</v>
      </c>
      <c r="J55" s="30" t="str">
        <f>E23</f>
        <v>HG Partner, s.r.o.</v>
      </c>
      <c r="K55" s="40"/>
    </row>
    <row r="56" spans="2:11" s="1" customFormat="1" ht="14.45"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151</v>
      </c>
      <c r="D58" s="132"/>
      <c r="E58" s="132"/>
      <c r="F58" s="132"/>
      <c r="G58" s="132"/>
      <c r="H58" s="132"/>
      <c r="I58" s="145"/>
      <c r="J58" s="146" t="s">
        <v>152</v>
      </c>
      <c r="K58" s="147"/>
    </row>
    <row r="59" spans="2:11" s="1" customFormat="1" ht="10.35" customHeight="1">
      <c r="B59" s="36"/>
      <c r="C59" s="37"/>
      <c r="D59" s="37"/>
      <c r="E59" s="37"/>
      <c r="F59" s="37"/>
      <c r="G59" s="37"/>
      <c r="H59" s="37"/>
      <c r="I59" s="118"/>
      <c r="J59" s="37"/>
      <c r="K59" s="40"/>
    </row>
    <row r="60" spans="2:47" s="1" customFormat="1" ht="29.25" customHeight="1">
      <c r="B60" s="36"/>
      <c r="C60" s="148" t="s">
        <v>153</v>
      </c>
      <c r="D60" s="37"/>
      <c r="E60" s="37"/>
      <c r="F60" s="37"/>
      <c r="G60" s="37"/>
      <c r="H60" s="37"/>
      <c r="I60" s="118"/>
      <c r="J60" s="128">
        <f>J92</f>
        <v>0</v>
      </c>
      <c r="K60" s="40"/>
      <c r="AU60" s="19" t="s">
        <v>154</v>
      </c>
    </row>
    <row r="61" spans="2:11" s="8" customFormat="1" ht="24.95" customHeight="1">
      <c r="B61" s="149"/>
      <c r="C61" s="150"/>
      <c r="D61" s="151" t="s">
        <v>509</v>
      </c>
      <c r="E61" s="152"/>
      <c r="F61" s="152"/>
      <c r="G61" s="152"/>
      <c r="H61" s="152"/>
      <c r="I61" s="153"/>
      <c r="J61" s="154">
        <f>J93</f>
        <v>0</v>
      </c>
      <c r="K61" s="155"/>
    </row>
    <row r="62" spans="2:11" s="9" customFormat="1" ht="19.9" customHeight="1">
      <c r="B62" s="156"/>
      <c r="C62" s="157"/>
      <c r="D62" s="158" t="s">
        <v>510</v>
      </c>
      <c r="E62" s="159"/>
      <c r="F62" s="159"/>
      <c r="G62" s="159"/>
      <c r="H62" s="159"/>
      <c r="I62" s="160"/>
      <c r="J62" s="161">
        <f>J94</f>
        <v>0</v>
      </c>
      <c r="K62" s="162"/>
    </row>
    <row r="63" spans="2:11" s="9" customFormat="1" ht="19.9" customHeight="1">
      <c r="B63" s="156"/>
      <c r="C63" s="157"/>
      <c r="D63" s="158" t="s">
        <v>511</v>
      </c>
      <c r="E63" s="159"/>
      <c r="F63" s="159"/>
      <c r="G63" s="159"/>
      <c r="H63" s="159"/>
      <c r="I63" s="160"/>
      <c r="J63" s="161">
        <f>J132</f>
        <v>0</v>
      </c>
      <c r="K63" s="162"/>
    </row>
    <row r="64" spans="2:11" s="9" customFormat="1" ht="19.9" customHeight="1">
      <c r="B64" s="156"/>
      <c r="C64" s="157"/>
      <c r="D64" s="158" t="s">
        <v>512</v>
      </c>
      <c r="E64" s="159"/>
      <c r="F64" s="159"/>
      <c r="G64" s="159"/>
      <c r="H64" s="159"/>
      <c r="I64" s="160"/>
      <c r="J64" s="161">
        <f>J163</f>
        <v>0</v>
      </c>
      <c r="K64" s="162"/>
    </row>
    <row r="65" spans="2:11" s="9" customFormat="1" ht="19.9" customHeight="1">
      <c r="B65" s="156"/>
      <c r="C65" s="157"/>
      <c r="D65" s="158" t="s">
        <v>1111</v>
      </c>
      <c r="E65" s="159"/>
      <c r="F65" s="159"/>
      <c r="G65" s="159"/>
      <c r="H65" s="159"/>
      <c r="I65" s="160"/>
      <c r="J65" s="161">
        <f>J185</f>
        <v>0</v>
      </c>
      <c r="K65" s="162"/>
    </row>
    <row r="66" spans="2:11" s="9" customFormat="1" ht="19.9" customHeight="1">
      <c r="B66" s="156"/>
      <c r="C66" s="157"/>
      <c r="D66" s="158" t="s">
        <v>157</v>
      </c>
      <c r="E66" s="159"/>
      <c r="F66" s="159"/>
      <c r="G66" s="159"/>
      <c r="H66" s="159"/>
      <c r="I66" s="160"/>
      <c r="J66" s="161">
        <f>J190</f>
        <v>0</v>
      </c>
      <c r="K66" s="162"/>
    </row>
    <row r="67" spans="2:11" s="9" customFormat="1" ht="19.9" customHeight="1">
      <c r="B67" s="156"/>
      <c r="C67" s="157"/>
      <c r="D67" s="158" t="s">
        <v>158</v>
      </c>
      <c r="E67" s="159"/>
      <c r="F67" s="159"/>
      <c r="G67" s="159"/>
      <c r="H67" s="159"/>
      <c r="I67" s="160"/>
      <c r="J67" s="161">
        <f>J252</f>
        <v>0</v>
      </c>
      <c r="K67" s="162"/>
    </row>
    <row r="68" spans="2:11" s="9" customFormat="1" ht="19.9" customHeight="1">
      <c r="B68" s="156"/>
      <c r="C68" s="157"/>
      <c r="D68" s="158" t="s">
        <v>514</v>
      </c>
      <c r="E68" s="159"/>
      <c r="F68" s="159"/>
      <c r="G68" s="159"/>
      <c r="H68" s="159"/>
      <c r="I68" s="160"/>
      <c r="J68" s="161">
        <f>J259</f>
        <v>0</v>
      </c>
      <c r="K68" s="162"/>
    </row>
    <row r="69" spans="2:11" s="8" customFormat="1" ht="24.95" customHeight="1">
      <c r="B69" s="149"/>
      <c r="C69" s="150"/>
      <c r="D69" s="151" t="s">
        <v>160</v>
      </c>
      <c r="E69" s="152"/>
      <c r="F69" s="152"/>
      <c r="G69" s="152"/>
      <c r="H69" s="152"/>
      <c r="I69" s="153"/>
      <c r="J69" s="154">
        <f>J262</f>
        <v>0</v>
      </c>
      <c r="K69" s="155"/>
    </row>
    <row r="70" spans="2:11" s="9" customFormat="1" ht="19.9" customHeight="1">
      <c r="B70" s="156"/>
      <c r="C70" s="157"/>
      <c r="D70" s="158" t="s">
        <v>517</v>
      </c>
      <c r="E70" s="159"/>
      <c r="F70" s="159"/>
      <c r="G70" s="159"/>
      <c r="H70" s="159"/>
      <c r="I70" s="160"/>
      <c r="J70" s="161">
        <f>J263</f>
        <v>0</v>
      </c>
      <c r="K70" s="162"/>
    </row>
    <row r="71" spans="2:11" s="1" customFormat="1" ht="21.75" customHeight="1">
      <c r="B71" s="36"/>
      <c r="C71" s="37"/>
      <c r="D71" s="37"/>
      <c r="E71" s="37"/>
      <c r="F71" s="37"/>
      <c r="G71" s="37"/>
      <c r="H71" s="37"/>
      <c r="I71" s="118"/>
      <c r="J71" s="37"/>
      <c r="K71" s="40"/>
    </row>
    <row r="72" spans="2:11" s="1" customFormat="1" ht="6.95" customHeight="1">
      <c r="B72" s="51"/>
      <c r="C72" s="52"/>
      <c r="D72" s="52"/>
      <c r="E72" s="52"/>
      <c r="F72" s="52"/>
      <c r="G72" s="52"/>
      <c r="H72" s="52"/>
      <c r="I72" s="139"/>
      <c r="J72" s="52"/>
      <c r="K72" s="53"/>
    </row>
    <row r="76" spans="2:12" s="1" customFormat="1" ht="6.95" customHeight="1">
      <c r="B76" s="54"/>
      <c r="C76" s="55"/>
      <c r="D76" s="55"/>
      <c r="E76" s="55"/>
      <c r="F76" s="55"/>
      <c r="G76" s="55"/>
      <c r="H76" s="55"/>
      <c r="I76" s="142"/>
      <c r="J76" s="55"/>
      <c r="K76" s="55"/>
      <c r="L76" s="56"/>
    </row>
    <row r="77" spans="2:12" s="1" customFormat="1" ht="36.95" customHeight="1">
      <c r="B77" s="36"/>
      <c r="C77" s="57" t="s">
        <v>165</v>
      </c>
      <c r="D77" s="58"/>
      <c r="E77" s="58"/>
      <c r="F77" s="58"/>
      <c r="G77" s="58"/>
      <c r="H77" s="58"/>
      <c r="I77" s="163"/>
      <c r="J77" s="58"/>
      <c r="K77" s="58"/>
      <c r="L77" s="56"/>
    </row>
    <row r="78" spans="2:12" s="1" customFormat="1" ht="6.95" customHeight="1">
      <c r="B78" s="36"/>
      <c r="C78" s="58"/>
      <c r="D78" s="58"/>
      <c r="E78" s="58"/>
      <c r="F78" s="58"/>
      <c r="G78" s="58"/>
      <c r="H78" s="58"/>
      <c r="I78" s="163"/>
      <c r="J78" s="58"/>
      <c r="K78" s="58"/>
      <c r="L78" s="56"/>
    </row>
    <row r="79" spans="2:12" s="1" customFormat="1" ht="14.45" customHeight="1">
      <c r="B79" s="36"/>
      <c r="C79" s="60" t="s">
        <v>16</v>
      </c>
      <c r="D79" s="58"/>
      <c r="E79" s="58"/>
      <c r="F79" s="58"/>
      <c r="G79" s="58"/>
      <c r="H79" s="58"/>
      <c r="I79" s="163"/>
      <c r="J79" s="58"/>
      <c r="K79" s="58"/>
      <c r="L79" s="56"/>
    </row>
    <row r="80" spans="2:12" s="1" customFormat="1" ht="22.5" customHeight="1">
      <c r="B80" s="36"/>
      <c r="C80" s="58"/>
      <c r="D80" s="58"/>
      <c r="E80" s="331" t="str">
        <f>E7</f>
        <v>VD Labská, zvýšení retenční funkce rekonstrucí spodních výpustí v obtokovém tunelu</v>
      </c>
      <c r="F80" s="308"/>
      <c r="G80" s="308"/>
      <c r="H80" s="308"/>
      <c r="I80" s="163"/>
      <c r="J80" s="58"/>
      <c r="K80" s="58"/>
      <c r="L80" s="56"/>
    </row>
    <row r="81" spans="2:12" ht="13.5">
      <c r="B81" s="23"/>
      <c r="C81" s="60" t="s">
        <v>148</v>
      </c>
      <c r="D81" s="270"/>
      <c r="E81" s="270"/>
      <c r="F81" s="270"/>
      <c r="G81" s="270"/>
      <c r="H81" s="270"/>
      <c r="J81" s="270"/>
      <c r="K81" s="270"/>
      <c r="L81" s="271"/>
    </row>
    <row r="82" spans="2:12" s="1" customFormat="1" ht="22.5" customHeight="1">
      <c r="B82" s="36"/>
      <c r="C82" s="58"/>
      <c r="D82" s="58"/>
      <c r="E82" s="331" t="s">
        <v>2760</v>
      </c>
      <c r="F82" s="308"/>
      <c r="G82" s="308"/>
      <c r="H82" s="308"/>
      <c r="I82" s="163"/>
      <c r="J82" s="58"/>
      <c r="K82" s="58"/>
      <c r="L82" s="56"/>
    </row>
    <row r="83" spans="2:12" s="1" customFormat="1" ht="14.45" customHeight="1">
      <c r="B83" s="36"/>
      <c r="C83" s="60" t="s">
        <v>1109</v>
      </c>
      <c r="D83" s="58"/>
      <c r="E83" s="58"/>
      <c r="F83" s="58"/>
      <c r="G83" s="58"/>
      <c r="H83" s="58"/>
      <c r="I83" s="163"/>
      <c r="J83" s="58"/>
      <c r="K83" s="58"/>
      <c r="L83" s="56"/>
    </row>
    <row r="84" spans="2:12" s="1" customFormat="1" ht="23.25" customHeight="1">
      <c r="B84" s="36"/>
      <c r="C84" s="58"/>
      <c r="D84" s="58"/>
      <c r="E84" s="305" t="str">
        <f>E11</f>
        <v>SO 08.01 - Oprava levobřežní zdi</v>
      </c>
      <c r="F84" s="308"/>
      <c r="G84" s="308"/>
      <c r="H84" s="308"/>
      <c r="I84" s="163"/>
      <c r="J84" s="58"/>
      <c r="K84" s="58"/>
      <c r="L84" s="56"/>
    </row>
    <row r="85" spans="2:12" s="1" customFormat="1" ht="6.95" customHeight="1">
      <c r="B85" s="36"/>
      <c r="C85" s="58"/>
      <c r="D85" s="58"/>
      <c r="E85" s="58"/>
      <c r="F85" s="58"/>
      <c r="G85" s="58"/>
      <c r="H85" s="58"/>
      <c r="I85" s="163"/>
      <c r="J85" s="58"/>
      <c r="K85" s="58"/>
      <c r="L85" s="56"/>
    </row>
    <row r="86" spans="2:12" s="1" customFormat="1" ht="18" customHeight="1">
      <c r="B86" s="36"/>
      <c r="C86" s="60" t="s">
        <v>22</v>
      </c>
      <c r="D86" s="58"/>
      <c r="E86" s="58"/>
      <c r="F86" s="164" t="str">
        <f>F14</f>
        <v xml:space="preserve"> </v>
      </c>
      <c r="G86" s="58"/>
      <c r="H86" s="58"/>
      <c r="I86" s="165" t="s">
        <v>24</v>
      </c>
      <c r="J86" s="68" t="str">
        <f>IF(J14="","",J14)</f>
        <v>22. 3. 2016</v>
      </c>
      <c r="K86" s="58"/>
      <c r="L86" s="56"/>
    </row>
    <row r="87" spans="2:12" s="1" customFormat="1" ht="6.95" customHeight="1">
      <c r="B87" s="36"/>
      <c r="C87" s="58"/>
      <c r="D87" s="58"/>
      <c r="E87" s="58"/>
      <c r="F87" s="58"/>
      <c r="G87" s="58"/>
      <c r="H87" s="58"/>
      <c r="I87" s="163"/>
      <c r="J87" s="58"/>
      <c r="K87" s="58"/>
      <c r="L87" s="56"/>
    </row>
    <row r="88" spans="2:12" s="1" customFormat="1" ht="13.5">
      <c r="B88" s="36"/>
      <c r="C88" s="60" t="s">
        <v>26</v>
      </c>
      <c r="D88" s="58"/>
      <c r="E88" s="58"/>
      <c r="F88" s="164" t="str">
        <f>E17</f>
        <v>Povodí Labe, státní podnik</v>
      </c>
      <c r="G88" s="58"/>
      <c r="H88" s="58"/>
      <c r="I88" s="165" t="s">
        <v>32</v>
      </c>
      <c r="J88" s="164" t="str">
        <f>E23</f>
        <v>HG Partner, s.r.o.</v>
      </c>
      <c r="K88" s="58"/>
      <c r="L88" s="56"/>
    </row>
    <row r="89" spans="2:12" s="1" customFormat="1" ht="14.45" customHeight="1">
      <c r="B89" s="36"/>
      <c r="C89" s="60" t="s">
        <v>30</v>
      </c>
      <c r="D89" s="58"/>
      <c r="E89" s="58"/>
      <c r="F89" s="164" t="str">
        <f>IF(E20="","",E20)</f>
        <v/>
      </c>
      <c r="G89" s="58"/>
      <c r="H89" s="58"/>
      <c r="I89" s="163"/>
      <c r="J89" s="58"/>
      <c r="K89" s="58"/>
      <c r="L89" s="56"/>
    </row>
    <row r="90" spans="2:12" s="1" customFormat="1" ht="10.35" customHeight="1">
      <c r="B90" s="36"/>
      <c r="C90" s="58"/>
      <c r="D90" s="58"/>
      <c r="E90" s="58"/>
      <c r="F90" s="58"/>
      <c r="G90" s="58"/>
      <c r="H90" s="58"/>
      <c r="I90" s="163"/>
      <c r="J90" s="58"/>
      <c r="K90" s="58"/>
      <c r="L90" s="56"/>
    </row>
    <row r="91" spans="2:20" s="10" customFormat="1" ht="29.25" customHeight="1">
      <c r="B91" s="166"/>
      <c r="C91" s="167" t="s">
        <v>166</v>
      </c>
      <c r="D91" s="168" t="s">
        <v>56</v>
      </c>
      <c r="E91" s="168" t="s">
        <v>52</v>
      </c>
      <c r="F91" s="168" t="s">
        <v>167</v>
      </c>
      <c r="G91" s="168" t="s">
        <v>168</v>
      </c>
      <c r="H91" s="168" t="s">
        <v>169</v>
      </c>
      <c r="I91" s="169" t="s">
        <v>170</v>
      </c>
      <c r="J91" s="168" t="s">
        <v>152</v>
      </c>
      <c r="K91" s="170" t="s">
        <v>171</v>
      </c>
      <c r="L91" s="171"/>
      <c r="M91" s="77" t="s">
        <v>172</v>
      </c>
      <c r="N91" s="78" t="s">
        <v>41</v>
      </c>
      <c r="O91" s="78" t="s">
        <v>173</v>
      </c>
      <c r="P91" s="78" t="s">
        <v>174</v>
      </c>
      <c r="Q91" s="78" t="s">
        <v>175</v>
      </c>
      <c r="R91" s="78" t="s">
        <v>176</v>
      </c>
      <c r="S91" s="78" t="s">
        <v>177</v>
      </c>
      <c r="T91" s="79" t="s">
        <v>178</v>
      </c>
    </row>
    <row r="92" spans="2:63" s="1" customFormat="1" ht="29.25" customHeight="1">
      <c r="B92" s="36"/>
      <c r="C92" s="83" t="s">
        <v>153</v>
      </c>
      <c r="D92" s="58"/>
      <c r="E92" s="58"/>
      <c r="F92" s="58"/>
      <c r="G92" s="58"/>
      <c r="H92" s="58"/>
      <c r="I92" s="163"/>
      <c r="J92" s="172">
        <f>BK92</f>
        <v>0</v>
      </c>
      <c r="K92" s="58"/>
      <c r="L92" s="56"/>
      <c r="M92" s="80"/>
      <c r="N92" s="81"/>
      <c r="O92" s="81"/>
      <c r="P92" s="173">
        <f>P93+P262</f>
        <v>0</v>
      </c>
      <c r="Q92" s="81"/>
      <c r="R92" s="173">
        <f>R93+R262</f>
        <v>2475.9294249811005</v>
      </c>
      <c r="S92" s="81"/>
      <c r="T92" s="174">
        <f>T93+T262</f>
        <v>277.2065</v>
      </c>
      <c r="AT92" s="19" t="s">
        <v>70</v>
      </c>
      <c r="AU92" s="19" t="s">
        <v>154</v>
      </c>
      <c r="BK92" s="175">
        <f>BK93+BK262</f>
        <v>0</v>
      </c>
    </row>
    <row r="93" spans="2:63" s="11" customFormat="1" ht="37.35" customHeight="1">
      <c r="B93" s="176"/>
      <c r="C93" s="177"/>
      <c r="D93" s="178" t="s">
        <v>70</v>
      </c>
      <c r="E93" s="179" t="s">
        <v>179</v>
      </c>
      <c r="F93" s="179" t="s">
        <v>519</v>
      </c>
      <c r="G93" s="177"/>
      <c r="H93" s="177"/>
      <c r="I93" s="180"/>
      <c r="J93" s="181">
        <f>BK93</f>
        <v>0</v>
      </c>
      <c r="K93" s="177"/>
      <c r="L93" s="182"/>
      <c r="M93" s="183"/>
      <c r="N93" s="184"/>
      <c r="O93" s="184"/>
      <c r="P93" s="185">
        <f>P94+P132+P163+P185+P190+P252+P259</f>
        <v>0</v>
      </c>
      <c r="Q93" s="184"/>
      <c r="R93" s="185">
        <f>R94+R132+R163+R185+R190+R252+R259</f>
        <v>2407.4287689811003</v>
      </c>
      <c r="S93" s="184"/>
      <c r="T93" s="186">
        <f>T94+T132+T163+T185+T190+T252+T259</f>
        <v>277.2065</v>
      </c>
      <c r="AR93" s="187" t="s">
        <v>78</v>
      </c>
      <c r="AT93" s="188" t="s">
        <v>70</v>
      </c>
      <c r="AU93" s="188" t="s">
        <v>71</v>
      </c>
      <c r="AY93" s="187" t="s">
        <v>180</v>
      </c>
      <c r="BK93" s="189">
        <f>BK94+BK132+BK163+BK185+BK190+BK252+BK259</f>
        <v>0</v>
      </c>
    </row>
    <row r="94" spans="2:63" s="11" customFormat="1" ht="19.9" customHeight="1">
      <c r="B94" s="176"/>
      <c r="C94" s="177"/>
      <c r="D94" s="190" t="s">
        <v>70</v>
      </c>
      <c r="E94" s="191" t="s">
        <v>78</v>
      </c>
      <c r="F94" s="191" t="s">
        <v>591</v>
      </c>
      <c r="G94" s="177"/>
      <c r="H94" s="177"/>
      <c r="I94" s="180"/>
      <c r="J94" s="192">
        <f>BK94</f>
        <v>0</v>
      </c>
      <c r="K94" s="177"/>
      <c r="L94" s="182"/>
      <c r="M94" s="183"/>
      <c r="N94" s="184"/>
      <c r="O94" s="184"/>
      <c r="P94" s="185">
        <f>SUM(P95:P131)</f>
        <v>0</v>
      </c>
      <c r="Q94" s="184"/>
      <c r="R94" s="185">
        <f>SUM(R95:R131)</f>
        <v>0.01623762</v>
      </c>
      <c r="S94" s="184"/>
      <c r="T94" s="186">
        <f>SUM(T95:T131)</f>
        <v>0</v>
      </c>
      <c r="AR94" s="187" t="s">
        <v>78</v>
      </c>
      <c r="AT94" s="188" t="s">
        <v>70</v>
      </c>
      <c r="AU94" s="188" t="s">
        <v>78</v>
      </c>
      <c r="AY94" s="187" t="s">
        <v>180</v>
      </c>
      <c r="BK94" s="189">
        <f>SUM(BK95:BK131)</f>
        <v>0</v>
      </c>
    </row>
    <row r="95" spans="2:65" s="1" customFormat="1" ht="22.5" customHeight="1">
      <c r="B95" s="36"/>
      <c r="C95" s="193" t="s">
        <v>78</v>
      </c>
      <c r="D95" s="193" t="s">
        <v>183</v>
      </c>
      <c r="E95" s="194" t="s">
        <v>2762</v>
      </c>
      <c r="F95" s="195" t="s">
        <v>2763</v>
      </c>
      <c r="G95" s="196" t="s">
        <v>320</v>
      </c>
      <c r="H95" s="197">
        <v>38.91</v>
      </c>
      <c r="I95" s="198"/>
      <c r="J95" s="199">
        <f>ROUND(I95*H95,2)</f>
        <v>0</v>
      </c>
      <c r="K95" s="195" t="s">
        <v>560</v>
      </c>
      <c r="L95" s="56"/>
      <c r="M95" s="200" t="s">
        <v>21</v>
      </c>
      <c r="N95" s="201" t="s">
        <v>42</v>
      </c>
      <c r="O95" s="37"/>
      <c r="P95" s="202">
        <f>O95*H95</f>
        <v>0</v>
      </c>
      <c r="Q95" s="202">
        <v>0</v>
      </c>
      <c r="R95" s="202">
        <f>Q95*H95</f>
        <v>0</v>
      </c>
      <c r="S95" s="202">
        <v>0</v>
      </c>
      <c r="T95" s="203">
        <f>S95*H95</f>
        <v>0</v>
      </c>
      <c r="AR95" s="19" t="s">
        <v>206</v>
      </c>
      <c r="AT95" s="19" t="s">
        <v>183</v>
      </c>
      <c r="AU95" s="19" t="s">
        <v>80</v>
      </c>
      <c r="AY95" s="19" t="s">
        <v>180</v>
      </c>
      <c r="BE95" s="204">
        <f>IF(N95="základní",J95,0)</f>
        <v>0</v>
      </c>
      <c r="BF95" s="204">
        <f>IF(N95="snížená",J95,0)</f>
        <v>0</v>
      </c>
      <c r="BG95" s="204">
        <f>IF(N95="zákl. přenesená",J95,0)</f>
        <v>0</v>
      </c>
      <c r="BH95" s="204">
        <f>IF(N95="sníž. přenesená",J95,0)</f>
        <v>0</v>
      </c>
      <c r="BI95" s="204">
        <f>IF(N95="nulová",J95,0)</f>
        <v>0</v>
      </c>
      <c r="BJ95" s="19" t="s">
        <v>78</v>
      </c>
      <c r="BK95" s="204">
        <f>ROUND(I95*H95,2)</f>
        <v>0</v>
      </c>
      <c r="BL95" s="19" t="s">
        <v>206</v>
      </c>
      <c r="BM95" s="19" t="s">
        <v>2764</v>
      </c>
    </row>
    <row r="96" spans="2:47" s="1" customFormat="1" ht="27">
      <c r="B96" s="36"/>
      <c r="C96" s="58"/>
      <c r="D96" s="205" t="s">
        <v>188</v>
      </c>
      <c r="E96" s="58"/>
      <c r="F96" s="206" t="s">
        <v>2765</v>
      </c>
      <c r="G96" s="58"/>
      <c r="H96" s="58"/>
      <c r="I96" s="163"/>
      <c r="J96" s="58"/>
      <c r="K96" s="58"/>
      <c r="L96" s="56"/>
      <c r="M96" s="73"/>
      <c r="N96" s="37"/>
      <c r="O96" s="37"/>
      <c r="P96" s="37"/>
      <c r="Q96" s="37"/>
      <c r="R96" s="37"/>
      <c r="S96" s="37"/>
      <c r="T96" s="74"/>
      <c r="AT96" s="19" t="s">
        <v>188</v>
      </c>
      <c r="AU96" s="19" t="s">
        <v>80</v>
      </c>
    </row>
    <row r="97" spans="2:47" s="1" customFormat="1" ht="121.5">
      <c r="B97" s="36"/>
      <c r="C97" s="58"/>
      <c r="D97" s="205" t="s">
        <v>198</v>
      </c>
      <c r="E97" s="58"/>
      <c r="F97" s="218" t="s">
        <v>2766</v>
      </c>
      <c r="G97" s="58"/>
      <c r="H97" s="58"/>
      <c r="I97" s="163"/>
      <c r="J97" s="58"/>
      <c r="K97" s="58"/>
      <c r="L97" s="56"/>
      <c r="M97" s="73"/>
      <c r="N97" s="37"/>
      <c r="O97" s="37"/>
      <c r="P97" s="37"/>
      <c r="Q97" s="37"/>
      <c r="R97" s="37"/>
      <c r="S97" s="37"/>
      <c r="T97" s="74"/>
      <c r="AT97" s="19" t="s">
        <v>198</v>
      </c>
      <c r="AU97" s="19" t="s">
        <v>80</v>
      </c>
    </row>
    <row r="98" spans="2:51" s="12" customFormat="1" ht="27">
      <c r="B98" s="207"/>
      <c r="C98" s="208"/>
      <c r="D98" s="205" t="s">
        <v>190</v>
      </c>
      <c r="E98" s="209" t="s">
        <v>21</v>
      </c>
      <c r="F98" s="210" t="s">
        <v>2767</v>
      </c>
      <c r="G98" s="208"/>
      <c r="H98" s="211">
        <v>25.26</v>
      </c>
      <c r="I98" s="212"/>
      <c r="J98" s="208"/>
      <c r="K98" s="208"/>
      <c r="L98" s="213"/>
      <c r="M98" s="214"/>
      <c r="N98" s="215"/>
      <c r="O98" s="215"/>
      <c r="P98" s="215"/>
      <c r="Q98" s="215"/>
      <c r="R98" s="215"/>
      <c r="S98" s="215"/>
      <c r="T98" s="216"/>
      <c r="AT98" s="217" t="s">
        <v>190</v>
      </c>
      <c r="AU98" s="217" t="s">
        <v>80</v>
      </c>
      <c r="AV98" s="12" t="s">
        <v>80</v>
      </c>
      <c r="AW98" s="12" t="s">
        <v>34</v>
      </c>
      <c r="AX98" s="12" t="s">
        <v>71</v>
      </c>
      <c r="AY98" s="217" t="s">
        <v>180</v>
      </c>
    </row>
    <row r="99" spans="2:51" s="12" customFormat="1" ht="27">
      <c r="B99" s="207"/>
      <c r="C99" s="208"/>
      <c r="D99" s="205" t="s">
        <v>190</v>
      </c>
      <c r="E99" s="209" t="s">
        <v>21</v>
      </c>
      <c r="F99" s="210" t="s">
        <v>2768</v>
      </c>
      <c r="G99" s="208"/>
      <c r="H99" s="211">
        <v>5.754</v>
      </c>
      <c r="I99" s="212"/>
      <c r="J99" s="208"/>
      <c r="K99" s="208"/>
      <c r="L99" s="213"/>
      <c r="M99" s="214"/>
      <c r="N99" s="215"/>
      <c r="O99" s="215"/>
      <c r="P99" s="215"/>
      <c r="Q99" s="215"/>
      <c r="R99" s="215"/>
      <c r="S99" s="215"/>
      <c r="T99" s="216"/>
      <c r="AT99" s="217" t="s">
        <v>190</v>
      </c>
      <c r="AU99" s="217" t="s">
        <v>80</v>
      </c>
      <c r="AV99" s="12" t="s">
        <v>80</v>
      </c>
      <c r="AW99" s="12" t="s">
        <v>34</v>
      </c>
      <c r="AX99" s="12" t="s">
        <v>71</v>
      </c>
      <c r="AY99" s="217" t="s">
        <v>180</v>
      </c>
    </row>
    <row r="100" spans="2:51" s="12" customFormat="1" ht="27">
      <c r="B100" s="207"/>
      <c r="C100" s="208"/>
      <c r="D100" s="205" t="s">
        <v>190</v>
      </c>
      <c r="E100" s="209" t="s">
        <v>21</v>
      </c>
      <c r="F100" s="210" t="s">
        <v>2769</v>
      </c>
      <c r="G100" s="208"/>
      <c r="H100" s="211">
        <v>7.896</v>
      </c>
      <c r="I100" s="212"/>
      <c r="J100" s="208"/>
      <c r="K100" s="208"/>
      <c r="L100" s="213"/>
      <c r="M100" s="214"/>
      <c r="N100" s="215"/>
      <c r="O100" s="215"/>
      <c r="P100" s="215"/>
      <c r="Q100" s="215"/>
      <c r="R100" s="215"/>
      <c r="S100" s="215"/>
      <c r="T100" s="216"/>
      <c r="AT100" s="217" t="s">
        <v>190</v>
      </c>
      <c r="AU100" s="217" t="s">
        <v>80</v>
      </c>
      <c r="AV100" s="12" t="s">
        <v>80</v>
      </c>
      <c r="AW100" s="12" t="s">
        <v>34</v>
      </c>
      <c r="AX100" s="12" t="s">
        <v>71</v>
      </c>
      <c r="AY100" s="217" t="s">
        <v>180</v>
      </c>
    </row>
    <row r="101" spans="2:51" s="13" customFormat="1" ht="13.5">
      <c r="B101" s="219"/>
      <c r="C101" s="220"/>
      <c r="D101" s="230" t="s">
        <v>190</v>
      </c>
      <c r="E101" s="247" t="s">
        <v>21</v>
      </c>
      <c r="F101" s="248" t="s">
        <v>209</v>
      </c>
      <c r="G101" s="220"/>
      <c r="H101" s="249">
        <v>38.91</v>
      </c>
      <c r="I101" s="224"/>
      <c r="J101" s="220"/>
      <c r="K101" s="220"/>
      <c r="L101" s="225"/>
      <c r="M101" s="226"/>
      <c r="N101" s="227"/>
      <c r="O101" s="227"/>
      <c r="P101" s="227"/>
      <c r="Q101" s="227"/>
      <c r="R101" s="227"/>
      <c r="S101" s="227"/>
      <c r="T101" s="228"/>
      <c r="AT101" s="229" t="s">
        <v>190</v>
      </c>
      <c r="AU101" s="229" t="s">
        <v>80</v>
      </c>
      <c r="AV101" s="13" t="s">
        <v>206</v>
      </c>
      <c r="AW101" s="13" t="s">
        <v>34</v>
      </c>
      <c r="AX101" s="13" t="s">
        <v>78</v>
      </c>
      <c r="AY101" s="229" t="s">
        <v>180</v>
      </c>
    </row>
    <row r="102" spans="2:65" s="1" customFormat="1" ht="22.5" customHeight="1">
      <c r="B102" s="36"/>
      <c r="C102" s="193" t="s">
        <v>80</v>
      </c>
      <c r="D102" s="193" t="s">
        <v>183</v>
      </c>
      <c r="E102" s="194" t="s">
        <v>2770</v>
      </c>
      <c r="F102" s="195" t="s">
        <v>2771</v>
      </c>
      <c r="G102" s="196" t="s">
        <v>320</v>
      </c>
      <c r="H102" s="197">
        <v>31.014</v>
      </c>
      <c r="I102" s="198"/>
      <c r="J102" s="199">
        <f>ROUND(I102*H102,2)</f>
        <v>0</v>
      </c>
      <c r="K102" s="195" t="s">
        <v>560</v>
      </c>
      <c r="L102" s="56"/>
      <c r="M102" s="200" t="s">
        <v>21</v>
      </c>
      <c r="N102" s="201" t="s">
        <v>42</v>
      </c>
      <c r="O102" s="37"/>
      <c r="P102" s="202">
        <f>O102*H102</f>
        <v>0</v>
      </c>
      <c r="Q102" s="202">
        <v>0</v>
      </c>
      <c r="R102" s="202">
        <f>Q102*H102</f>
        <v>0</v>
      </c>
      <c r="S102" s="202">
        <v>0</v>
      </c>
      <c r="T102" s="203">
        <f>S102*H102</f>
        <v>0</v>
      </c>
      <c r="AR102" s="19" t="s">
        <v>206</v>
      </c>
      <c r="AT102" s="19" t="s">
        <v>183</v>
      </c>
      <c r="AU102" s="19" t="s">
        <v>80</v>
      </c>
      <c r="AY102" s="19" t="s">
        <v>180</v>
      </c>
      <c r="BE102" s="204">
        <f>IF(N102="základní",J102,0)</f>
        <v>0</v>
      </c>
      <c r="BF102" s="204">
        <f>IF(N102="snížená",J102,0)</f>
        <v>0</v>
      </c>
      <c r="BG102" s="204">
        <f>IF(N102="zákl. přenesená",J102,0)</f>
        <v>0</v>
      </c>
      <c r="BH102" s="204">
        <f>IF(N102="sníž. přenesená",J102,0)</f>
        <v>0</v>
      </c>
      <c r="BI102" s="204">
        <f>IF(N102="nulová",J102,0)</f>
        <v>0</v>
      </c>
      <c r="BJ102" s="19" t="s">
        <v>78</v>
      </c>
      <c r="BK102" s="204">
        <f>ROUND(I102*H102,2)</f>
        <v>0</v>
      </c>
      <c r="BL102" s="19" t="s">
        <v>206</v>
      </c>
      <c r="BM102" s="19" t="s">
        <v>2772</v>
      </c>
    </row>
    <row r="103" spans="2:47" s="1" customFormat="1" ht="27">
      <c r="B103" s="36"/>
      <c r="C103" s="58"/>
      <c r="D103" s="205" t="s">
        <v>188</v>
      </c>
      <c r="E103" s="58"/>
      <c r="F103" s="206" t="s">
        <v>2773</v>
      </c>
      <c r="G103" s="58"/>
      <c r="H103" s="58"/>
      <c r="I103" s="163"/>
      <c r="J103" s="58"/>
      <c r="K103" s="58"/>
      <c r="L103" s="56"/>
      <c r="M103" s="73"/>
      <c r="N103" s="37"/>
      <c r="O103" s="37"/>
      <c r="P103" s="37"/>
      <c r="Q103" s="37"/>
      <c r="R103" s="37"/>
      <c r="S103" s="37"/>
      <c r="T103" s="74"/>
      <c r="AT103" s="19" t="s">
        <v>188</v>
      </c>
      <c r="AU103" s="19" t="s">
        <v>80</v>
      </c>
    </row>
    <row r="104" spans="2:47" s="1" customFormat="1" ht="121.5">
      <c r="B104" s="36"/>
      <c r="C104" s="58"/>
      <c r="D104" s="205" t="s">
        <v>198</v>
      </c>
      <c r="E104" s="58"/>
      <c r="F104" s="218" t="s">
        <v>2774</v>
      </c>
      <c r="G104" s="58"/>
      <c r="H104" s="58"/>
      <c r="I104" s="163"/>
      <c r="J104" s="58"/>
      <c r="K104" s="58"/>
      <c r="L104" s="56"/>
      <c r="M104" s="73"/>
      <c r="N104" s="37"/>
      <c r="O104" s="37"/>
      <c r="P104" s="37"/>
      <c r="Q104" s="37"/>
      <c r="R104" s="37"/>
      <c r="S104" s="37"/>
      <c r="T104" s="74"/>
      <c r="AT104" s="19" t="s">
        <v>198</v>
      </c>
      <c r="AU104" s="19" t="s">
        <v>80</v>
      </c>
    </row>
    <row r="105" spans="2:47" s="1" customFormat="1" ht="27">
      <c r="B105" s="36"/>
      <c r="C105" s="58"/>
      <c r="D105" s="205" t="s">
        <v>216</v>
      </c>
      <c r="E105" s="58"/>
      <c r="F105" s="218" t="s">
        <v>2775</v>
      </c>
      <c r="G105" s="58"/>
      <c r="H105" s="58"/>
      <c r="I105" s="163"/>
      <c r="J105" s="58"/>
      <c r="K105" s="58"/>
      <c r="L105" s="56"/>
      <c r="M105" s="73"/>
      <c r="N105" s="37"/>
      <c r="O105" s="37"/>
      <c r="P105" s="37"/>
      <c r="Q105" s="37"/>
      <c r="R105" s="37"/>
      <c r="S105" s="37"/>
      <c r="T105" s="74"/>
      <c r="AT105" s="19" t="s">
        <v>216</v>
      </c>
      <c r="AU105" s="19" t="s">
        <v>80</v>
      </c>
    </row>
    <row r="106" spans="2:51" s="12" customFormat="1" ht="27">
      <c r="B106" s="207"/>
      <c r="C106" s="208"/>
      <c r="D106" s="205" t="s">
        <v>190</v>
      </c>
      <c r="E106" s="209" t="s">
        <v>21</v>
      </c>
      <c r="F106" s="210" t="s">
        <v>2767</v>
      </c>
      <c r="G106" s="208"/>
      <c r="H106" s="211">
        <v>25.26</v>
      </c>
      <c r="I106" s="212"/>
      <c r="J106" s="208"/>
      <c r="K106" s="208"/>
      <c r="L106" s="213"/>
      <c r="M106" s="214"/>
      <c r="N106" s="215"/>
      <c r="O106" s="215"/>
      <c r="P106" s="215"/>
      <c r="Q106" s="215"/>
      <c r="R106" s="215"/>
      <c r="S106" s="215"/>
      <c r="T106" s="216"/>
      <c r="AT106" s="217" t="s">
        <v>190</v>
      </c>
      <c r="AU106" s="217" t="s">
        <v>80</v>
      </c>
      <c r="AV106" s="12" t="s">
        <v>80</v>
      </c>
      <c r="AW106" s="12" t="s">
        <v>34</v>
      </c>
      <c r="AX106" s="12" t="s">
        <v>71</v>
      </c>
      <c r="AY106" s="217" t="s">
        <v>180</v>
      </c>
    </row>
    <row r="107" spans="2:51" s="12" customFormat="1" ht="27">
      <c r="B107" s="207"/>
      <c r="C107" s="208"/>
      <c r="D107" s="205" t="s">
        <v>190</v>
      </c>
      <c r="E107" s="209" t="s">
        <v>21</v>
      </c>
      <c r="F107" s="210" t="s">
        <v>2768</v>
      </c>
      <c r="G107" s="208"/>
      <c r="H107" s="211">
        <v>5.754</v>
      </c>
      <c r="I107" s="212"/>
      <c r="J107" s="208"/>
      <c r="K107" s="208"/>
      <c r="L107" s="213"/>
      <c r="M107" s="214"/>
      <c r="N107" s="215"/>
      <c r="O107" s="215"/>
      <c r="P107" s="215"/>
      <c r="Q107" s="215"/>
      <c r="R107" s="215"/>
      <c r="S107" s="215"/>
      <c r="T107" s="216"/>
      <c r="AT107" s="217" t="s">
        <v>190</v>
      </c>
      <c r="AU107" s="217" t="s">
        <v>80</v>
      </c>
      <c r="AV107" s="12" t="s">
        <v>80</v>
      </c>
      <c r="AW107" s="12" t="s">
        <v>34</v>
      </c>
      <c r="AX107" s="12" t="s">
        <v>71</v>
      </c>
      <c r="AY107" s="217" t="s">
        <v>180</v>
      </c>
    </row>
    <row r="108" spans="2:51" s="13" customFormat="1" ht="13.5">
      <c r="B108" s="219"/>
      <c r="C108" s="220"/>
      <c r="D108" s="230" t="s">
        <v>190</v>
      </c>
      <c r="E108" s="247" t="s">
        <v>21</v>
      </c>
      <c r="F108" s="248" t="s">
        <v>209</v>
      </c>
      <c r="G108" s="220"/>
      <c r="H108" s="249">
        <v>31.014</v>
      </c>
      <c r="I108" s="224"/>
      <c r="J108" s="220"/>
      <c r="K108" s="220"/>
      <c r="L108" s="225"/>
      <c r="M108" s="226"/>
      <c r="N108" s="227"/>
      <c r="O108" s="227"/>
      <c r="P108" s="227"/>
      <c r="Q108" s="227"/>
      <c r="R108" s="227"/>
      <c r="S108" s="227"/>
      <c r="T108" s="228"/>
      <c r="AT108" s="229" t="s">
        <v>190</v>
      </c>
      <c r="AU108" s="229" t="s">
        <v>80</v>
      </c>
      <c r="AV108" s="13" t="s">
        <v>206</v>
      </c>
      <c r="AW108" s="13" t="s">
        <v>34</v>
      </c>
      <c r="AX108" s="13" t="s">
        <v>78</v>
      </c>
      <c r="AY108" s="229" t="s">
        <v>180</v>
      </c>
    </row>
    <row r="109" spans="2:65" s="1" customFormat="1" ht="22.5" customHeight="1">
      <c r="B109" s="36"/>
      <c r="C109" s="193" t="s">
        <v>203</v>
      </c>
      <c r="D109" s="193" t="s">
        <v>183</v>
      </c>
      <c r="E109" s="194" t="s">
        <v>2776</v>
      </c>
      <c r="F109" s="195" t="s">
        <v>2777</v>
      </c>
      <c r="G109" s="196" t="s">
        <v>320</v>
      </c>
      <c r="H109" s="197">
        <v>31.014</v>
      </c>
      <c r="I109" s="198"/>
      <c r="J109" s="199">
        <f>ROUND(I109*H109,2)</f>
        <v>0</v>
      </c>
      <c r="K109" s="195" t="s">
        <v>560</v>
      </c>
      <c r="L109" s="56"/>
      <c r="M109" s="200" t="s">
        <v>21</v>
      </c>
      <c r="N109" s="201" t="s">
        <v>42</v>
      </c>
      <c r="O109" s="37"/>
      <c r="P109" s="202">
        <f>O109*H109</f>
        <v>0</v>
      </c>
      <c r="Q109" s="202">
        <v>0</v>
      </c>
      <c r="R109" s="202">
        <f>Q109*H109</f>
        <v>0</v>
      </c>
      <c r="S109" s="202">
        <v>0</v>
      </c>
      <c r="T109" s="203">
        <f>S109*H109</f>
        <v>0</v>
      </c>
      <c r="AR109" s="19" t="s">
        <v>206</v>
      </c>
      <c r="AT109" s="19" t="s">
        <v>183</v>
      </c>
      <c r="AU109" s="19" t="s">
        <v>80</v>
      </c>
      <c r="AY109" s="19" t="s">
        <v>180</v>
      </c>
      <c r="BE109" s="204">
        <f>IF(N109="základní",J109,0)</f>
        <v>0</v>
      </c>
      <c r="BF109" s="204">
        <f>IF(N109="snížená",J109,0)</f>
        <v>0</v>
      </c>
      <c r="BG109" s="204">
        <f>IF(N109="zákl. přenesená",J109,0)</f>
        <v>0</v>
      </c>
      <c r="BH109" s="204">
        <f>IF(N109="sníž. přenesená",J109,0)</f>
        <v>0</v>
      </c>
      <c r="BI109" s="204">
        <f>IF(N109="nulová",J109,0)</f>
        <v>0</v>
      </c>
      <c r="BJ109" s="19" t="s">
        <v>78</v>
      </c>
      <c r="BK109" s="204">
        <f>ROUND(I109*H109,2)</f>
        <v>0</v>
      </c>
      <c r="BL109" s="19" t="s">
        <v>206</v>
      </c>
      <c r="BM109" s="19" t="s">
        <v>2778</v>
      </c>
    </row>
    <row r="110" spans="2:47" s="1" customFormat="1" ht="27">
      <c r="B110" s="36"/>
      <c r="C110" s="58"/>
      <c r="D110" s="205" t="s">
        <v>188</v>
      </c>
      <c r="E110" s="58"/>
      <c r="F110" s="206" t="s">
        <v>2779</v>
      </c>
      <c r="G110" s="58"/>
      <c r="H110" s="58"/>
      <c r="I110" s="163"/>
      <c r="J110" s="58"/>
      <c r="K110" s="58"/>
      <c r="L110" s="56"/>
      <c r="M110" s="73"/>
      <c r="N110" s="37"/>
      <c r="O110" s="37"/>
      <c r="P110" s="37"/>
      <c r="Q110" s="37"/>
      <c r="R110" s="37"/>
      <c r="S110" s="37"/>
      <c r="T110" s="74"/>
      <c r="AT110" s="19" t="s">
        <v>188</v>
      </c>
      <c r="AU110" s="19" t="s">
        <v>80</v>
      </c>
    </row>
    <row r="111" spans="2:47" s="1" customFormat="1" ht="54">
      <c r="B111" s="36"/>
      <c r="C111" s="58"/>
      <c r="D111" s="205" t="s">
        <v>198</v>
      </c>
      <c r="E111" s="58"/>
      <c r="F111" s="218" t="s">
        <v>2780</v>
      </c>
      <c r="G111" s="58"/>
      <c r="H111" s="58"/>
      <c r="I111" s="163"/>
      <c r="J111" s="58"/>
      <c r="K111" s="58"/>
      <c r="L111" s="56"/>
      <c r="M111" s="73"/>
      <c r="N111" s="37"/>
      <c r="O111" s="37"/>
      <c r="P111" s="37"/>
      <c r="Q111" s="37"/>
      <c r="R111" s="37"/>
      <c r="S111" s="37"/>
      <c r="T111" s="74"/>
      <c r="AT111" s="19" t="s">
        <v>198</v>
      </c>
      <c r="AU111" s="19" t="s">
        <v>80</v>
      </c>
    </row>
    <row r="112" spans="2:51" s="12" customFormat="1" ht="27">
      <c r="B112" s="207"/>
      <c r="C112" s="208"/>
      <c r="D112" s="205" t="s">
        <v>190</v>
      </c>
      <c r="E112" s="209" t="s">
        <v>21</v>
      </c>
      <c r="F112" s="210" t="s">
        <v>2767</v>
      </c>
      <c r="G112" s="208"/>
      <c r="H112" s="211">
        <v>25.26</v>
      </c>
      <c r="I112" s="212"/>
      <c r="J112" s="208"/>
      <c r="K112" s="208"/>
      <c r="L112" s="213"/>
      <c r="M112" s="214"/>
      <c r="N112" s="215"/>
      <c r="O112" s="215"/>
      <c r="P112" s="215"/>
      <c r="Q112" s="215"/>
      <c r="R112" s="215"/>
      <c r="S112" s="215"/>
      <c r="T112" s="216"/>
      <c r="AT112" s="217" t="s">
        <v>190</v>
      </c>
      <c r="AU112" s="217" t="s">
        <v>80</v>
      </c>
      <c r="AV112" s="12" t="s">
        <v>80</v>
      </c>
      <c r="AW112" s="12" t="s">
        <v>34</v>
      </c>
      <c r="AX112" s="12" t="s">
        <v>71</v>
      </c>
      <c r="AY112" s="217" t="s">
        <v>180</v>
      </c>
    </row>
    <row r="113" spans="2:51" s="12" customFormat="1" ht="27">
      <c r="B113" s="207"/>
      <c r="C113" s="208"/>
      <c r="D113" s="205" t="s">
        <v>190</v>
      </c>
      <c r="E113" s="209" t="s">
        <v>21</v>
      </c>
      <c r="F113" s="210" t="s">
        <v>2768</v>
      </c>
      <c r="G113" s="208"/>
      <c r="H113" s="211">
        <v>5.754</v>
      </c>
      <c r="I113" s="212"/>
      <c r="J113" s="208"/>
      <c r="K113" s="208"/>
      <c r="L113" s="213"/>
      <c r="M113" s="214"/>
      <c r="N113" s="215"/>
      <c r="O113" s="215"/>
      <c r="P113" s="215"/>
      <c r="Q113" s="215"/>
      <c r="R113" s="215"/>
      <c r="S113" s="215"/>
      <c r="T113" s="216"/>
      <c r="AT113" s="217" t="s">
        <v>190</v>
      </c>
      <c r="AU113" s="217" t="s">
        <v>80</v>
      </c>
      <c r="AV113" s="12" t="s">
        <v>80</v>
      </c>
      <c r="AW113" s="12" t="s">
        <v>34</v>
      </c>
      <c r="AX113" s="12" t="s">
        <v>71</v>
      </c>
      <c r="AY113" s="217" t="s">
        <v>180</v>
      </c>
    </row>
    <row r="114" spans="2:51" s="13" customFormat="1" ht="13.5">
      <c r="B114" s="219"/>
      <c r="C114" s="220"/>
      <c r="D114" s="230" t="s">
        <v>190</v>
      </c>
      <c r="E114" s="247" t="s">
        <v>21</v>
      </c>
      <c r="F114" s="248" t="s">
        <v>209</v>
      </c>
      <c r="G114" s="220"/>
      <c r="H114" s="249">
        <v>31.014</v>
      </c>
      <c r="I114" s="224"/>
      <c r="J114" s="220"/>
      <c r="K114" s="220"/>
      <c r="L114" s="225"/>
      <c r="M114" s="226"/>
      <c r="N114" s="227"/>
      <c r="O114" s="227"/>
      <c r="P114" s="227"/>
      <c r="Q114" s="227"/>
      <c r="R114" s="227"/>
      <c r="S114" s="227"/>
      <c r="T114" s="228"/>
      <c r="AT114" s="229" t="s">
        <v>190</v>
      </c>
      <c r="AU114" s="229" t="s">
        <v>80</v>
      </c>
      <c r="AV114" s="13" t="s">
        <v>206</v>
      </c>
      <c r="AW114" s="13" t="s">
        <v>34</v>
      </c>
      <c r="AX114" s="13" t="s">
        <v>78</v>
      </c>
      <c r="AY114" s="229" t="s">
        <v>180</v>
      </c>
    </row>
    <row r="115" spans="2:65" s="1" customFormat="1" ht="22.5" customHeight="1">
      <c r="B115" s="36"/>
      <c r="C115" s="193" t="s">
        <v>206</v>
      </c>
      <c r="D115" s="193" t="s">
        <v>183</v>
      </c>
      <c r="E115" s="194" t="s">
        <v>2781</v>
      </c>
      <c r="F115" s="195" t="s">
        <v>2782</v>
      </c>
      <c r="G115" s="196" t="s">
        <v>320</v>
      </c>
      <c r="H115" s="197">
        <v>38.661</v>
      </c>
      <c r="I115" s="198"/>
      <c r="J115" s="199">
        <f>ROUND(I115*H115,2)</f>
        <v>0</v>
      </c>
      <c r="K115" s="195" t="s">
        <v>560</v>
      </c>
      <c r="L115" s="56"/>
      <c r="M115" s="200" t="s">
        <v>21</v>
      </c>
      <c r="N115" s="201" t="s">
        <v>42</v>
      </c>
      <c r="O115" s="37"/>
      <c r="P115" s="202">
        <f>O115*H115</f>
        <v>0</v>
      </c>
      <c r="Q115" s="202">
        <v>0.00042</v>
      </c>
      <c r="R115" s="202">
        <f>Q115*H115</f>
        <v>0.01623762</v>
      </c>
      <c r="S115" s="202">
        <v>0</v>
      </c>
      <c r="T115" s="203">
        <f>S115*H115</f>
        <v>0</v>
      </c>
      <c r="AR115" s="19" t="s">
        <v>206</v>
      </c>
      <c r="AT115" s="19" t="s">
        <v>183</v>
      </c>
      <c r="AU115" s="19" t="s">
        <v>80</v>
      </c>
      <c r="AY115" s="19" t="s">
        <v>180</v>
      </c>
      <c r="BE115" s="204">
        <f>IF(N115="základní",J115,0)</f>
        <v>0</v>
      </c>
      <c r="BF115" s="204">
        <f>IF(N115="snížená",J115,0)</f>
        <v>0</v>
      </c>
      <c r="BG115" s="204">
        <f>IF(N115="zákl. přenesená",J115,0)</f>
        <v>0</v>
      </c>
      <c r="BH115" s="204">
        <f>IF(N115="sníž. přenesená",J115,0)</f>
        <v>0</v>
      </c>
      <c r="BI115" s="204">
        <f>IF(N115="nulová",J115,0)</f>
        <v>0</v>
      </c>
      <c r="BJ115" s="19" t="s">
        <v>78</v>
      </c>
      <c r="BK115" s="204">
        <f>ROUND(I115*H115,2)</f>
        <v>0</v>
      </c>
      <c r="BL115" s="19" t="s">
        <v>206</v>
      </c>
      <c r="BM115" s="19" t="s">
        <v>2783</v>
      </c>
    </row>
    <row r="116" spans="2:47" s="1" customFormat="1" ht="27">
      <c r="B116" s="36"/>
      <c r="C116" s="58"/>
      <c r="D116" s="205" t="s">
        <v>188</v>
      </c>
      <c r="E116" s="58"/>
      <c r="F116" s="206" t="s">
        <v>2784</v>
      </c>
      <c r="G116" s="58"/>
      <c r="H116" s="58"/>
      <c r="I116" s="163"/>
      <c r="J116" s="58"/>
      <c r="K116" s="58"/>
      <c r="L116" s="56"/>
      <c r="M116" s="73"/>
      <c r="N116" s="37"/>
      <c r="O116" s="37"/>
      <c r="P116" s="37"/>
      <c r="Q116" s="37"/>
      <c r="R116" s="37"/>
      <c r="S116" s="37"/>
      <c r="T116" s="74"/>
      <c r="AT116" s="19" t="s">
        <v>188</v>
      </c>
      <c r="AU116" s="19" t="s">
        <v>80</v>
      </c>
    </row>
    <row r="117" spans="2:47" s="1" customFormat="1" ht="324">
      <c r="B117" s="36"/>
      <c r="C117" s="58"/>
      <c r="D117" s="205" t="s">
        <v>198</v>
      </c>
      <c r="E117" s="58"/>
      <c r="F117" s="218" t="s">
        <v>2785</v>
      </c>
      <c r="G117" s="58"/>
      <c r="H117" s="58"/>
      <c r="I117" s="163"/>
      <c r="J117" s="58"/>
      <c r="K117" s="58"/>
      <c r="L117" s="56"/>
      <c r="M117" s="73"/>
      <c r="N117" s="37"/>
      <c r="O117" s="37"/>
      <c r="P117" s="37"/>
      <c r="Q117" s="37"/>
      <c r="R117" s="37"/>
      <c r="S117" s="37"/>
      <c r="T117" s="74"/>
      <c r="AT117" s="19" t="s">
        <v>198</v>
      </c>
      <c r="AU117" s="19" t="s">
        <v>80</v>
      </c>
    </row>
    <row r="118" spans="2:51" s="12" customFormat="1" ht="27">
      <c r="B118" s="207"/>
      <c r="C118" s="208"/>
      <c r="D118" s="230" t="s">
        <v>190</v>
      </c>
      <c r="E118" s="243" t="s">
        <v>21</v>
      </c>
      <c r="F118" s="244" t="s">
        <v>2786</v>
      </c>
      <c r="G118" s="208"/>
      <c r="H118" s="245">
        <v>38.661</v>
      </c>
      <c r="I118" s="212"/>
      <c r="J118" s="208"/>
      <c r="K118" s="208"/>
      <c r="L118" s="213"/>
      <c r="M118" s="214"/>
      <c r="N118" s="215"/>
      <c r="O118" s="215"/>
      <c r="P118" s="215"/>
      <c r="Q118" s="215"/>
      <c r="R118" s="215"/>
      <c r="S118" s="215"/>
      <c r="T118" s="216"/>
      <c r="AT118" s="217" t="s">
        <v>190</v>
      </c>
      <c r="AU118" s="217" t="s">
        <v>80</v>
      </c>
      <c r="AV118" s="12" t="s">
        <v>80</v>
      </c>
      <c r="AW118" s="12" t="s">
        <v>34</v>
      </c>
      <c r="AX118" s="12" t="s">
        <v>78</v>
      </c>
      <c r="AY118" s="217" t="s">
        <v>180</v>
      </c>
    </row>
    <row r="119" spans="2:65" s="1" customFormat="1" ht="22.5" customHeight="1">
      <c r="B119" s="36"/>
      <c r="C119" s="193" t="s">
        <v>218</v>
      </c>
      <c r="D119" s="193" t="s">
        <v>183</v>
      </c>
      <c r="E119" s="194" t="s">
        <v>2787</v>
      </c>
      <c r="F119" s="195" t="s">
        <v>2788</v>
      </c>
      <c r="G119" s="196" t="s">
        <v>320</v>
      </c>
      <c r="H119" s="197">
        <v>62.028</v>
      </c>
      <c r="I119" s="198"/>
      <c r="J119" s="199">
        <f>ROUND(I119*H119,2)</f>
        <v>0</v>
      </c>
      <c r="K119" s="195" t="s">
        <v>560</v>
      </c>
      <c r="L119" s="56"/>
      <c r="M119" s="200" t="s">
        <v>21</v>
      </c>
      <c r="N119" s="201" t="s">
        <v>42</v>
      </c>
      <c r="O119" s="37"/>
      <c r="P119" s="202">
        <f>O119*H119</f>
        <v>0</v>
      </c>
      <c r="Q119" s="202">
        <v>0</v>
      </c>
      <c r="R119" s="202">
        <f>Q119*H119</f>
        <v>0</v>
      </c>
      <c r="S119" s="202">
        <v>0</v>
      </c>
      <c r="T119" s="203">
        <f>S119*H119</f>
        <v>0</v>
      </c>
      <c r="AR119" s="19" t="s">
        <v>206</v>
      </c>
      <c r="AT119" s="19" t="s">
        <v>183</v>
      </c>
      <c r="AU119" s="19" t="s">
        <v>80</v>
      </c>
      <c r="AY119" s="19" t="s">
        <v>180</v>
      </c>
      <c r="BE119" s="204">
        <f>IF(N119="základní",J119,0)</f>
        <v>0</v>
      </c>
      <c r="BF119" s="204">
        <f>IF(N119="snížená",J119,0)</f>
        <v>0</v>
      </c>
      <c r="BG119" s="204">
        <f>IF(N119="zákl. přenesená",J119,0)</f>
        <v>0</v>
      </c>
      <c r="BH119" s="204">
        <f>IF(N119="sníž. přenesená",J119,0)</f>
        <v>0</v>
      </c>
      <c r="BI119" s="204">
        <f>IF(N119="nulová",J119,0)</f>
        <v>0</v>
      </c>
      <c r="BJ119" s="19" t="s">
        <v>78</v>
      </c>
      <c r="BK119" s="204">
        <f>ROUND(I119*H119,2)</f>
        <v>0</v>
      </c>
      <c r="BL119" s="19" t="s">
        <v>206</v>
      </c>
      <c r="BM119" s="19" t="s">
        <v>2789</v>
      </c>
    </row>
    <row r="120" spans="2:47" s="1" customFormat="1" ht="40.5">
      <c r="B120" s="36"/>
      <c r="C120" s="58"/>
      <c r="D120" s="205" t="s">
        <v>188</v>
      </c>
      <c r="E120" s="58"/>
      <c r="F120" s="206" t="s">
        <v>2790</v>
      </c>
      <c r="G120" s="58"/>
      <c r="H120" s="58"/>
      <c r="I120" s="163"/>
      <c r="J120" s="58"/>
      <c r="K120" s="58"/>
      <c r="L120" s="56"/>
      <c r="M120" s="73"/>
      <c r="N120" s="37"/>
      <c r="O120" s="37"/>
      <c r="P120" s="37"/>
      <c r="Q120" s="37"/>
      <c r="R120" s="37"/>
      <c r="S120" s="37"/>
      <c r="T120" s="74"/>
      <c r="AT120" s="19" t="s">
        <v>188</v>
      </c>
      <c r="AU120" s="19" t="s">
        <v>80</v>
      </c>
    </row>
    <row r="121" spans="2:47" s="1" customFormat="1" ht="189">
      <c r="B121" s="36"/>
      <c r="C121" s="58"/>
      <c r="D121" s="205" t="s">
        <v>198</v>
      </c>
      <c r="E121" s="58"/>
      <c r="F121" s="218" t="s">
        <v>2791</v>
      </c>
      <c r="G121" s="58"/>
      <c r="H121" s="58"/>
      <c r="I121" s="163"/>
      <c r="J121" s="58"/>
      <c r="K121" s="58"/>
      <c r="L121" s="56"/>
      <c r="M121" s="73"/>
      <c r="N121" s="37"/>
      <c r="O121" s="37"/>
      <c r="P121" s="37"/>
      <c r="Q121" s="37"/>
      <c r="R121" s="37"/>
      <c r="S121" s="37"/>
      <c r="T121" s="74"/>
      <c r="AT121" s="19" t="s">
        <v>198</v>
      </c>
      <c r="AU121" s="19" t="s">
        <v>80</v>
      </c>
    </row>
    <row r="122" spans="2:51" s="12" customFormat="1" ht="27">
      <c r="B122" s="207"/>
      <c r="C122" s="208"/>
      <c r="D122" s="205" t="s">
        <v>190</v>
      </c>
      <c r="E122" s="209" t="s">
        <v>21</v>
      </c>
      <c r="F122" s="210" t="s">
        <v>2792</v>
      </c>
      <c r="G122" s="208"/>
      <c r="H122" s="211">
        <v>50.52</v>
      </c>
      <c r="I122" s="212"/>
      <c r="J122" s="208"/>
      <c r="K122" s="208"/>
      <c r="L122" s="213"/>
      <c r="M122" s="214"/>
      <c r="N122" s="215"/>
      <c r="O122" s="215"/>
      <c r="P122" s="215"/>
      <c r="Q122" s="215"/>
      <c r="R122" s="215"/>
      <c r="S122" s="215"/>
      <c r="T122" s="216"/>
      <c r="AT122" s="217" t="s">
        <v>190</v>
      </c>
      <c r="AU122" s="217" t="s">
        <v>80</v>
      </c>
      <c r="AV122" s="12" t="s">
        <v>80</v>
      </c>
      <c r="AW122" s="12" t="s">
        <v>34</v>
      </c>
      <c r="AX122" s="12" t="s">
        <v>71</v>
      </c>
      <c r="AY122" s="217" t="s">
        <v>180</v>
      </c>
    </row>
    <row r="123" spans="2:51" s="12" customFormat="1" ht="27">
      <c r="B123" s="207"/>
      <c r="C123" s="208"/>
      <c r="D123" s="205" t="s">
        <v>190</v>
      </c>
      <c r="E123" s="209" t="s">
        <v>21</v>
      </c>
      <c r="F123" s="210" t="s">
        <v>2793</v>
      </c>
      <c r="G123" s="208"/>
      <c r="H123" s="211">
        <v>11.508</v>
      </c>
      <c r="I123" s="212"/>
      <c r="J123" s="208"/>
      <c r="K123" s="208"/>
      <c r="L123" s="213"/>
      <c r="M123" s="214"/>
      <c r="N123" s="215"/>
      <c r="O123" s="215"/>
      <c r="P123" s="215"/>
      <c r="Q123" s="215"/>
      <c r="R123" s="215"/>
      <c r="S123" s="215"/>
      <c r="T123" s="216"/>
      <c r="AT123" s="217" t="s">
        <v>190</v>
      </c>
      <c r="AU123" s="217" t="s">
        <v>80</v>
      </c>
      <c r="AV123" s="12" t="s">
        <v>80</v>
      </c>
      <c r="AW123" s="12" t="s">
        <v>34</v>
      </c>
      <c r="AX123" s="12" t="s">
        <v>71</v>
      </c>
      <c r="AY123" s="217" t="s">
        <v>180</v>
      </c>
    </row>
    <row r="124" spans="2:51" s="13" customFormat="1" ht="13.5">
      <c r="B124" s="219"/>
      <c r="C124" s="220"/>
      <c r="D124" s="230" t="s">
        <v>190</v>
      </c>
      <c r="E124" s="247" t="s">
        <v>21</v>
      </c>
      <c r="F124" s="248" t="s">
        <v>209</v>
      </c>
      <c r="G124" s="220"/>
      <c r="H124" s="249">
        <v>62.028</v>
      </c>
      <c r="I124" s="224"/>
      <c r="J124" s="220"/>
      <c r="K124" s="220"/>
      <c r="L124" s="225"/>
      <c r="M124" s="226"/>
      <c r="N124" s="227"/>
      <c r="O124" s="227"/>
      <c r="P124" s="227"/>
      <c r="Q124" s="227"/>
      <c r="R124" s="227"/>
      <c r="S124" s="227"/>
      <c r="T124" s="228"/>
      <c r="AT124" s="229" t="s">
        <v>190</v>
      </c>
      <c r="AU124" s="229" t="s">
        <v>80</v>
      </c>
      <c r="AV124" s="13" t="s">
        <v>206</v>
      </c>
      <c r="AW124" s="13" t="s">
        <v>34</v>
      </c>
      <c r="AX124" s="13" t="s">
        <v>78</v>
      </c>
      <c r="AY124" s="229" t="s">
        <v>180</v>
      </c>
    </row>
    <row r="125" spans="2:65" s="1" customFormat="1" ht="22.5" customHeight="1">
      <c r="B125" s="36"/>
      <c r="C125" s="193" t="s">
        <v>224</v>
      </c>
      <c r="D125" s="193" t="s">
        <v>183</v>
      </c>
      <c r="E125" s="194" t="s">
        <v>2794</v>
      </c>
      <c r="F125" s="195" t="s">
        <v>2795</v>
      </c>
      <c r="G125" s="196" t="s">
        <v>320</v>
      </c>
      <c r="H125" s="197">
        <v>42.756</v>
      </c>
      <c r="I125" s="198"/>
      <c r="J125" s="199">
        <f>ROUND(I125*H125,2)</f>
        <v>0</v>
      </c>
      <c r="K125" s="195" t="s">
        <v>21</v>
      </c>
      <c r="L125" s="56"/>
      <c r="M125" s="200" t="s">
        <v>21</v>
      </c>
      <c r="N125" s="201" t="s">
        <v>42</v>
      </c>
      <c r="O125" s="37"/>
      <c r="P125" s="202">
        <f>O125*H125</f>
        <v>0</v>
      </c>
      <c r="Q125" s="202">
        <v>0</v>
      </c>
      <c r="R125" s="202">
        <f>Q125*H125</f>
        <v>0</v>
      </c>
      <c r="S125" s="202">
        <v>0</v>
      </c>
      <c r="T125" s="203">
        <f>S125*H125</f>
        <v>0</v>
      </c>
      <c r="AR125" s="19" t="s">
        <v>206</v>
      </c>
      <c r="AT125" s="19" t="s">
        <v>183</v>
      </c>
      <c r="AU125" s="19" t="s">
        <v>80</v>
      </c>
      <c r="AY125" s="19" t="s">
        <v>180</v>
      </c>
      <c r="BE125" s="204">
        <f>IF(N125="základní",J125,0)</f>
        <v>0</v>
      </c>
      <c r="BF125" s="204">
        <f>IF(N125="snížená",J125,0)</f>
        <v>0</v>
      </c>
      <c r="BG125" s="204">
        <f>IF(N125="zákl. přenesená",J125,0)</f>
        <v>0</v>
      </c>
      <c r="BH125" s="204">
        <f>IF(N125="sníž. přenesená",J125,0)</f>
        <v>0</v>
      </c>
      <c r="BI125" s="204">
        <f>IF(N125="nulová",J125,0)</f>
        <v>0</v>
      </c>
      <c r="BJ125" s="19" t="s">
        <v>78</v>
      </c>
      <c r="BK125" s="204">
        <f>ROUND(I125*H125,2)</f>
        <v>0</v>
      </c>
      <c r="BL125" s="19" t="s">
        <v>206</v>
      </c>
      <c r="BM125" s="19" t="s">
        <v>2796</v>
      </c>
    </row>
    <row r="126" spans="2:47" s="1" customFormat="1" ht="13.5">
      <c r="B126" s="36"/>
      <c r="C126" s="58"/>
      <c r="D126" s="205" t="s">
        <v>188</v>
      </c>
      <c r="E126" s="58"/>
      <c r="F126" s="206" t="s">
        <v>2797</v>
      </c>
      <c r="G126" s="58"/>
      <c r="H126" s="58"/>
      <c r="I126" s="163"/>
      <c r="J126" s="58"/>
      <c r="K126" s="58"/>
      <c r="L126" s="56"/>
      <c r="M126" s="73"/>
      <c r="N126" s="37"/>
      <c r="O126" s="37"/>
      <c r="P126" s="37"/>
      <c r="Q126" s="37"/>
      <c r="R126" s="37"/>
      <c r="S126" s="37"/>
      <c r="T126" s="74"/>
      <c r="AT126" s="19" t="s">
        <v>188</v>
      </c>
      <c r="AU126" s="19" t="s">
        <v>80</v>
      </c>
    </row>
    <row r="127" spans="2:51" s="12" customFormat="1" ht="27">
      <c r="B127" s="207"/>
      <c r="C127" s="208"/>
      <c r="D127" s="205" t="s">
        <v>190</v>
      </c>
      <c r="E127" s="209" t="s">
        <v>21</v>
      </c>
      <c r="F127" s="210" t="s">
        <v>2798</v>
      </c>
      <c r="G127" s="208"/>
      <c r="H127" s="211">
        <v>38.661</v>
      </c>
      <c r="I127" s="212"/>
      <c r="J127" s="208"/>
      <c r="K127" s="208"/>
      <c r="L127" s="213"/>
      <c r="M127" s="214"/>
      <c r="N127" s="215"/>
      <c r="O127" s="215"/>
      <c r="P127" s="215"/>
      <c r="Q127" s="215"/>
      <c r="R127" s="215"/>
      <c r="S127" s="215"/>
      <c r="T127" s="216"/>
      <c r="AT127" s="217" t="s">
        <v>190</v>
      </c>
      <c r="AU127" s="217" t="s">
        <v>80</v>
      </c>
      <c r="AV127" s="12" t="s">
        <v>80</v>
      </c>
      <c r="AW127" s="12" t="s">
        <v>34</v>
      </c>
      <c r="AX127" s="12" t="s">
        <v>71</v>
      </c>
      <c r="AY127" s="217" t="s">
        <v>180</v>
      </c>
    </row>
    <row r="128" spans="2:51" s="14" customFormat="1" ht="13.5">
      <c r="B128" s="256"/>
      <c r="C128" s="257"/>
      <c r="D128" s="205" t="s">
        <v>190</v>
      </c>
      <c r="E128" s="258" t="s">
        <v>21</v>
      </c>
      <c r="F128" s="259" t="s">
        <v>720</v>
      </c>
      <c r="G128" s="257"/>
      <c r="H128" s="260">
        <v>38.661</v>
      </c>
      <c r="I128" s="261"/>
      <c r="J128" s="257"/>
      <c r="K128" s="257"/>
      <c r="L128" s="262"/>
      <c r="M128" s="263"/>
      <c r="N128" s="264"/>
      <c r="O128" s="264"/>
      <c r="P128" s="264"/>
      <c r="Q128" s="264"/>
      <c r="R128" s="264"/>
      <c r="S128" s="264"/>
      <c r="T128" s="265"/>
      <c r="AT128" s="266" t="s">
        <v>190</v>
      </c>
      <c r="AU128" s="266" t="s">
        <v>80</v>
      </c>
      <c r="AV128" s="14" t="s">
        <v>203</v>
      </c>
      <c r="AW128" s="14" t="s">
        <v>34</v>
      </c>
      <c r="AX128" s="14" t="s">
        <v>71</v>
      </c>
      <c r="AY128" s="266" t="s">
        <v>180</v>
      </c>
    </row>
    <row r="129" spans="2:51" s="12" customFormat="1" ht="27">
      <c r="B129" s="207"/>
      <c r="C129" s="208"/>
      <c r="D129" s="205" t="s">
        <v>190</v>
      </c>
      <c r="E129" s="209" t="s">
        <v>21</v>
      </c>
      <c r="F129" s="210" t="s">
        <v>2799</v>
      </c>
      <c r="G129" s="208"/>
      <c r="H129" s="211">
        <v>1.726</v>
      </c>
      <c r="I129" s="212"/>
      <c r="J129" s="208"/>
      <c r="K129" s="208"/>
      <c r="L129" s="213"/>
      <c r="M129" s="214"/>
      <c r="N129" s="215"/>
      <c r="O129" s="215"/>
      <c r="P129" s="215"/>
      <c r="Q129" s="215"/>
      <c r="R129" s="215"/>
      <c r="S129" s="215"/>
      <c r="T129" s="216"/>
      <c r="AT129" s="217" t="s">
        <v>190</v>
      </c>
      <c r="AU129" s="217" t="s">
        <v>80</v>
      </c>
      <c r="AV129" s="12" t="s">
        <v>80</v>
      </c>
      <c r="AW129" s="12" t="s">
        <v>34</v>
      </c>
      <c r="AX129" s="12" t="s">
        <v>71</v>
      </c>
      <c r="AY129" s="217" t="s">
        <v>180</v>
      </c>
    </row>
    <row r="130" spans="2:51" s="12" customFormat="1" ht="27">
      <c r="B130" s="207"/>
      <c r="C130" s="208"/>
      <c r="D130" s="205" t="s">
        <v>190</v>
      </c>
      <c r="E130" s="209" t="s">
        <v>21</v>
      </c>
      <c r="F130" s="210" t="s">
        <v>2800</v>
      </c>
      <c r="G130" s="208"/>
      <c r="H130" s="211">
        <v>2.369</v>
      </c>
      <c r="I130" s="212"/>
      <c r="J130" s="208"/>
      <c r="K130" s="208"/>
      <c r="L130" s="213"/>
      <c r="M130" s="214"/>
      <c r="N130" s="215"/>
      <c r="O130" s="215"/>
      <c r="P130" s="215"/>
      <c r="Q130" s="215"/>
      <c r="R130" s="215"/>
      <c r="S130" s="215"/>
      <c r="T130" s="216"/>
      <c r="AT130" s="217" t="s">
        <v>190</v>
      </c>
      <c r="AU130" s="217" t="s">
        <v>80</v>
      </c>
      <c r="AV130" s="12" t="s">
        <v>80</v>
      </c>
      <c r="AW130" s="12" t="s">
        <v>34</v>
      </c>
      <c r="AX130" s="12" t="s">
        <v>71</v>
      </c>
      <c r="AY130" s="217" t="s">
        <v>180</v>
      </c>
    </row>
    <row r="131" spans="2:51" s="13" customFormat="1" ht="13.5">
      <c r="B131" s="219"/>
      <c r="C131" s="220"/>
      <c r="D131" s="205" t="s">
        <v>190</v>
      </c>
      <c r="E131" s="221" t="s">
        <v>21</v>
      </c>
      <c r="F131" s="222" t="s">
        <v>209</v>
      </c>
      <c r="G131" s="220"/>
      <c r="H131" s="223">
        <v>42.756</v>
      </c>
      <c r="I131" s="224"/>
      <c r="J131" s="220"/>
      <c r="K131" s="220"/>
      <c r="L131" s="225"/>
      <c r="M131" s="226"/>
      <c r="N131" s="227"/>
      <c r="O131" s="227"/>
      <c r="P131" s="227"/>
      <c r="Q131" s="227"/>
      <c r="R131" s="227"/>
      <c r="S131" s="227"/>
      <c r="T131" s="228"/>
      <c r="AT131" s="229" t="s">
        <v>190</v>
      </c>
      <c r="AU131" s="229" t="s">
        <v>80</v>
      </c>
      <c r="AV131" s="13" t="s">
        <v>206</v>
      </c>
      <c r="AW131" s="13" t="s">
        <v>34</v>
      </c>
      <c r="AX131" s="13" t="s">
        <v>78</v>
      </c>
      <c r="AY131" s="229" t="s">
        <v>180</v>
      </c>
    </row>
    <row r="132" spans="2:63" s="11" customFormat="1" ht="29.85" customHeight="1">
      <c r="B132" s="176"/>
      <c r="C132" s="177"/>
      <c r="D132" s="190" t="s">
        <v>70</v>
      </c>
      <c r="E132" s="191" t="s">
        <v>80</v>
      </c>
      <c r="F132" s="191" t="s">
        <v>611</v>
      </c>
      <c r="G132" s="177"/>
      <c r="H132" s="177"/>
      <c r="I132" s="180"/>
      <c r="J132" s="192">
        <f>BK132</f>
        <v>0</v>
      </c>
      <c r="K132" s="177"/>
      <c r="L132" s="182"/>
      <c r="M132" s="183"/>
      <c r="N132" s="184"/>
      <c r="O132" s="184"/>
      <c r="P132" s="185">
        <f>SUM(P133:P162)</f>
        <v>0</v>
      </c>
      <c r="Q132" s="184"/>
      <c r="R132" s="185">
        <f>SUM(R133:R162)</f>
        <v>2224.3104399000003</v>
      </c>
      <c r="S132" s="184"/>
      <c r="T132" s="186">
        <f>SUM(T133:T162)</f>
        <v>0</v>
      </c>
      <c r="AR132" s="187" t="s">
        <v>78</v>
      </c>
      <c r="AT132" s="188" t="s">
        <v>70</v>
      </c>
      <c r="AU132" s="188" t="s">
        <v>78</v>
      </c>
      <c r="AY132" s="187" t="s">
        <v>180</v>
      </c>
      <c r="BK132" s="189">
        <f>SUM(BK133:BK162)</f>
        <v>0</v>
      </c>
    </row>
    <row r="133" spans="2:65" s="1" customFormat="1" ht="22.5" customHeight="1">
      <c r="B133" s="36"/>
      <c r="C133" s="193" t="s">
        <v>229</v>
      </c>
      <c r="D133" s="193" t="s">
        <v>183</v>
      </c>
      <c r="E133" s="194" t="s">
        <v>2801</v>
      </c>
      <c r="F133" s="195" t="s">
        <v>2802</v>
      </c>
      <c r="G133" s="196" t="s">
        <v>532</v>
      </c>
      <c r="H133" s="197">
        <v>126.3</v>
      </c>
      <c r="I133" s="198"/>
      <c r="J133" s="199">
        <f>ROUND(I133*H133,2)</f>
        <v>0</v>
      </c>
      <c r="K133" s="195" t="s">
        <v>560</v>
      </c>
      <c r="L133" s="56"/>
      <c r="M133" s="200" t="s">
        <v>21</v>
      </c>
      <c r="N133" s="201" t="s">
        <v>42</v>
      </c>
      <c r="O133" s="37"/>
      <c r="P133" s="202">
        <f>O133*H133</f>
        <v>0</v>
      </c>
      <c r="Q133" s="202">
        <v>0</v>
      </c>
      <c r="R133" s="202">
        <f>Q133*H133</f>
        <v>0</v>
      </c>
      <c r="S133" s="202">
        <v>0</v>
      </c>
      <c r="T133" s="203">
        <f>S133*H133</f>
        <v>0</v>
      </c>
      <c r="AR133" s="19" t="s">
        <v>206</v>
      </c>
      <c r="AT133" s="19" t="s">
        <v>183</v>
      </c>
      <c r="AU133" s="19" t="s">
        <v>80</v>
      </c>
      <c r="AY133" s="19" t="s">
        <v>180</v>
      </c>
      <c r="BE133" s="204">
        <f>IF(N133="základní",J133,0)</f>
        <v>0</v>
      </c>
      <c r="BF133" s="204">
        <f>IF(N133="snížená",J133,0)</f>
        <v>0</v>
      </c>
      <c r="BG133" s="204">
        <f>IF(N133="zákl. přenesená",J133,0)</f>
        <v>0</v>
      </c>
      <c r="BH133" s="204">
        <f>IF(N133="sníž. přenesená",J133,0)</f>
        <v>0</v>
      </c>
      <c r="BI133" s="204">
        <f>IF(N133="nulová",J133,0)</f>
        <v>0</v>
      </c>
      <c r="BJ133" s="19" t="s">
        <v>78</v>
      </c>
      <c r="BK133" s="204">
        <f>ROUND(I133*H133,2)</f>
        <v>0</v>
      </c>
      <c r="BL133" s="19" t="s">
        <v>206</v>
      </c>
      <c r="BM133" s="19" t="s">
        <v>2803</v>
      </c>
    </row>
    <row r="134" spans="2:47" s="1" customFormat="1" ht="13.5">
      <c r="B134" s="36"/>
      <c r="C134" s="58"/>
      <c r="D134" s="205" t="s">
        <v>188</v>
      </c>
      <c r="E134" s="58"/>
      <c r="F134" s="206" t="s">
        <v>2804</v>
      </c>
      <c r="G134" s="58"/>
      <c r="H134" s="58"/>
      <c r="I134" s="163"/>
      <c r="J134" s="58"/>
      <c r="K134" s="58"/>
      <c r="L134" s="56"/>
      <c r="M134" s="73"/>
      <c r="N134" s="37"/>
      <c r="O134" s="37"/>
      <c r="P134" s="37"/>
      <c r="Q134" s="37"/>
      <c r="R134" s="37"/>
      <c r="S134" s="37"/>
      <c r="T134" s="74"/>
      <c r="AT134" s="19" t="s">
        <v>188</v>
      </c>
      <c r="AU134" s="19" t="s">
        <v>80</v>
      </c>
    </row>
    <row r="135" spans="2:47" s="1" customFormat="1" ht="108">
      <c r="B135" s="36"/>
      <c r="C135" s="58"/>
      <c r="D135" s="205" t="s">
        <v>198</v>
      </c>
      <c r="E135" s="58"/>
      <c r="F135" s="218" t="s">
        <v>2805</v>
      </c>
      <c r="G135" s="58"/>
      <c r="H135" s="58"/>
      <c r="I135" s="163"/>
      <c r="J135" s="58"/>
      <c r="K135" s="58"/>
      <c r="L135" s="56"/>
      <c r="M135" s="73"/>
      <c r="N135" s="37"/>
      <c r="O135" s="37"/>
      <c r="P135" s="37"/>
      <c r="Q135" s="37"/>
      <c r="R135" s="37"/>
      <c r="S135" s="37"/>
      <c r="T135" s="74"/>
      <c r="AT135" s="19" t="s">
        <v>198</v>
      </c>
      <c r="AU135" s="19" t="s">
        <v>80</v>
      </c>
    </row>
    <row r="136" spans="2:51" s="12" customFormat="1" ht="13.5">
      <c r="B136" s="207"/>
      <c r="C136" s="208"/>
      <c r="D136" s="230" t="s">
        <v>190</v>
      </c>
      <c r="E136" s="243" t="s">
        <v>21</v>
      </c>
      <c r="F136" s="244" t="s">
        <v>2806</v>
      </c>
      <c r="G136" s="208"/>
      <c r="H136" s="245">
        <v>126.3</v>
      </c>
      <c r="I136" s="212"/>
      <c r="J136" s="208"/>
      <c r="K136" s="208"/>
      <c r="L136" s="213"/>
      <c r="M136" s="214"/>
      <c r="N136" s="215"/>
      <c r="O136" s="215"/>
      <c r="P136" s="215"/>
      <c r="Q136" s="215"/>
      <c r="R136" s="215"/>
      <c r="S136" s="215"/>
      <c r="T136" s="216"/>
      <c r="AT136" s="217" t="s">
        <v>190</v>
      </c>
      <c r="AU136" s="217" t="s">
        <v>80</v>
      </c>
      <c r="AV136" s="12" t="s">
        <v>80</v>
      </c>
      <c r="AW136" s="12" t="s">
        <v>34</v>
      </c>
      <c r="AX136" s="12" t="s">
        <v>78</v>
      </c>
      <c r="AY136" s="217" t="s">
        <v>180</v>
      </c>
    </row>
    <row r="137" spans="2:65" s="1" customFormat="1" ht="22.5" customHeight="1">
      <c r="B137" s="36"/>
      <c r="C137" s="232" t="s">
        <v>181</v>
      </c>
      <c r="D137" s="232" t="s">
        <v>219</v>
      </c>
      <c r="E137" s="233" t="s">
        <v>2807</v>
      </c>
      <c r="F137" s="234" t="s">
        <v>2808</v>
      </c>
      <c r="G137" s="235" t="s">
        <v>320</v>
      </c>
      <c r="H137" s="236">
        <v>41.048</v>
      </c>
      <c r="I137" s="237"/>
      <c r="J137" s="238">
        <f>ROUND(I137*H137,2)</f>
        <v>0</v>
      </c>
      <c r="K137" s="234" t="s">
        <v>560</v>
      </c>
      <c r="L137" s="239"/>
      <c r="M137" s="240" t="s">
        <v>21</v>
      </c>
      <c r="N137" s="241" t="s">
        <v>42</v>
      </c>
      <c r="O137" s="37"/>
      <c r="P137" s="202">
        <f>O137*H137</f>
        <v>0</v>
      </c>
      <c r="Q137" s="202">
        <v>2.429</v>
      </c>
      <c r="R137" s="202">
        <f>Q137*H137</f>
        <v>99.705592</v>
      </c>
      <c r="S137" s="202">
        <v>0</v>
      </c>
      <c r="T137" s="203">
        <f>S137*H137</f>
        <v>0</v>
      </c>
      <c r="AR137" s="19" t="s">
        <v>181</v>
      </c>
      <c r="AT137" s="19" t="s">
        <v>219</v>
      </c>
      <c r="AU137" s="19" t="s">
        <v>80</v>
      </c>
      <c r="AY137" s="19" t="s">
        <v>180</v>
      </c>
      <c r="BE137" s="204">
        <f>IF(N137="základní",J137,0)</f>
        <v>0</v>
      </c>
      <c r="BF137" s="204">
        <f>IF(N137="snížená",J137,0)</f>
        <v>0</v>
      </c>
      <c r="BG137" s="204">
        <f>IF(N137="zákl. přenesená",J137,0)</f>
        <v>0</v>
      </c>
      <c r="BH137" s="204">
        <f>IF(N137="sníž. přenesená",J137,0)</f>
        <v>0</v>
      </c>
      <c r="BI137" s="204">
        <f>IF(N137="nulová",J137,0)</f>
        <v>0</v>
      </c>
      <c r="BJ137" s="19" t="s">
        <v>78</v>
      </c>
      <c r="BK137" s="204">
        <f>ROUND(I137*H137,2)</f>
        <v>0</v>
      </c>
      <c r="BL137" s="19" t="s">
        <v>206</v>
      </c>
      <c r="BM137" s="19" t="s">
        <v>2809</v>
      </c>
    </row>
    <row r="138" spans="2:47" s="1" customFormat="1" ht="27">
      <c r="B138" s="36"/>
      <c r="C138" s="58"/>
      <c r="D138" s="205" t="s">
        <v>188</v>
      </c>
      <c r="E138" s="58"/>
      <c r="F138" s="206" t="s">
        <v>2810</v>
      </c>
      <c r="G138" s="58"/>
      <c r="H138" s="58"/>
      <c r="I138" s="163"/>
      <c r="J138" s="58"/>
      <c r="K138" s="58"/>
      <c r="L138" s="56"/>
      <c r="M138" s="73"/>
      <c r="N138" s="37"/>
      <c r="O138" s="37"/>
      <c r="P138" s="37"/>
      <c r="Q138" s="37"/>
      <c r="R138" s="37"/>
      <c r="S138" s="37"/>
      <c r="T138" s="74"/>
      <c r="AT138" s="19" t="s">
        <v>188</v>
      </c>
      <c r="AU138" s="19" t="s">
        <v>80</v>
      </c>
    </row>
    <row r="139" spans="2:47" s="1" customFormat="1" ht="27">
      <c r="B139" s="36"/>
      <c r="C139" s="58"/>
      <c r="D139" s="205" t="s">
        <v>216</v>
      </c>
      <c r="E139" s="58"/>
      <c r="F139" s="218" t="s">
        <v>2811</v>
      </c>
      <c r="G139" s="58"/>
      <c r="H139" s="58"/>
      <c r="I139" s="163"/>
      <c r="J139" s="58"/>
      <c r="K139" s="58"/>
      <c r="L139" s="56"/>
      <c r="M139" s="73"/>
      <c r="N139" s="37"/>
      <c r="O139" s="37"/>
      <c r="P139" s="37"/>
      <c r="Q139" s="37"/>
      <c r="R139" s="37"/>
      <c r="S139" s="37"/>
      <c r="T139" s="74"/>
      <c r="AT139" s="19" t="s">
        <v>216</v>
      </c>
      <c r="AU139" s="19" t="s">
        <v>80</v>
      </c>
    </row>
    <row r="140" spans="2:51" s="12" customFormat="1" ht="27">
      <c r="B140" s="207"/>
      <c r="C140" s="208"/>
      <c r="D140" s="230" t="s">
        <v>190</v>
      </c>
      <c r="E140" s="243" t="s">
        <v>21</v>
      </c>
      <c r="F140" s="244" t="s">
        <v>2812</v>
      </c>
      <c r="G140" s="208"/>
      <c r="H140" s="245">
        <v>41.048</v>
      </c>
      <c r="I140" s="212"/>
      <c r="J140" s="208"/>
      <c r="K140" s="208"/>
      <c r="L140" s="213"/>
      <c r="M140" s="214"/>
      <c r="N140" s="215"/>
      <c r="O140" s="215"/>
      <c r="P140" s="215"/>
      <c r="Q140" s="215"/>
      <c r="R140" s="215"/>
      <c r="S140" s="215"/>
      <c r="T140" s="216"/>
      <c r="AT140" s="217" t="s">
        <v>190</v>
      </c>
      <c r="AU140" s="217" t="s">
        <v>80</v>
      </c>
      <c r="AV140" s="12" t="s">
        <v>80</v>
      </c>
      <c r="AW140" s="12" t="s">
        <v>34</v>
      </c>
      <c r="AX140" s="12" t="s">
        <v>78</v>
      </c>
      <c r="AY140" s="217" t="s">
        <v>180</v>
      </c>
    </row>
    <row r="141" spans="2:65" s="1" customFormat="1" ht="31.5" customHeight="1">
      <c r="B141" s="36"/>
      <c r="C141" s="193" t="s">
        <v>192</v>
      </c>
      <c r="D141" s="193" t="s">
        <v>183</v>
      </c>
      <c r="E141" s="194" t="s">
        <v>2813</v>
      </c>
      <c r="F141" s="195" t="s">
        <v>2814</v>
      </c>
      <c r="G141" s="196" t="s">
        <v>532</v>
      </c>
      <c r="H141" s="197">
        <v>126.3</v>
      </c>
      <c r="I141" s="198"/>
      <c r="J141" s="199">
        <f>ROUND(I141*H141,2)</f>
        <v>0</v>
      </c>
      <c r="K141" s="195" t="s">
        <v>560</v>
      </c>
      <c r="L141" s="56"/>
      <c r="M141" s="200" t="s">
        <v>21</v>
      </c>
      <c r="N141" s="201" t="s">
        <v>42</v>
      </c>
      <c r="O141" s="37"/>
      <c r="P141" s="202">
        <f>O141*H141</f>
        <v>0</v>
      </c>
      <c r="Q141" s="202">
        <v>0.0191</v>
      </c>
      <c r="R141" s="202">
        <f>Q141*H141</f>
        <v>2.41233</v>
      </c>
      <c r="S141" s="202">
        <v>0</v>
      </c>
      <c r="T141" s="203">
        <f>S141*H141</f>
        <v>0</v>
      </c>
      <c r="AR141" s="19" t="s">
        <v>206</v>
      </c>
      <c r="AT141" s="19" t="s">
        <v>183</v>
      </c>
      <c r="AU141" s="19" t="s">
        <v>80</v>
      </c>
      <c r="AY141" s="19" t="s">
        <v>180</v>
      </c>
      <c r="BE141" s="204">
        <f>IF(N141="základní",J141,0)</f>
        <v>0</v>
      </c>
      <c r="BF141" s="204">
        <f>IF(N141="snížená",J141,0)</f>
        <v>0</v>
      </c>
      <c r="BG141" s="204">
        <f>IF(N141="zákl. přenesená",J141,0)</f>
        <v>0</v>
      </c>
      <c r="BH141" s="204">
        <f>IF(N141="sníž. přenesená",J141,0)</f>
        <v>0</v>
      </c>
      <c r="BI141" s="204">
        <f>IF(N141="nulová",J141,0)</f>
        <v>0</v>
      </c>
      <c r="BJ141" s="19" t="s">
        <v>78</v>
      </c>
      <c r="BK141" s="204">
        <f>ROUND(I141*H141,2)</f>
        <v>0</v>
      </c>
      <c r="BL141" s="19" t="s">
        <v>206</v>
      </c>
      <c r="BM141" s="19" t="s">
        <v>2815</v>
      </c>
    </row>
    <row r="142" spans="2:47" s="1" customFormat="1" ht="27">
      <c r="B142" s="36"/>
      <c r="C142" s="58"/>
      <c r="D142" s="205" t="s">
        <v>188</v>
      </c>
      <c r="E142" s="58"/>
      <c r="F142" s="206" t="s">
        <v>2816</v>
      </c>
      <c r="G142" s="58"/>
      <c r="H142" s="58"/>
      <c r="I142" s="163"/>
      <c r="J142" s="58"/>
      <c r="K142" s="58"/>
      <c r="L142" s="56"/>
      <c r="M142" s="73"/>
      <c r="N142" s="37"/>
      <c r="O142" s="37"/>
      <c r="P142" s="37"/>
      <c r="Q142" s="37"/>
      <c r="R142" s="37"/>
      <c r="S142" s="37"/>
      <c r="T142" s="74"/>
      <c r="AT142" s="19" t="s">
        <v>188</v>
      </c>
      <c r="AU142" s="19" t="s">
        <v>80</v>
      </c>
    </row>
    <row r="143" spans="2:47" s="1" customFormat="1" ht="27">
      <c r="B143" s="36"/>
      <c r="C143" s="58"/>
      <c r="D143" s="205" t="s">
        <v>216</v>
      </c>
      <c r="E143" s="58"/>
      <c r="F143" s="218" t="s">
        <v>2817</v>
      </c>
      <c r="G143" s="58"/>
      <c r="H143" s="58"/>
      <c r="I143" s="163"/>
      <c r="J143" s="58"/>
      <c r="K143" s="58"/>
      <c r="L143" s="56"/>
      <c r="M143" s="73"/>
      <c r="N143" s="37"/>
      <c r="O143" s="37"/>
      <c r="P143" s="37"/>
      <c r="Q143" s="37"/>
      <c r="R143" s="37"/>
      <c r="S143" s="37"/>
      <c r="T143" s="74"/>
      <c r="AT143" s="19" t="s">
        <v>216</v>
      </c>
      <c r="AU143" s="19" t="s">
        <v>80</v>
      </c>
    </row>
    <row r="144" spans="2:51" s="12" customFormat="1" ht="13.5">
      <c r="B144" s="207"/>
      <c r="C144" s="208"/>
      <c r="D144" s="230" t="s">
        <v>190</v>
      </c>
      <c r="E144" s="243" t="s">
        <v>21</v>
      </c>
      <c r="F144" s="244" t="s">
        <v>2806</v>
      </c>
      <c r="G144" s="208"/>
      <c r="H144" s="245">
        <v>126.3</v>
      </c>
      <c r="I144" s="212"/>
      <c r="J144" s="208"/>
      <c r="K144" s="208"/>
      <c r="L144" s="213"/>
      <c r="M144" s="214"/>
      <c r="N144" s="215"/>
      <c r="O144" s="215"/>
      <c r="P144" s="215"/>
      <c r="Q144" s="215"/>
      <c r="R144" s="215"/>
      <c r="S144" s="215"/>
      <c r="T144" s="216"/>
      <c r="AT144" s="217" t="s">
        <v>190</v>
      </c>
      <c r="AU144" s="217" t="s">
        <v>80</v>
      </c>
      <c r="AV144" s="12" t="s">
        <v>80</v>
      </c>
      <c r="AW144" s="12" t="s">
        <v>34</v>
      </c>
      <c r="AX144" s="12" t="s">
        <v>78</v>
      </c>
      <c r="AY144" s="217" t="s">
        <v>180</v>
      </c>
    </row>
    <row r="145" spans="2:65" s="1" customFormat="1" ht="22.5" customHeight="1">
      <c r="B145" s="36"/>
      <c r="C145" s="193" t="s">
        <v>244</v>
      </c>
      <c r="D145" s="193" t="s">
        <v>183</v>
      </c>
      <c r="E145" s="194" t="s">
        <v>2818</v>
      </c>
      <c r="F145" s="195" t="s">
        <v>2819</v>
      </c>
      <c r="G145" s="196" t="s">
        <v>614</v>
      </c>
      <c r="H145" s="197">
        <v>544</v>
      </c>
      <c r="I145" s="198"/>
      <c r="J145" s="199">
        <f>ROUND(I145*H145,2)</f>
        <v>0</v>
      </c>
      <c r="K145" s="195" t="s">
        <v>21</v>
      </c>
      <c r="L145" s="56"/>
      <c r="M145" s="200" t="s">
        <v>21</v>
      </c>
      <c r="N145" s="201" t="s">
        <v>42</v>
      </c>
      <c r="O145" s="37"/>
      <c r="P145" s="202">
        <f>O145*H145</f>
        <v>0</v>
      </c>
      <c r="Q145" s="202">
        <v>0.036145</v>
      </c>
      <c r="R145" s="202">
        <f>Q145*H145</f>
        <v>19.662879999999998</v>
      </c>
      <c r="S145" s="202">
        <v>0</v>
      </c>
      <c r="T145" s="203">
        <f>S145*H145</f>
        <v>0</v>
      </c>
      <c r="AR145" s="19" t="s">
        <v>206</v>
      </c>
      <c r="AT145" s="19" t="s">
        <v>183</v>
      </c>
      <c r="AU145" s="19" t="s">
        <v>80</v>
      </c>
      <c r="AY145" s="19" t="s">
        <v>180</v>
      </c>
      <c r="BE145" s="204">
        <f>IF(N145="základní",J145,0)</f>
        <v>0</v>
      </c>
      <c r="BF145" s="204">
        <f>IF(N145="snížená",J145,0)</f>
        <v>0</v>
      </c>
      <c r="BG145" s="204">
        <f>IF(N145="zákl. přenesená",J145,0)</f>
        <v>0</v>
      </c>
      <c r="BH145" s="204">
        <f>IF(N145="sníž. přenesená",J145,0)</f>
        <v>0</v>
      </c>
      <c r="BI145" s="204">
        <f>IF(N145="nulová",J145,0)</f>
        <v>0</v>
      </c>
      <c r="BJ145" s="19" t="s">
        <v>78</v>
      </c>
      <c r="BK145" s="204">
        <f>ROUND(I145*H145,2)</f>
        <v>0</v>
      </c>
      <c r="BL145" s="19" t="s">
        <v>206</v>
      </c>
      <c r="BM145" s="19" t="s">
        <v>2820</v>
      </c>
    </row>
    <row r="146" spans="2:47" s="1" customFormat="1" ht="67.5">
      <c r="B146" s="36"/>
      <c r="C146" s="58"/>
      <c r="D146" s="205" t="s">
        <v>188</v>
      </c>
      <c r="E146" s="58"/>
      <c r="F146" s="206" t="s">
        <v>2821</v>
      </c>
      <c r="G146" s="58"/>
      <c r="H146" s="58"/>
      <c r="I146" s="163"/>
      <c r="J146" s="58"/>
      <c r="K146" s="58"/>
      <c r="L146" s="56"/>
      <c r="M146" s="73"/>
      <c r="N146" s="37"/>
      <c r="O146" s="37"/>
      <c r="P146" s="37"/>
      <c r="Q146" s="37"/>
      <c r="R146" s="37"/>
      <c r="S146" s="37"/>
      <c r="T146" s="74"/>
      <c r="AT146" s="19" t="s">
        <v>188</v>
      </c>
      <c r="AU146" s="19" t="s">
        <v>80</v>
      </c>
    </row>
    <row r="147" spans="2:47" s="1" customFormat="1" ht="148.5">
      <c r="B147" s="36"/>
      <c r="C147" s="58"/>
      <c r="D147" s="205" t="s">
        <v>216</v>
      </c>
      <c r="E147" s="58"/>
      <c r="F147" s="218" t="s">
        <v>2822</v>
      </c>
      <c r="G147" s="58"/>
      <c r="H147" s="58"/>
      <c r="I147" s="163"/>
      <c r="J147" s="58"/>
      <c r="K147" s="58"/>
      <c r="L147" s="56"/>
      <c r="M147" s="73"/>
      <c r="N147" s="37"/>
      <c r="O147" s="37"/>
      <c r="P147" s="37"/>
      <c r="Q147" s="37"/>
      <c r="R147" s="37"/>
      <c r="S147" s="37"/>
      <c r="T147" s="74"/>
      <c r="AT147" s="19" t="s">
        <v>216</v>
      </c>
      <c r="AU147" s="19" t="s">
        <v>80</v>
      </c>
    </row>
    <row r="148" spans="2:51" s="12" customFormat="1" ht="13.5">
      <c r="B148" s="207"/>
      <c r="C148" s="208"/>
      <c r="D148" s="205" t="s">
        <v>190</v>
      </c>
      <c r="E148" s="209" t="s">
        <v>21</v>
      </c>
      <c r="F148" s="210" t="s">
        <v>2823</v>
      </c>
      <c r="G148" s="208"/>
      <c r="H148" s="211">
        <v>85.5</v>
      </c>
      <c r="I148" s="212"/>
      <c r="J148" s="208"/>
      <c r="K148" s="208"/>
      <c r="L148" s="213"/>
      <c r="M148" s="214"/>
      <c r="N148" s="215"/>
      <c r="O148" s="215"/>
      <c r="P148" s="215"/>
      <c r="Q148" s="215"/>
      <c r="R148" s="215"/>
      <c r="S148" s="215"/>
      <c r="T148" s="216"/>
      <c r="AT148" s="217" t="s">
        <v>190</v>
      </c>
      <c r="AU148" s="217" t="s">
        <v>80</v>
      </c>
      <c r="AV148" s="12" t="s">
        <v>80</v>
      </c>
      <c r="AW148" s="12" t="s">
        <v>34</v>
      </c>
      <c r="AX148" s="12" t="s">
        <v>71</v>
      </c>
      <c r="AY148" s="217" t="s">
        <v>180</v>
      </c>
    </row>
    <row r="149" spans="2:51" s="12" customFormat="1" ht="13.5">
      <c r="B149" s="207"/>
      <c r="C149" s="208"/>
      <c r="D149" s="205" t="s">
        <v>190</v>
      </c>
      <c r="E149" s="209" t="s">
        <v>21</v>
      </c>
      <c r="F149" s="210" t="s">
        <v>2824</v>
      </c>
      <c r="G149" s="208"/>
      <c r="H149" s="211">
        <v>228</v>
      </c>
      <c r="I149" s="212"/>
      <c r="J149" s="208"/>
      <c r="K149" s="208"/>
      <c r="L149" s="213"/>
      <c r="M149" s="214"/>
      <c r="N149" s="215"/>
      <c r="O149" s="215"/>
      <c r="P149" s="215"/>
      <c r="Q149" s="215"/>
      <c r="R149" s="215"/>
      <c r="S149" s="215"/>
      <c r="T149" s="216"/>
      <c r="AT149" s="217" t="s">
        <v>190</v>
      </c>
      <c r="AU149" s="217" t="s">
        <v>80</v>
      </c>
      <c r="AV149" s="12" t="s">
        <v>80</v>
      </c>
      <c r="AW149" s="12" t="s">
        <v>34</v>
      </c>
      <c r="AX149" s="12" t="s">
        <v>71</v>
      </c>
      <c r="AY149" s="217" t="s">
        <v>180</v>
      </c>
    </row>
    <row r="150" spans="2:51" s="12" customFormat="1" ht="13.5">
      <c r="B150" s="207"/>
      <c r="C150" s="208"/>
      <c r="D150" s="205" t="s">
        <v>190</v>
      </c>
      <c r="E150" s="209" t="s">
        <v>21</v>
      </c>
      <c r="F150" s="210" t="s">
        <v>2825</v>
      </c>
      <c r="G150" s="208"/>
      <c r="H150" s="211">
        <v>118.5</v>
      </c>
      <c r="I150" s="212"/>
      <c r="J150" s="208"/>
      <c r="K150" s="208"/>
      <c r="L150" s="213"/>
      <c r="M150" s="214"/>
      <c r="N150" s="215"/>
      <c r="O150" s="215"/>
      <c r="P150" s="215"/>
      <c r="Q150" s="215"/>
      <c r="R150" s="215"/>
      <c r="S150" s="215"/>
      <c r="T150" s="216"/>
      <c r="AT150" s="217" t="s">
        <v>190</v>
      </c>
      <c r="AU150" s="217" t="s">
        <v>80</v>
      </c>
      <c r="AV150" s="12" t="s">
        <v>80</v>
      </c>
      <c r="AW150" s="12" t="s">
        <v>34</v>
      </c>
      <c r="AX150" s="12" t="s">
        <v>71</v>
      </c>
      <c r="AY150" s="217" t="s">
        <v>180</v>
      </c>
    </row>
    <row r="151" spans="2:51" s="12" customFormat="1" ht="13.5">
      <c r="B151" s="207"/>
      <c r="C151" s="208"/>
      <c r="D151" s="205" t="s">
        <v>190</v>
      </c>
      <c r="E151" s="209" t="s">
        <v>21</v>
      </c>
      <c r="F151" s="210" t="s">
        <v>2826</v>
      </c>
      <c r="G151" s="208"/>
      <c r="H151" s="211">
        <v>112</v>
      </c>
      <c r="I151" s="212"/>
      <c r="J151" s="208"/>
      <c r="K151" s="208"/>
      <c r="L151" s="213"/>
      <c r="M151" s="214"/>
      <c r="N151" s="215"/>
      <c r="O151" s="215"/>
      <c r="P151" s="215"/>
      <c r="Q151" s="215"/>
      <c r="R151" s="215"/>
      <c r="S151" s="215"/>
      <c r="T151" s="216"/>
      <c r="AT151" s="217" t="s">
        <v>190</v>
      </c>
      <c r="AU151" s="217" t="s">
        <v>80</v>
      </c>
      <c r="AV151" s="12" t="s">
        <v>80</v>
      </c>
      <c r="AW151" s="12" t="s">
        <v>34</v>
      </c>
      <c r="AX151" s="12" t="s">
        <v>71</v>
      </c>
      <c r="AY151" s="217" t="s">
        <v>180</v>
      </c>
    </row>
    <row r="152" spans="2:51" s="13" customFormat="1" ht="13.5">
      <c r="B152" s="219"/>
      <c r="C152" s="220"/>
      <c r="D152" s="230" t="s">
        <v>190</v>
      </c>
      <c r="E152" s="247" t="s">
        <v>21</v>
      </c>
      <c r="F152" s="248" t="s">
        <v>209</v>
      </c>
      <c r="G152" s="220"/>
      <c r="H152" s="249">
        <v>544</v>
      </c>
      <c r="I152" s="224"/>
      <c r="J152" s="220"/>
      <c r="K152" s="220"/>
      <c r="L152" s="225"/>
      <c r="M152" s="226"/>
      <c r="N152" s="227"/>
      <c r="O152" s="227"/>
      <c r="P152" s="227"/>
      <c r="Q152" s="227"/>
      <c r="R152" s="227"/>
      <c r="S152" s="227"/>
      <c r="T152" s="228"/>
      <c r="AT152" s="229" t="s">
        <v>190</v>
      </c>
      <c r="AU152" s="229" t="s">
        <v>80</v>
      </c>
      <c r="AV152" s="13" t="s">
        <v>206</v>
      </c>
      <c r="AW152" s="13" t="s">
        <v>34</v>
      </c>
      <c r="AX152" s="13" t="s">
        <v>78</v>
      </c>
      <c r="AY152" s="229" t="s">
        <v>180</v>
      </c>
    </row>
    <row r="153" spans="2:65" s="1" customFormat="1" ht="22.5" customHeight="1">
      <c r="B153" s="36"/>
      <c r="C153" s="193" t="s">
        <v>249</v>
      </c>
      <c r="D153" s="193" t="s">
        <v>183</v>
      </c>
      <c r="E153" s="194" t="s">
        <v>2827</v>
      </c>
      <c r="F153" s="195" t="s">
        <v>2828</v>
      </c>
      <c r="G153" s="196" t="s">
        <v>614</v>
      </c>
      <c r="H153" s="197">
        <v>63</v>
      </c>
      <c r="I153" s="198"/>
      <c r="J153" s="199">
        <f>ROUND(I153*H153,2)</f>
        <v>0</v>
      </c>
      <c r="K153" s="195" t="s">
        <v>21</v>
      </c>
      <c r="L153" s="56"/>
      <c r="M153" s="200" t="s">
        <v>21</v>
      </c>
      <c r="N153" s="201" t="s">
        <v>42</v>
      </c>
      <c r="O153" s="37"/>
      <c r="P153" s="202">
        <f>O153*H153</f>
        <v>0</v>
      </c>
      <c r="Q153" s="202">
        <v>0.0001483</v>
      </c>
      <c r="R153" s="202">
        <f>Q153*H153</f>
        <v>0.0093429</v>
      </c>
      <c r="S153" s="202">
        <v>0</v>
      </c>
      <c r="T153" s="203">
        <f>S153*H153</f>
        <v>0</v>
      </c>
      <c r="AR153" s="19" t="s">
        <v>206</v>
      </c>
      <c r="AT153" s="19" t="s">
        <v>183</v>
      </c>
      <c r="AU153" s="19" t="s">
        <v>80</v>
      </c>
      <c r="AY153" s="19" t="s">
        <v>180</v>
      </c>
      <c r="BE153" s="204">
        <f>IF(N153="základní",J153,0)</f>
        <v>0</v>
      </c>
      <c r="BF153" s="204">
        <f>IF(N153="snížená",J153,0)</f>
        <v>0</v>
      </c>
      <c r="BG153" s="204">
        <f>IF(N153="zákl. přenesená",J153,0)</f>
        <v>0</v>
      </c>
      <c r="BH153" s="204">
        <f>IF(N153="sníž. přenesená",J153,0)</f>
        <v>0</v>
      </c>
      <c r="BI153" s="204">
        <f>IF(N153="nulová",J153,0)</f>
        <v>0</v>
      </c>
      <c r="BJ153" s="19" t="s">
        <v>78</v>
      </c>
      <c r="BK153" s="204">
        <f>ROUND(I153*H153,2)</f>
        <v>0</v>
      </c>
      <c r="BL153" s="19" t="s">
        <v>206</v>
      </c>
      <c r="BM153" s="19" t="s">
        <v>2829</v>
      </c>
    </row>
    <row r="154" spans="2:47" s="1" customFormat="1" ht="13.5">
      <c r="B154" s="36"/>
      <c r="C154" s="58"/>
      <c r="D154" s="205" t="s">
        <v>188</v>
      </c>
      <c r="E154" s="58"/>
      <c r="F154" s="206" t="s">
        <v>2828</v>
      </c>
      <c r="G154" s="58"/>
      <c r="H154" s="58"/>
      <c r="I154" s="163"/>
      <c r="J154" s="58"/>
      <c r="K154" s="58"/>
      <c r="L154" s="56"/>
      <c r="M154" s="73"/>
      <c r="N154" s="37"/>
      <c r="O154" s="37"/>
      <c r="P154" s="37"/>
      <c r="Q154" s="37"/>
      <c r="R154" s="37"/>
      <c r="S154" s="37"/>
      <c r="T154" s="74"/>
      <c r="AT154" s="19" t="s">
        <v>188</v>
      </c>
      <c r="AU154" s="19" t="s">
        <v>80</v>
      </c>
    </row>
    <row r="155" spans="2:51" s="12" customFormat="1" ht="13.5">
      <c r="B155" s="207"/>
      <c r="C155" s="208"/>
      <c r="D155" s="230" t="s">
        <v>190</v>
      </c>
      <c r="E155" s="243" t="s">
        <v>21</v>
      </c>
      <c r="F155" s="244" t="s">
        <v>2830</v>
      </c>
      <c r="G155" s="208"/>
      <c r="H155" s="245">
        <v>63</v>
      </c>
      <c r="I155" s="212"/>
      <c r="J155" s="208"/>
      <c r="K155" s="208"/>
      <c r="L155" s="213"/>
      <c r="M155" s="214"/>
      <c r="N155" s="215"/>
      <c r="O155" s="215"/>
      <c r="P155" s="215"/>
      <c r="Q155" s="215"/>
      <c r="R155" s="215"/>
      <c r="S155" s="215"/>
      <c r="T155" s="216"/>
      <c r="AT155" s="217" t="s">
        <v>190</v>
      </c>
      <c r="AU155" s="217" t="s">
        <v>80</v>
      </c>
      <c r="AV155" s="12" t="s">
        <v>80</v>
      </c>
      <c r="AW155" s="12" t="s">
        <v>34</v>
      </c>
      <c r="AX155" s="12" t="s">
        <v>78</v>
      </c>
      <c r="AY155" s="217" t="s">
        <v>180</v>
      </c>
    </row>
    <row r="156" spans="2:65" s="1" customFormat="1" ht="31.5" customHeight="1">
      <c r="B156" s="36"/>
      <c r="C156" s="193" t="s">
        <v>254</v>
      </c>
      <c r="D156" s="193" t="s">
        <v>183</v>
      </c>
      <c r="E156" s="194" t="s">
        <v>2831</v>
      </c>
      <c r="F156" s="195" t="s">
        <v>2832</v>
      </c>
      <c r="G156" s="196" t="s">
        <v>186</v>
      </c>
      <c r="H156" s="197">
        <v>39</v>
      </c>
      <c r="I156" s="198"/>
      <c r="J156" s="199">
        <f>ROUND(I156*H156,2)</f>
        <v>0</v>
      </c>
      <c r="K156" s="195" t="s">
        <v>21</v>
      </c>
      <c r="L156" s="56"/>
      <c r="M156" s="200" t="s">
        <v>21</v>
      </c>
      <c r="N156" s="201" t="s">
        <v>42</v>
      </c>
      <c r="O156" s="37"/>
      <c r="P156" s="202">
        <f>O156*H156</f>
        <v>0</v>
      </c>
      <c r="Q156" s="202">
        <v>0.000195</v>
      </c>
      <c r="R156" s="202">
        <f>Q156*H156</f>
        <v>0.007605</v>
      </c>
      <c r="S156" s="202">
        <v>0</v>
      </c>
      <c r="T156" s="203">
        <f>S156*H156</f>
        <v>0</v>
      </c>
      <c r="AR156" s="19" t="s">
        <v>206</v>
      </c>
      <c r="AT156" s="19" t="s">
        <v>183</v>
      </c>
      <c r="AU156" s="19" t="s">
        <v>80</v>
      </c>
      <c r="AY156" s="19" t="s">
        <v>180</v>
      </c>
      <c r="BE156" s="204">
        <f>IF(N156="základní",J156,0)</f>
        <v>0</v>
      </c>
      <c r="BF156" s="204">
        <f>IF(N156="snížená",J156,0)</f>
        <v>0</v>
      </c>
      <c r="BG156" s="204">
        <f>IF(N156="zákl. přenesená",J156,0)</f>
        <v>0</v>
      </c>
      <c r="BH156" s="204">
        <f>IF(N156="sníž. přenesená",J156,0)</f>
        <v>0</v>
      </c>
      <c r="BI156" s="204">
        <f>IF(N156="nulová",J156,0)</f>
        <v>0</v>
      </c>
      <c r="BJ156" s="19" t="s">
        <v>78</v>
      </c>
      <c r="BK156" s="204">
        <f>ROUND(I156*H156,2)</f>
        <v>0</v>
      </c>
      <c r="BL156" s="19" t="s">
        <v>206</v>
      </c>
      <c r="BM156" s="19" t="s">
        <v>2833</v>
      </c>
    </row>
    <row r="157" spans="2:47" s="1" customFormat="1" ht="27">
      <c r="B157" s="36"/>
      <c r="C157" s="58"/>
      <c r="D157" s="205" t="s">
        <v>188</v>
      </c>
      <c r="E157" s="58"/>
      <c r="F157" s="206" t="s">
        <v>2834</v>
      </c>
      <c r="G157" s="58"/>
      <c r="H157" s="58"/>
      <c r="I157" s="163"/>
      <c r="J157" s="58"/>
      <c r="K157" s="58"/>
      <c r="L157" s="56"/>
      <c r="M157" s="73"/>
      <c r="N157" s="37"/>
      <c r="O157" s="37"/>
      <c r="P157" s="37"/>
      <c r="Q157" s="37"/>
      <c r="R157" s="37"/>
      <c r="S157" s="37"/>
      <c r="T157" s="74"/>
      <c r="AT157" s="19" t="s">
        <v>188</v>
      </c>
      <c r="AU157" s="19" t="s">
        <v>80</v>
      </c>
    </row>
    <row r="158" spans="2:51" s="12" customFormat="1" ht="13.5">
      <c r="B158" s="207"/>
      <c r="C158" s="208"/>
      <c r="D158" s="230" t="s">
        <v>190</v>
      </c>
      <c r="E158" s="243" t="s">
        <v>21</v>
      </c>
      <c r="F158" s="244" t="s">
        <v>2835</v>
      </c>
      <c r="G158" s="208"/>
      <c r="H158" s="245">
        <v>39</v>
      </c>
      <c r="I158" s="212"/>
      <c r="J158" s="208"/>
      <c r="K158" s="208"/>
      <c r="L158" s="213"/>
      <c r="M158" s="214"/>
      <c r="N158" s="215"/>
      <c r="O158" s="215"/>
      <c r="P158" s="215"/>
      <c r="Q158" s="215"/>
      <c r="R158" s="215"/>
      <c r="S158" s="215"/>
      <c r="T158" s="216"/>
      <c r="AT158" s="217" t="s">
        <v>190</v>
      </c>
      <c r="AU158" s="217" t="s">
        <v>80</v>
      </c>
      <c r="AV158" s="12" t="s">
        <v>80</v>
      </c>
      <c r="AW158" s="12" t="s">
        <v>34</v>
      </c>
      <c r="AX158" s="12" t="s">
        <v>78</v>
      </c>
      <c r="AY158" s="217" t="s">
        <v>180</v>
      </c>
    </row>
    <row r="159" spans="2:65" s="1" customFormat="1" ht="22.5" customHeight="1">
      <c r="B159" s="36"/>
      <c r="C159" s="232" t="s">
        <v>259</v>
      </c>
      <c r="D159" s="232" t="s">
        <v>219</v>
      </c>
      <c r="E159" s="233" t="s">
        <v>2836</v>
      </c>
      <c r="F159" s="234" t="s">
        <v>2837</v>
      </c>
      <c r="G159" s="235" t="s">
        <v>186</v>
      </c>
      <c r="H159" s="236">
        <v>39</v>
      </c>
      <c r="I159" s="237"/>
      <c r="J159" s="238">
        <f>ROUND(I159*H159,2)</f>
        <v>0</v>
      </c>
      <c r="K159" s="234" t="s">
        <v>21</v>
      </c>
      <c r="L159" s="239"/>
      <c r="M159" s="240" t="s">
        <v>21</v>
      </c>
      <c r="N159" s="241" t="s">
        <v>42</v>
      </c>
      <c r="O159" s="37"/>
      <c r="P159" s="202">
        <f>O159*H159</f>
        <v>0</v>
      </c>
      <c r="Q159" s="202">
        <v>0.00292</v>
      </c>
      <c r="R159" s="202">
        <f>Q159*H159</f>
        <v>0.11388</v>
      </c>
      <c r="S159" s="202">
        <v>0</v>
      </c>
      <c r="T159" s="203">
        <f>S159*H159</f>
        <v>0</v>
      </c>
      <c r="AR159" s="19" t="s">
        <v>181</v>
      </c>
      <c r="AT159" s="19" t="s">
        <v>219</v>
      </c>
      <c r="AU159" s="19" t="s">
        <v>80</v>
      </c>
      <c r="AY159" s="19" t="s">
        <v>180</v>
      </c>
      <c r="BE159" s="204">
        <f>IF(N159="základní",J159,0)</f>
        <v>0</v>
      </c>
      <c r="BF159" s="204">
        <f>IF(N159="snížená",J159,0)</f>
        <v>0</v>
      </c>
      <c r="BG159" s="204">
        <f>IF(N159="zákl. přenesená",J159,0)</f>
        <v>0</v>
      </c>
      <c r="BH159" s="204">
        <f>IF(N159="sníž. přenesená",J159,0)</f>
        <v>0</v>
      </c>
      <c r="BI159" s="204">
        <f>IF(N159="nulová",J159,0)</f>
        <v>0</v>
      </c>
      <c r="BJ159" s="19" t="s">
        <v>78</v>
      </c>
      <c r="BK159" s="204">
        <f>ROUND(I159*H159,2)</f>
        <v>0</v>
      </c>
      <c r="BL159" s="19" t="s">
        <v>206</v>
      </c>
      <c r="BM159" s="19" t="s">
        <v>2838</v>
      </c>
    </row>
    <row r="160" spans="2:47" s="1" customFormat="1" ht="27">
      <c r="B160" s="36"/>
      <c r="C160" s="58"/>
      <c r="D160" s="230" t="s">
        <v>188</v>
      </c>
      <c r="E160" s="58"/>
      <c r="F160" s="242" t="s">
        <v>2839</v>
      </c>
      <c r="G160" s="58"/>
      <c r="H160" s="58"/>
      <c r="I160" s="163"/>
      <c r="J160" s="58"/>
      <c r="K160" s="58"/>
      <c r="L160" s="56"/>
      <c r="M160" s="73"/>
      <c r="N160" s="37"/>
      <c r="O160" s="37"/>
      <c r="P160" s="37"/>
      <c r="Q160" s="37"/>
      <c r="R160" s="37"/>
      <c r="S160" s="37"/>
      <c r="T160" s="74"/>
      <c r="AT160" s="19" t="s">
        <v>188</v>
      </c>
      <c r="AU160" s="19" t="s">
        <v>80</v>
      </c>
    </row>
    <row r="161" spans="2:65" s="1" customFormat="1" ht="22.5" customHeight="1">
      <c r="B161" s="36"/>
      <c r="C161" s="193" t="s">
        <v>264</v>
      </c>
      <c r="D161" s="193" t="s">
        <v>183</v>
      </c>
      <c r="E161" s="194" t="s">
        <v>2840</v>
      </c>
      <c r="F161" s="195" t="s">
        <v>2841</v>
      </c>
      <c r="G161" s="196" t="s">
        <v>214</v>
      </c>
      <c r="H161" s="197">
        <v>1</v>
      </c>
      <c r="I161" s="198"/>
      <c r="J161" s="199">
        <f>ROUND(I161*H161,2)</f>
        <v>0</v>
      </c>
      <c r="K161" s="195" t="s">
        <v>21</v>
      </c>
      <c r="L161" s="56"/>
      <c r="M161" s="200" t="s">
        <v>21</v>
      </c>
      <c r="N161" s="201" t="s">
        <v>42</v>
      </c>
      <c r="O161" s="37"/>
      <c r="P161" s="202">
        <f>O161*H161</f>
        <v>0</v>
      </c>
      <c r="Q161" s="202">
        <v>2102.39881</v>
      </c>
      <c r="R161" s="202">
        <f>Q161*H161</f>
        <v>2102.39881</v>
      </c>
      <c r="S161" s="202">
        <v>0</v>
      </c>
      <c r="T161" s="203">
        <f>S161*H161</f>
        <v>0</v>
      </c>
      <c r="AR161" s="19" t="s">
        <v>206</v>
      </c>
      <c r="AT161" s="19" t="s">
        <v>183</v>
      </c>
      <c r="AU161" s="19" t="s">
        <v>80</v>
      </c>
      <c r="AY161" s="19" t="s">
        <v>180</v>
      </c>
      <c r="BE161" s="204">
        <f>IF(N161="základní",J161,0)</f>
        <v>0</v>
      </c>
      <c r="BF161" s="204">
        <f>IF(N161="snížená",J161,0)</f>
        <v>0</v>
      </c>
      <c r="BG161" s="204">
        <f>IF(N161="zákl. přenesená",J161,0)</f>
        <v>0</v>
      </c>
      <c r="BH161" s="204">
        <f>IF(N161="sníž. přenesená",J161,0)</f>
        <v>0</v>
      </c>
      <c r="BI161" s="204">
        <f>IF(N161="nulová",J161,0)</f>
        <v>0</v>
      </c>
      <c r="BJ161" s="19" t="s">
        <v>78</v>
      </c>
      <c r="BK161" s="204">
        <f>ROUND(I161*H161,2)</f>
        <v>0</v>
      </c>
      <c r="BL161" s="19" t="s">
        <v>206</v>
      </c>
      <c r="BM161" s="19" t="s">
        <v>2842</v>
      </c>
    </row>
    <row r="162" spans="2:47" s="1" customFormat="1" ht="40.5">
      <c r="B162" s="36"/>
      <c r="C162" s="58"/>
      <c r="D162" s="205" t="s">
        <v>188</v>
      </c>
      <c r="E162" s="58"/>
      <c r="F162" s="206" t="s">
        <v>2843</v>
      </c>
      <c r="G162" s="58"/>
      <c r="H162" s="58"/>
      <c r="I162" s="163"/>
      <c r="J162" s="58"/>
      <c r="K162" s="58"/>
      <c r="L162" s="56"/>
      <c r="M162" s="73"/>
      <c r="N162" s="37"/>
      <c r="O162" s="37"/>
      <c r="P162" s="37"/>
      <c r="Q162" s="37"/>
      <c r="R162" s="37"/>
      <c r="S162" s="37"/>
      <c r="T162" s="74"/>
      <c r="AT162" s="19" t="s">
        <v>188</v>
      </c>
      <c r="AU162" s="19" t="s">
        <v>80</v>
      </c>
    </row>
    <row r="163" spans="2:63" s="11" customFormat="1" ht="29.85" customHeight="1">
      <c r="B163" s="176"/>
      <c r="C163" s="177"/>
      <c r="D163" s="190" t="s">
        <v>70</v>
      </c>
      <c r="E163" s="191" t="s">
        <v>203</v>
      </c>
      <c r="F163" s="191" t="s">
        <v>686</v>
      </c>
      <c r="G163" s="177"/>
      <c r="H163" s="177"/>
      <c r="I163" s="180"/>
      <c r="J163" s="192">
        <f>BK163</f>
        <v>0</v>
      </c>
      <c r="K163" s="177"/>
      <c r="L163" s="182"/>
      <c r="M163" s="183"/>
      <c r="N163" s="184"/>
      <c r="O163" s="184"/>
      <c r="P163" s="185">
        <f>SUM(P164:P184)</f>
        <v>0</v>
      </c>
      <c r="Q163" s="184"/>
      <c r="R163" s="185">
        <f>SUM(R164:R184)</f>
        <v>117.6054477411</v>
      </c>
      <c r="S163" s="184"/>
      <c r="T163" s="186">
        <f>SUM(T164:T184)</f>
        <v>0</v>
      </c>
      <c r="AR163" s="187" t="s">
        <v>78</v>
      </c>
      <c r="AT163" s="188" t="s">
        <v>70</v>
      </c>
      <c r="AU163" s="188" t="s">
        <v>78</v>
      </c>
      <c r="AY163" s="187" t="s">
        <v>180</v>
      </c>
      <c r="BK163" s="189">
        <f>SUM(BK164:BK184)</f>
        <v>0</v>
      </c>
    </row>
    <row r="164" spans="2:65" s="1" customFormat="1" ht="22.5" customHeight="1">
      <c r="B164" s="36"/>
      <c r="C164" s="193" t="s">
        <v>8</v>
      </c>
      <c r="D164" s="193" t="s">
        <v>183</v>
      </c>
      <c r="E164" s="194" t="s">
        <v>2844</v>
      </c>
      <c r="F164" s="195" t="s">
        <v>2845</v>
      </c>
      <c r="G164" s="196" t="s">
        <v>320</v>
      </c>
      <c r="H164" s="197">
        <v>22.105</v>
      </c>
      <c r="I164" s="198"/>
      <c r="J164" s="199">
        <f>ROUND(I164*H164,2)</f>
        <v>0</v>
      </c>
      <c r="K164" s="195" t="s">
        <v>21</v>
      </c>
      <c r="L164" s="56"/>
      <c r="M164" s="200" t="s">
        <v>21</v>
      </c>
      <c r="N164" s="201" t="s">
        <v>42</v>
      </c>
      <c r="O164" s="37"/>
      <c r="P164" s="202">
        <f>O164*H164</f>
        <v>0</v>
      </c>
      <c r="Q164" s="202">
        <v>3.11388</v>
      </c>
      <c r="R164" s="202">
        <f>Q164*H164</f>
        <v>68.83231740000001</v>
      </c>
      <c r="S164" s="202">
        <v>0</v>
      </c>
      <c r="T164" s="203">
        <f>S164*H164</f>
        <v>0</v>
      </c>
      <c r="AR164" s="19" t="s">
        <v>206</v>
      </c>
      <c r="AT164" s="19" t="s">
        <v>183</v>
      </c>
      <c r="AU164" s="19" t="s">
        <v>80</v>
      </c>
      <c r="AY164" s="19" t="s">
        <v>180</v>
      </c>
      <c r="BE164" s="204">
        <f>IF(N164="základní",J164,0)</f>
        <v>0</v>
      </c>
      <c r="BF164" s="204">
        <f>IF(N164="snížená",J164,0)</f>
        <v>0</v>
      </c>
      <c r="BG164" s="204">
        <f>IF(N164="zákl. přenesená",J164,0)</f>
        <v>0</v>
      </c>
      <c r="BH164" s="204">
        <f>IF(N164="sníž. přenesená",J164,0)</f>
        <v>0</v>
      </c>
      <c r="BI164" s="204">
        <f>IF(N164="nulová",J164,0)</f>
        <v>0</v>
      </c>
      <c r="BJ164" s="19" t="s">
        <v>78</v>
      </c>
      <c r="BK164" s="204">
        <f>ROUND(I164*H164,2)</f>
        <v>0</v>
      </c>
      <c r="BL164" s="19" t="s">
        <v>206</v>
      </c>
      <c r="BM164" s="19" t="s">
        <v>2846</v>
      </c>
    </row>
    <row r="165" spans="2:47" s="1" customFormat="1" ht="54">
      <c r="B165" s="36"/>
      <c r="C165" s="58"/>
      <c r="D165" s="205" t="s">
        <v>188</v>
      </c>
      <c r="E165" s="58"/>
      <c r="F165" s="206" t="s">
        <v>2847</v>
      </c>
      <c r="G165" s="58"/>
      <c r="H165" s="58"/>
      <c r="I165" s="163"/>
      <c r="J165" s="58"/>
      <c r="K165" s="58"/>
      <c r="L165" s="56"/>
      <c r="M165" s="73"/>
      <c r="N165" s="37"/>
      <c r="O165" s="37"/>
      <c r="P165" s="37"/>
      <c r="Q165" s="37"/>
      <c r="R165" s="37"/>
      <c r="S165" s="37"/>
      <c r="T165" s="74"/>
      <c r="AT165" s="19" t="s">
        <v>188</v>
      </c>
      <c r="AU165" s="19" t="s">
        <v>80</v>
      </c>
    </row>
    <row r="166" spans="2:47" s="1" customFormat="1" ht="54">
      <c r="B166" s="36"/>
      <c r="C166" s="58"/>
      <c r="D166" s="205" t="s">
        <v>198</v>
      </c>
      <c r="E166" s="58"/>
      <c r="F166" s="218" t="s">
        <v>2848</v>
      </c>
      <c r="G166" s="58"/>
      <c r="H166" s="58"/>
      <c r="I166" s="163"/>
      <c r="J166" s="58"/>
      <c r="K166" s="58"/>
      <c r="L166" s="56"/>
      <c r="M166" s="73"/>
      <c r="N166" s="37"/>
      <c r="O166" s="37"/>
      <c r="P166" s="37"/>
      <c r="Q166" s="37"/>
      <c r="R166" s="37"/>
      <c r="S166" s="37"/>
      <c r="T166" s="74"/>
      <c r="AT166" s="19" t="s">
        <v>198</v>
      </c>
      <c r="AU166" s="19" t="s">
        <v>80</v>
      </c>
    </row>
    <row r="167" spans="2:47" s="1" customFormat="1" ht="27">
      <c r="B167" s="36"/>
      <c r="C167" s="58"/>
      <c r="D167" s="205" t="s">
        <v>216</v>
      </c>
      <c r="E167" s="58"/>
      <c r="F167" s="218" t="s">
        <v>2849</v>
      </c>
      <c r="G167" s="58"/>
      <c r="H167" s="58"/>
      <c r="I167" s="163"/>
      <c r="J167" s="58"/>
      <c r="K167" s="58"/>
      <c r="L167" s="56"/>
      <c r="M167" s="73"/>
      <c r="N167" s="37"/>
      <c r="O167" s="37"/>
      <c r="P167" s="37"/>
      <c r="Q167" s="37"/>
      <c r="R167" s="37"/>
      <c r="S167" s="37"/>
      <c r="T167" s="74"/>
      <c r="AT167" s="19" t="s">
        <v>216</v>
      </c>
      <c r="AU167" s="19" t="s">
        <v>80</v>
      </c>
    </row>
    <row r="168" spans="2:51" s="12" customFormat="1" ht="27">
      <c r="B168" s="207"/>
      <c r="C168" s="208"/>
      <c r="D168" s="230" t="s">
        <v>190</v>
      </c>
      <c r="E168" s="243" t="s">
        <v>21</v>
      </c>
      <c r="F168" s="244" t="s">
        <v>2850</v>
      </c>
      <c r="G168" s="208"/>
      <c r="H168" s="245">
        <v>22.105</v>
      </c>
      <c r="I168" s="212"/>
      <c r="J168" s="208"/>
      <c r="K168" s="208"/>
      <c r="L168" s="213"/>
      <c r="M168" s="214"/>
      <c r="N168" s="215"/>
      <c r="O168" s="215"/>
      <c r="P168" s="215"/>
      <c r="Q168" s="215"/>
      <c r="R168" s="215"/>
      <c r="S168" s="215"/>
      <c r="T168" s="216"/>
      <c r="AT168" s="217" t="s">
        <v>190</v>
      </c>
      <c r="AU168" s="217" t="s">
        <v>80</v>
      </c>
      <c r="AV168" s="12" t="s">
        <v>80</v>
      </c>
      <c r="AW168" s="12" t="s">
        <v>34</v>
      </c>
      <c r="AX168" s="12" t="s">
        <v>78</v>
      </c>
      <c r="AY168" s="217" t="s">
        <v>180</v>
      </c>
    </row>
    <row r="169" spans="2:65" s="1" customFormat="1" ht="31.5" customHeight="1">
      <c r="B169" s="36"/>
      <c r="C169" s="193" t="s">
        <v>275</v>
      </c>
      <c r="D169" s="193" t="s">
        <v>183</v>
      </c>
      <c r="E169" s="194" t="s">
        <v>2851</v>
      </c>
      <c r="F169" s="195" t="s">
        <v>2852</v>
      </c>
      <c r="G169" s="196" t="s">
        <v>320</v>
      </c>
      <c r="H169" s="197">
        <v>22.105</v>
      </c>
      <c r="I169" s="198"/>
      <c r="J169" s="199">
        <f>ROUND(I169*H169,2)</f>
        <v>0</v>
      </c>
      <c r="K169" s="195" t="s">
        <v>21</v>
      </c>
      <c r="L169" s="56"/>
      <c r="M169" s="200" t="s">
        <v>21</v>
      </c>
      <c r="N169" s="201" t="s">
        <v>42</v>
      </c>
      <c r="O169" s="37"/>
      <c r="P169" s="202">
        <f>O169*H169</f>
        <v>0</v>
      </c>
      <c r="Q169" s="202">
        <v>1.10988382</v>
      </c>
      <c r="R169" s="202">
        <f>Q169*H169</f>
        <v>24.5339818411</v>
      </c>
      <c r="S169" s="202">
        <v>0</v>
      </c>
      <c r="T169" s="203">
        <f>S169*H169</f>
        <v>0</v>
      </c>
      <c r="AR169" s="19" t="s">
        <v>206</v>
      </c>
      <c r="AT169" s="19" t="s">
        <v>183</v>
      </c>
      <c r="AU169" s="19" t="s">
        <v>80</v>
      </c>
      <c r="AY169" s="19" t="s">
        <v>180</v>
      </c>
      <c r="BE169" s="204">
        <f>IF(N169="základní",J169,0)</f>
        <v>0</v>
      </c>
      <c r="BF169" s="204">
        <f>IF(N169="snížená",J169,0)</f>
        <v>0</v>
      </c>
      <c r="BG169" s="204">
        <f>IF(N169="zákl. přenesená",J169,0)</f>
        <v>0</v>
      </c>
      <c r="BH169" s="204">
        <f>IF(N169="sníž. přenesená",J169,0)</f>
        <v>0</v>
      </c>
      <c r="BI169" s="204">
        <f>IF(N169="nulová",J169,0)</f>
        <v>0</v>
      </c>
      <c r="BJ169" s="19" t="s">
        <v>78</v>
      </c>
      <c r="BK169" s="204">
        <f>ROUND(I169*H169,2)</f>
        <v>0</v>
      </c>
      <c r="BL169" s="19" t="s">
        <v>206</v>
      </c>
      <c r="BM169" s="19" t="s">
        <v>2853</v>
      </c>
    </row>
    <row r="170" spans="2:47" s="1" customFormat="1" ht="54">
      <c r="B170" s="36"/>
      <c r="C170" s="58"/>
      <c r="D170" s="205" t="s">
        <v>188</v>
      </c>
      <c r="E170" s="58"/>
      <c r="F170" s="206" t="s">
        <v>2847</v>
      </c>
      <c r="G170" s="58"/>
      <c r="H170" s="58"/>
      <c r="I170" s="163"/>
      <c r="J170" s="58"/>
      <c r="K170" s="58"/>
      <c r="L170" s="56"/>
      <c r="M170" s="73"/>
      <c r="N170" s="37"/>
      <c r="O170" s="37"/>
      <c r="P170" s="37"/>
      <c r="Q170" s="37"/>
      <c r="R170" s="37"/>
      <c r="S170" s="37"/>
      <c r="T170" s="74"/>
      <c r="AT170" s="19" t="s">
        <v>188</v>
      </c>
      <c r="AU170" s="19" t="s">
        <v>80</v>
      </c>
    </row>
    <row r="171" spans="2:47" s="1" customFormat="1" ht="27">
      <c r="B171" s="36"/>
      <c r="C171" s="58"/>
      <c r="D171" s="205" t="s">
        <v>216</v>
      </c>
      <c r="E171" s="58"/>
      <c r="F171" s="218" t="s">
        <v>2849</v>
      </c>
      <c r="G171" s="58"/>
      <c r="H171" s="58"/>
      <c r="I171" s="163"/>
      <c r="J171" s="58"/>
      <c r="K171" s="58"/>
      <c r="L171" s="56"/>
      <c r="M171" s="73"/>
      <c r="N171" s="37"/>
      <c r="O171" s="37"/>
      <c r="P171" s="37"/>
      <c r="Q171" s="37"/>
      <c r="R171" s="37"/>
      <c r="S171" s="37"/>
      <c r="T171" s="74"/>
      <c r="AT171" s="19" t="s">
        <v>216</v>
      </c>
      <c r="AU171" s="19" t="s">
        <v>80</v>
      </c>
    </row>
    <row r="172" spans="2:51" s="12" customFormat="1" ht="27">
      <c r="B172" s="207"/>
      <c r="C172" s="208"/>
      <c r="D172" s="230" t="s">
        <v>190</v>
      </c>
      <c r="E172" s="243" t="s">
        <v>21</v>
      </c>
      <c r="F172" s="244" t="s">
        <v>2850</v>
      </c>
      <c r="G172" s="208"/>
      <c r="H172" s="245">
        <v>22.105</v>
      </c>
      <c r="I172" s="212"/>
      <c r="J172" s="208"/>
      <c r="K172" s="208"/>
      <c r="L172" s="213"/>
      <c r="M172" s="214"/>
      <c r="N172" s="215"/>
      <c r="O172" s="215"/>
      <c r="P172" s="215"/>
      <c r="Q172" s="215"/>
      <c r="R172" s="215"/>
      <c r="S172" s="215"/>
      <c r="T172" s="216"/>
      <c r="AT172" s="217" t="s">
        <v>190</v>
      </c>
      <c r="AU172" s="217" t="s">
        <v>80</v>
      </c>
      <c r="AV172" s="12" t="s">
        <v>80</v>
      </c>
      <c r="AW172" s="12" t="s">
        <v>34</v>
      </c>
      <c r="AX172" s="12" t="s">
        <v>78</v>
      </c>
      <c r="AY172" s="217" t="s">
        <v>180</v>
      </c>
    </row>
    <row r="173" spans="2:65" s="1" customFormat="1" ht="22.5" customHeight="1">
      <c r="B173" s="36"/>
      <c r="C173" s="193" t="s">
        <v>279</v>
      </c>
      <c r="D173" s="193" t="s">
        <v>183</v>
      </c>
      <c r="E173" s="194" t="s">
        <v>2854</v>
      </c>
      <c r="F173" s="195" t="s">
        <v>2855</v>
      </c>
      <c r="G173" s="196" t="s">
        <v>320</v>
      </c>
      <c r="H173" s="197">
        <v>13.65</v>
      </c>
      <c r="I173" s="198"/>
      <c r="J173" s="199">
        <f>ROUND(I173*H173,2)</f>
        <v>0</v>
      </c>
      <c r="K173" s="195" t="s">
        <v>560</v>
      </c>
      <c r="L173" s="56"/>
      <c r="M173" s="200" t="s">
        <v>21</v>
      </c>
      <c r="N173" s="201" t="s">
        <v>42</v>
      </c>
      <c r="O173" s="37"/>
      <c r="P173" s="202">
        <f>O173*H173</f>
        <v>0</v>
      </c>
      <c r="Q173" s="202">
        <v>0.03689</v>
      </c>
      <c r="R173" s="202">
        <f>Q173*H173</f>
        <v>0.5035485</v>
      </c>
      <c r="S173" s="202">
        <v>0</v>
      </c>
      <c r="T173" s="203">
        <f>S173*H173</f>
        <v>0</v>
      </c>
      <c r="AR173" s="19" t="s">
        <v>206</v>
      </c>
      <c r="AT173" s="19" t="s">
        <v>183</v>
      </c>
      <c r="AU173" s="19" t="s">
        <v>80</v>
      </c>
      <c r="AY173" s="19" t="s">
        <v>180</v>
      </c>
      <c r="BE173" s="204">
        <f>IF(N173="základní",J173,0)</f>
        <v>0</v>
      </c>
      <c r="BF173" s="204">
        <f>IF(N173="snížená",J173,0)</f>
        <v>0</v>
      </c>
      <c r="BG173" s="204">
        <f>IF(N173="zákl. přenesená",J173,0)</f>
        <v>0</v>
      </c>
      <c r="BH173" s="204">
        <f>IF(N173="sníž. přenesená",J173,0)</f>
        <v>0</v>
      </c>
      <c r="BI173" s="204">
        <f>IF(N173="nulová",J173,0)</f>
        <v>0</v>
      </c>
      <c r="BJ173" s="19" t="s">
        <v>78</v>
      </c>
      <c r="BK173" s="204">
        <f>ROUND(I173*H173,2)</f>
        <v>0</v>
      </c>
      <c r="BL173" s="19" t="s">
        <v>206</v>
      </c>
      <c r="BM173" s="19" t="s">
        <v>2856</v>
      </c>
    </row>
    <row r="174" spans="2:47" s="1" customFormat="1" ht="13.5">
      <c r="B174" s="36"/>
      <c r="C174" s="58"/>
      <c r="D174" s="205" t="s">
        <v>188</v>
      </c>
      <c r="E174" s="58"/>
      <c r="F174" s="206" t="s">
        <v>2855</v>
      </c>
      <c r="G174" s="58"/>
      <c r="H174" s="58"/>
      <c r="I174" s="163"/>
      <c r="J174" s="58"/>
      <c r="K174" s="58"/>
      <c r="L174" s="56"/>
      <c r="M174" s="73"/>
      <c r="N174" s="37"/>
      <c r="O174" s="37"/>
      <c r="P174" s="37"/>
      <c r="Q174" s="37"/>
      <c r="R174" s="37"/>
      <c r="S174" s="37"/>
      <c r="T174" s="74"/>
      <c r="AT174" s="19" t="s">
        <v>188</v>
      </c>
      <c r="AU174" s="19" t="s">
        <v>80</v>
      </c>
    </row>
    <row r="175" spans="2:51" s="12" customFormat="1" ht="27">
      <c r="B175" s="207"/>
      <c r="C175" s="208"/>
      <c r="D175" s="205" t="s">
        <v>190</v>
      </c>
      <c r="E175" s="209" t="s">
        <v>21</v>
      </c>
      <c r="F175" s="210" t="s">
        <v>2857</v>
      </c>
      <c r="G175" s="208"/>
      <c r="H175" s="211">
        <v>5.754</v>
      </c>
      <c r="I175" s="212"/>
      <c r="J175" s="208"/>
      <c r="K175" s="208"/>
      <c r="L175" s="213"/>
      <c r="M175" s="214"/>
      <c r="N175" s="215"/>
      <c r="O175" s="215"/>
      <c r="P175" s="215"/>
      <c r="Q175" s="215"/>
      <c r="R175" s="215"/>
      <c r="S175" s="215"/>
      <c r="T175" s="216"/>
      <c r="AT175" s="217" t="s">
        <v>190</v>
      </c>
      <c r="AU175" s="217" t="s">
        <v>80</v>
      </c>
      <c r="AV175" s="12" t="s">
        <v>80</v>
      </c>
      <c r="AW175" s="12" t="s">
        <v>34</v>
      </c>
      <c r="AX175" s="12" t="s">
        <v>71</v>
      </c>
      <c r="AY175" s="217" t="s">
        <v>180</v>
      </c>
    </row>
    <row r="176" spans="2:51" s="12" customFormat="1" ht="27">
      <c r="B176" s="207"/>
      <c r="C176" s="208"/>
      <c r="D176" s="205" t="s">
        <v>190</v>
      </c>
      <c r="E176" s="209" t="s">
        <v>21</v>
      </c>
      <c r="F176" s="210" t="s">
        <v>2858</v>
      </c>
      <c r="G176" s="208"/>
      <c r="H176" s="211">
        <v>7.896</v>
      </c>
      <c r="I176" s="212"/>
      <c r="J176" s="208"/>
      <c r="K176" s="208"/>
      <c r="L176" s="213"/>
      <c r="M176" s="214"/>
      <c r="N176" s="215"/>
      <c r="O176" s="215"/>
      <c r="P176" s="215"/>
      <c r="Q176" s="215"/>
      <c r="R176" s="215"/>
      <c r="S176" s="215"/>
      <c r="T176" s="216"/>
      <c r="AT176" s="217" t="s">
        <v>190</v>
      </c>
      <c r="AU176" s="217" t="s">
        <v>80</v>
      </c>
      <c r="AV176" s="12" t="s">
        <v>80</v>
      </c>
      <c r="AW176" s="12" t="s">
        <v>34</v>
      </c>
      <c r="AX176" s="12" t="s">
        <v>71</v>
      </c>
      <c r="AY176" s="217" t="s">
        <v>180</v>
      </c>
    </row>
    <row r="177" spans="2:51" s="13" customFormat="1" ht="13.5">
      <c r="B177" s="219"/>
      <c r="C177" s="220"/>
      <c r="D177" s="230" t="s">
        <v>190</v>
      </c>
      <c r="E177" s="247" t="s">
        <v>21</v>
      </c>
      <c r="F177" s="248" t="s">
        <v>209</v>
      </c>
      <c r="G177" s="220"/>
      <c r="H177" s="249">
        <v>13.65</v>
      </c>
      <c r="I177" s="224"/>
      <c r="J177" s="220"/>
      <c r="K177" s="220"/>
      <c r="L177" s="225"/>
      <c r="M177" s="226"/>
      <c r="N177" s="227"/>
      <c r="O177" s="227"/>
      <c r="P177" s="227"/>
      <c r="Q177" s="227"/>
      <c r="R177" s="227"/>
      <c r="S177" s="227"/>
      <c r="T177" s="228"/>
      <c r="AT177" s="229" t="s">
        <v>190</v>
      </c>
      <c r="AU177" s="229" t="s">
        <v>80</v>
      </c>
      <c r="AV177" s="13" t="s">
        <v>206</v>
      </c>
      <c r="AW177" s="13" t="s">
        <v>34</v>
      </c>
      <c r="AX177" s="13" t="s">
        <v>78</v>
      </c>
      <c r="AY177" s="229" t="s">
        <v>180</v>
      </c>
    </row>
    <row r="178" spans="2:65" s="1" customFormat="1" ht="22.5" customHeight="1">
      <c r="B178" s="36"/>
      <c r="C178" s="232" t="s">
        <v>283</v>
      </c>
      <c r="D178" s="232" t="s">
        <v>219</v>
      </c>
      <c r="E178" s="233" t="s">
        <v>2859</v>
      </c>
      <c r="F178" s="234" t="s">
        <v>2860</v>
      </c>
      <c r="G178" s="235" t="s">
        <v>196</v>
      </c>
      <c r="H178" s="236">
        <v>8.477</v>
      </c>
      <c r="I178" s="237"/>
      <c r="J178" s="238">
        <f>ROUND(I178*H178,2)</f>
        <v>0</v>
      </c>
      <c r="K178" s="234" t="s">
        <v>21</v>
      </c>
      <c r="L178" s="239"/>
      <c r="M178" s="240" t="s">
        <v>21</v>
      </c>
      <c r="N178" s="241" t="s">
        <v>42</v>
      </c>
      <c r="O178" s="37"/>
      <c r="P178" s="202">
        <f>O178*H178</f>
        <v>0</v>
      </c>
      <c r="Q178" s="202">
        <v>2.8</v>
      </c>
      <c r="R178" s="202">
        <f>Q178*H178</f>
        <v>23.735599999999998</v>
      </c>
      <c r="S178" s="202">
        <v>0</v>
      </c>
      <c r="T178" s="203">
        <f>S178*H178</f>
        <v>0</v>
      </c>
      <c r="AR178" s="19" t="s">
        <v>181</v>
      </c>
      <c r="AT178" s="19" t="s">
        <v>219</v>
      </c>
      <c r="AU178" s="19" t="s">
        <v>80</v>
      </c>
      <c r="AY178" s="19" t="s">
        <v>180</v>
      </c>
      <c r="BE178" s="204">
        <f>IF(N178="základní",J178,0)</f>
        <v>0</v>
      </c>
      <c r="BF178" s="204">
        <f>IF(N178="snížená",J178,0)</f>
        <v>0</v>
      </c>
      <c r="BG178" s="204">
        <f>IF(N178="zákl. přenesená",J178,0)</f>
        <v>0</v>
      </c>
      <c r="BH178" s="204">
        <f>IF(N178="sníž. přenesená",J178,0)</f>
        <v>0</v>
      </c>
      <c r="BI178" s="204">
        <f>IF(N178="nulová",J178,0)</f>
        <v>0</v>
      </c>
      <c r="BJ178" s="19" t="s">
        <v>78</v>
      </c>
      <c r="BK178" s="204">
        <f>ROUND(I178*H178,2)</f>
        <v>0</v>
      </c>
      <c r="BL178" s="19" t="s">
        <v>206</v>
      </c>
      <c r="BM178" s="19" t="s">
        <v>2861</v>
      </c>
    </row>
    <row r="179" spans="2:47" s="1" customFormat="1" ht="27">
      <c r="B179" s="36"/>
      <c r="C179" s="58"/>
      <c r="D179" s="205" t="s">
        <v>188</v>
      </c>
      <c r="E179" s="58"/>
      <c r="F179" s="206" t="s">
        <v>2862</v>
      </c>
      <c r="G179" s="58"/>
      <c r="H179" s="58"/>
      <c r="I179" s="163"/>
      <c r="J179" s="58"/>
      <c r="K179" s="58"/>
      <c r="L179" s="56"/>
      <c r="M179" s="73"/>
      <c r="N179" s="37"/>
      <c r="O179" s="37"/>
      <c r="P179" s="37"/>
      <c r="Q179" s="37"/>
      <c r="R179" s="37"/>
      <c r="S179" s="37"/>
      <c r="T179" s="74"/>
      <c r="AT179" s="19" t="s">
        <v>188</v>
      </c>
      <c r="AU179" s="19" t="s">
        <v>80</v>
      </c>
    </row>
    <row r="180" spans="2:47" s="1" customFormat="1" ht="27">
      <c r="B180" s="36"/>
      <c r="C180" s="58"/>
      <c r="D180" s="205" t="s">
        <v>216</v>
      </c>
      <c r="E180" s="58"/>
      <c r="F180" s="218" t="s">
        <v>2863</v>
      </c>
      <c r="G180" s="58"/>
      <c r="H180" s="58"/>
      <c r="I180" s="163"/>
      <c r="J180" s="58"/>
      <c r="K180" s="58"/>
      <c r="L180" s="56"/>
      <c r="M180" s="73"/>
      <c r="N180" s="37"/>
      <c r="O180" s="37"/>
      <c r="P180" s="37"/>
      <c r="Q180" s="37"/>
      <c r="R180" s="37"/>
      <c r="S180" s="37"/>
      <c r="T180" s="74"/>
      <c r="AT180" s="19" t="s">
        <v>216</v>
      </c>
      <c r="AU180" s="19" t="s">
        <v>80</v>
      </c>
    </row>
    <row r="181" spans="2:51" s="12" customFormat="1" ht="27">
      <c r="B181" s="207"/>
      <c r="C181" s="208"/>
      <c r="D181" s="205" t="s">
        <v>190</v>
      </c>
      <c r="E181" s="209" t="s">
        <v>21</v>
      </c>
      <c r="F181" s="210" t="s">
        <v>2864</v>
      </c>
      <c r="G181" s="208"/>
      <c r="H181" s="211">
        <v>3.107</v>
      </c>
      <c r="I181" s="212"/>
      <c r="J181" s="208"/>
      <c r="K181" s="208"/>
      <c r="L181" s="213"/>
      <c r="M181" s="214"/>
      <c r="N181" s="215"/>
      <c r="O181" s="215"/>
      <c r="P181" s="215"/>
      <c r="Q181" s="215"/>
      <c r="R181" s="215"/>
      <c r="S181" s="215"/>
      <c r="T181" s="216"/>
      <c r="AT181" s="217" t="s">
        <v>190</v>
      </c>
      <c r="AU181" s="217" t="s">
        <v>80</v>
      </c>
      <c r="AV181" s="12" t="s">
        <v>80</v>
      </c>
      <c r="AW181" s="12" t="s">
        <v>34</v>
      </c>
      <c r="AX181" s="12" t="s">
        <v>71</v>
      </c>
      <c r="AY181" s="217" t="s">
        <v>180</v>
      </c>
    </row>
    <row r="182" spans="2:51" s="12" customFormat="1" ht="27">
      <c r="B182" s="207"/>
      <c r="C182" s="208"/>
      <c r="D182" s="205" t="s">
        <v>190</v>
      </c>
      <c r="E182" s="209" t="s">
        <v>21</v>
      </c>
      <c r="F182" s="210" t="s">
        <v>2865</v>
      </c>
      <c r="G182" s="208"/>
      <c r="H182" s="211">
        <v>4.264</v>
      </c>
      <c r="I182" s="212"/>
      <c r="J182" s="208"/>
      <c r="K182" s="208"/>
      <c r="L182" s="213"/>
      <c r="M182" s="214"/>
      <c r="N182" s="215"/>
      <c r="O182" s="215"/>
      <c r="P182" s="215"/>
      <c r="Q182" s="215"/>
      <c r="R182" s="215"/>
      <c r="S182" s="215"/>
      <c r="T182" s="216"/>
      <c r="AT182" s="217" t="s">
        <v>190</v>
      </c>
      <c r="AU182" s="217" t="s">
        <v>80</v>
      </c>
      <c r="AV182" s="12" t="s">
        <v>80</v>
      </c>
      <c r="AW182" s="12" t="s">
        <v>34</v>
      </c>
      <c r="AX182" s="12" t="s">
        <v>71</v>
      </c>
      <c r="AY182" s="217" t="s">
        <v>180</v>
      </c>
    </row>
    <row r="183" spans="2:51" s="13" customFormat="1" ht="13.5">
      <c r="B183" s="219"/>
      <c r="C183" s="220"/>
      <c r="D183" s="205" t="s">
        <v>190</v>
      </c>
      <c r="E183" s="221" t="s">
        <v>21</v>
      </c>
      <c r="F183" s="222" t="s">
        <v>209</v>
      </c>
      <c r="G183" s="220"/>
      <c r="H183" s="223">
        <v>7.371</v>
      </c>
      <c r="I183" s="224"/>
      <c r="J183" s="220"/>
      <c r="K183" s="220"/>
      <c r="L183" s="225"/>
      <c r="M183" s="226"/>
      <c r="N183" s="227"/>
      <c r="O183" s="227"/>
      <c r="P183" s="227"/>
      <c r="Q183" s="227"/>
      <c r="R183" s="227"/>
      <c r="S183" s="227"/>
      <c r="T183" s="228"/>
      <c r="AT183" s="229" t="s">
        <v>190</v>
      </c>
      <c r="AU183" s="229" t="s">
        <v>80</v>
      </c>
      <c r="AV183" s="13" t="s">
        <v>206</v>
      </c>
      <c r="AW183" s="13" t="s">
        <v>34</v>
      </c>
      <c r="AX183" s="13" t="s">
        <v>78</v>
      </c>
      <c r="AY183" s="229" t="s">
        <v>180</v>
      </c>
    </row>
    <row r="184" spans="2:51" s="12" customFormat="1" ht="13.5">
      <c r="B184" s="207"/>
      <c r="C184" s="208"/>
      <c r="D184" s="205" t="s">
        <v>190</v>
      </c>
      <c r="E184" s="208"/>
      <c r="F184" s="210" t="s">
        <v>2866</v>
      </c>
      <c r="G184" s="208"/>
      <c r="H184" s="211">
        <v>8.477</v>
      </c>
      <c r="I184" s="212"/>
      <c r="J184" s="208"/>
      <c r="K184" s="208"/>
      <c r="L184" s="213"/>
      <c r="M184" s="214"/>
      <c r="N184" s="215"/>
      <c r="O184" s="215"/>
      <c r="P184" s="215"/>
      <c r="Q184" s="215"/>
      <c r="R184" s="215"/>
      <c r="S184" s="215"/>
      <c r="T184" s="216"/>
      <c r="AT184" s="217" t="s">
        <v>190</v>
      </c>
      <c r="AU184" s="217" t="s">
        <v>80</v>
      </c>
      <c r="AV184" s="12" t="s">
        <v>80</v>
      </c>
      <c r="AW184" s="12" t="s">
        <v>4</v>
      </c>
      <c r="AX184" s="12" t="s">
        <v>78</v>
      </c>
      <c r="AY184" s="217" t="s">
        <v>180</v>
      </c>
    </row>
    <row r="185" spans="2:63" s="11" customFormat="1" ht="29.85" customHeight="1">
      <c r="B185" s="176"/>
      <c r="C185" s="177"/>
      <c r="D185" s="190" t="s">
        <v>70</v>
      </c>
      <c r="E185" s="191" t="s">
        <v>224</v>
      </c>
      <c r="F185" s="191" t="s">
        <v>1220</v>
      </c>
      <c r="G185" s="177"/>
      <c r="H185" s="177"/>
      <c r="I185" s="180"/>
      <c r="J185" s="192">
        <f>BK185</f>
        <v>0</v>
      </c>
      <c r="K185" s="177"/>
      <c r="L185" s="182"/>
      <c r="M185" s="183"/>
      <c r="N185" s="184"/>
      <c r="O185" s="184"/>
      <c r="P185" s="185">
        <f>SUM(P186:P189)</f>
        <v>0</v>
      </c>
      <c r="Q185" s="184"/>
      <c r="R185" s="185">
        <f>SUM(R186:R189)</f>
        <v>6.95898</v>
      </c>
      <c r="S185" s="184"/>
      <c r="T185" s="186">
        <f>SUM(T186:T189)</f>
        <v>0</v>
      </c>
      <c r="AR185" s="187" t="s">
        <v>78</v>
      </c>
      <c r="AT185" s="188" t="s">
        <v>70</v>
      </c>
      <c r="AU185" s="188" t="s">
        <v>78</v>
      </c>
      <c r="AY185" s="187" t="s">
        <v>180</v>
      </c>
      <c r="BK185" s="189">
        <f>SUM(BK186:BK189)</f>
        <v>0</v>
      </c>
    </row>
    <row r="186" spans="2:65" s="1" customFormat="1" ht="22.5" customHeight="1">
      <c r="B186" s="36"/>
      <c r="C186" s="193" t="s">
        <v>288</v>
      </c>
      <c r="D186" s="193" t="s">
        <v>183</v>
      </c>
      <c r="E186" s="194" t="s">
        <v>2867</v>
      </c>
      <c r="F186" s="195" t="s">
        <v>2868</v>
      </c>
      <c r="G186" s="196" t="s">
        <v>532</v>
      </c>
      <c r="H186" s="197">
        <v>128.87</v>
      </c>
      <c r="I186" s="198"/>
      <c r="J186" s="199">
        <f>ROUND(I186*H186,2)</f>
        <v>0</v>
      </c>
      <c r="K186" s="195" t="s">
        <v>560</v>
      </c>
      <c r="L186" s="56"/>
      <c r="M186" s="200" t="s">
        <v>21</v>
      </c>
      <c r="N186" s="201" t="s">
        <v>42</v>
      </c>
      <c r="O186" s="37"/>
      <c r="P186" s="202">
        <f>O186*H186</f>
        <v>0</v>
      </c>
      <c r="Q186" s="202">
        <v>0.054</v>
      </c>
      <c r="R186" s="202">
        <f>Q186*H186</f>
        <v>6.95898</v>
      </c>
      <c r="S186" s="202">
        <v>0</v>
      </c>
      <c r="T186" s="203">
        <f>S186*H186</f>
        <v>0</v>
      </c>
      <c r="AR186" s="19" t="s">
        <v>206</v>
      </c>
      <c r="AT186" s="19" t="s">
        <v>183</v>
      </c>
      <c r="AU186" s="19" t="s">
        <v>80</v>
      </c>
      <c r="AY186" s="19" t="s">
        <v>180</v>
      </c>
      <c r="BE186" s="204">
        <f>IF(N186="základní",J186,0)</f>
        <v>0</v>
      </c>
      <c r="BF186" s="204">
        <f>IF(N186="snížená",J186,0)</f>
        <v>0</v>
      </c>
      <c r="BG186" s="204">
        <f>IF(N186="zákl. přenesená",J186,0)</f>
        <v>0</v>
      </c>
      <c r="BH186" s="204">
        <f>IF(N186="sníž. přenesená",J186,0)</f>
        <v>0</v>
      </c>
      <c r="BI186" s="204">
        <f>IF(N186="nulová",J186,0)</f>
        <v>0</v>
      </c>
      <c r="BJ186" s="19" t="s">
        <v>78</v>
      </c>
      <c r="BK186" s="204">
        <f>ROUND(I186*H186,2)</f>
        <v>0</v>
      </c>
      <c r="BL186" s="19" t="s">
        <v>206</v>
      </c>
      <c r="BM186" s="19" t="s">
        <v>2869</v>
      </c>
    </row>
    <row r="187" spans="2:47" s="1" customFormat="1" ht="27">
      <c r="B187" s="36"/>
      <c r="C187" s="58"/>
      <c r="D187" s="205" t="s">
        <v>188</v>
      </c>
      <c r="E187" s="58"/>
      <c r="F187" s="206" t="s">
        <v>2870</v>
      </c>
      <c r="G187" s="58"/>
      <c r="H187" s="58"/>
      <c r="I187" s="163"/>
      <c r="J187" s="58"/>
      <c r="K187" s="58"/>
      <c r="L187" s="56"/>
      <c r="M187" s="73"/>
      <c r="N187" s="37"/>
      <c r="O187" s="37"/>
      <c r="P187" s="37"/>
      <c r="Q187" s="37"/>
      <c r="R187" s="37"/>
      <c r="S187" s="37"/>
      <c r="T187" s="74"/>
      <c r="AT187" s="19" t="s">
        <v>188</v>
      </c>
      <c r="AU187" s="19" t="s">
        <v>80</v>
      </c>
    </row>
    <row r="188" spans="2:47" s="1" customFormat="1" ht="67.5">
      <c r="B188" s="36"/>
      <c r="C188" s="58"/>
      <c r="D188" s="205" t="s">
        <v>198</v>
      </c>
      <c r="E188" s="58"/>
      <c r="F188" s="218" t="s">
        <v>2871</v>
      </c>
      <c r="G188" s="58"/>
      <c r="H188" s="58"/>
      <c r="I188" s="163"/>
      <c r="J188" s="58"/>
      <c r="K188" s="58"/>
      <c r="L188" s="56"/>
      <c r="M188" s="73"/>
      <c r="N188" s="37"/>
      <c r="O188" s="37"/>
      <c r="P188" s="37"/>
      <c r="Q188" s="37"/>
      <c r="R188" s="37"/>
      <c r="S188" s="37"/>
      <c r="T188" s="74"/>
      <c r="AT188" s="19" t="s">
        <v>198</v>
      </c>
      <c r="AU188" s="19" t="s">
        <v>80</v>
      </c>
    </row>
    <row r="189" spans="2:51" s="12" customFormat="1" ht="27">
      <c r="B189" s="207"/>
      <c r="C189" s="208"/>
      <c r="D189" s="205" t="s">
        <v>190</v>
      </c>
      <c r="E189" s="209" t="s">
        <v>21</v>
      </c>
      <c r="F189" s="210" t="s">
        <v>2872</v>
      </c>
      <c r="G189" s="208"/>
      <c r="H189" s="211">
        <v>128.87</v>
      </c>
      <c r="I189" s="212"/>
      <c r="J189" s="208"/>
      <c r="K189" s="208"/>
      <c r="L189" s="213"/>
      <c r="M189" s="214"/>
      <c r="N189" s="215"/>
      <c r="O189" s="215"/>
      <c r="P189" s="215"/>
      <c r="Q189" s="215"/>
      <c r="R189" s="215"/>
      <c r="S189" s="215"/>
      <c r="T189" s="216"/>
      <c r="AT189" s="217" t="s">
        <v>190</v>
      </c>
      <c r="AU189" s="217" t="s">
        <v>80</v>
      </c>
      <c r="AV189" s="12" t="s">
        <v>80</v>
      </c>
      <c r="AW189" s="12" t="s">
        <v>34</v>
      </c>
      <c r="AX189" s="12" t="s">
        <v>78</v>
      </c>
      <c r="AY189" s="217" t="s">
        <v>180</v>
      </c>
    </row>
    <row r="190" spans="2:63" s="11" customFormat="1" ht="29.85" customHeight="1">
      <c r="B190" s="176"/>
      <c r="C190" s="177"/>
      <c r="D190" s="190" t="s">
        <v>70</v>
      </c>
      <c r="E190" s="191" t="s">
        <v>192</v>
      </c>
      <c r="F190" s="191" t="s">
        <v>193</v>
      </c>
      <c r="G190" s="177"/>
      <c r="H190" s="177"/>
      <c r="I190" s="180"/>
      <c r="J190" s="192">
        <f>BK190</f>
        <v>0</v>
      </c>
      <c r="K190" s="177"/>
      <c r="L190" s="182"/>
      <c r="M190" s="183"/>
      <c r="N190" s="184"/>
      <c r="O190" s="184"/>
      <c r="P190" s="185">
        <f>SUM(P191:P251)</f>
        <v>0</v>
      </c>
      <c r="Q190" s="184"/>
      <c r="R190" s="185">
        <f>SUM(R191:R251)</f>
        <v>58.53766372</v>
      </c>
      <c r="S190" s="184"/>
      <c r="T190" s="186">
        <f>SUM(T191:T251)</f>
        <v>277.2065</v>
      </c>
      <c r="AR190" s="187" t="s">
        <v>78</v>
      </c>
      <c r="AT190" s="188" t="s">
        <v>70</v>
      </c>
      <c r="AU190" s="188" t="s">
        <v>78</v>
      </c>
      <c r="AY190" s="187" t="s">
        <v>180</v>
      </c>
      <c r="BK190" s="189">
        <f>SUM(BK191:BK251)</f>
        <v>0</v>
      </c>
    </row>
    <row r="191" spans="2:65" s="1" customFormat="1" ht="31.5" customHeight="1">
      <c r="B191" s="36"/>
      <c r="C191" s="193" t="s">
        <v>293</v>
      </c>
      <c r="D191" s="193" t="s">
        <v>183</v>
      </c>
      <c r="E191" s="194" t="s">
        <v>2873</v>
      </c>
      <c r="F191" s="195" t="s">
        <v>2874</v>
      </c>
      <c r="G191" s="196" t="s">
        <v>532</v>
      </c>
      <c r="H191" s="197">
        <v>391.42</v>
      </c>
      <c r="I191" s="198"/>
      <c r="J191" s="199">
        <f>ROUND(I191*H191,2)</f>
        <v>0</v>
      </c>
      <c r="K191" s="195" t="s">
        <v>560</v>
      </c>
      <c r="L191" s="56"/>
      <c r="M191" s="200" t="s">
        <v>21</v>
      </c>
      <c r="N191" s="201" t="s">
        <v>42</v>
      </c>
      <c r="O191" s="37"/>
      <c r="P191" s="202">
        <f>O191*H191</f>
        <v>0</v>
      </c>
      <c r="Q191" s="202">
        <v>0</v>
      </c>
      <c r="R191" s="202">
        <f>Q191*H191</f>
        <v>0</v>
      </c>
      <c r="S191" s="202">
        <v>0</v>
      </c>
      <c r="T191" s="203">
        <f>S191*H191</f>
        <v>0</v>
      </c>
      <c r="AR191" s="19" t="s">
        <v>206</v>
      </c>
      <c r="AT191" s="19" t="s">
        <v>183</v>
      </c>
      <c r="AU191" s="19" t="s">
        <v>80</v>
      </c>
      <c r="AY191" s="19" t="s">
        <v>180</v>
      </c>
      <c r="BE191" s="204">
        <f>IF(N191="základní",J191,0)</f>
        <v>0</v>
      </c>
      <c r="BF191" s="204">
        <f>IF(N191="snížená",J191,0)</f>
        <v>0</v>
      </c>
      <c r="BG191" s="204">
        <f>IF(N191="zákl. přenesená",J191,0)</f>
        <v>0</v>
      </c>
      <c r="BH191" s="204">
        <f>IF(N191="sníž. přenesená",J191,0)</f>
        <v>0</v>
      </c>
      <c r="BI191" s="204">
        <f>IF(N191="nulová",J191,0)</f>
        <v>0</v>
      </c>
      <c r="BJ191" s="19" t="s">
        <v>78</v>
      </c>
      <c r="BK191" s="204">
        <f>ROUND(I191*H191,2)</f>
        <v>0</v>
      </c>
      <c r="BL191" s="19" t="s">
        <v>206</v>
      </c>
      <c r="BM191" s="19" t="s">
        <v>2875</v>
      </c>
    </row>
    <row r="192" spans="2:47" s="1" customFormat="1" ht="27">
      <c r="B192" s="36"/>
      <c r="C192" s="58"/>
      <c r="D192" s="205" t="s">
        <v>188</v>
      </c>
      <c r="E192" s="58"/>
      <c r="F192" s="206" t="s">
        <v>2876</v>
      </c>
      <c r="G192" s="58"/>
      <c r="H192" s="58"/>
      <c r="I192" s="163"/>
      <c r="J192" s="58"/>
      <c r="K192" s="58"/>
      <c r="L192" s="56"/>
      <c r="M192" s="73"/>
      <c r="N192" s="37"/>
      <c r="O192" s="37"/>
      <c r="P192" s="37"/>
      <c r="Q192" s="37"/>
      <c r="R192" s="37"/>
      <c r="S192" s="37"/>
      <c r="T192" s="74"/>
      <c r="AT192" s="19" t="s">
        <v>188</v>
      </c>
      <c r="AU192" s="19" t="s">
        <v>80</v>
      </c>
    </row>
    <row r="193" spans="2:51" s="12" customFormat="1" ht="27">
      <c r="B193" s="207"/>
      <c r="C193" s="208"/>
      <c r="D193" s="205" t="s">
        <v>190</v>
      </c>
      <c r="E193" s="209" t="s">
        <v>21</v>
      </c>
      <c r="F193" s="210" t="s">
        <v>2877</v>
      </c>
      <c r="G193" s="208"/>
      <c r="H193" s="211">
        <v>126.21</v>
      </c>
      <c r="I193" s="212"/>
      <c r="J193" s="208"/>
      <c r="K193" s="208"/>
      <c r="L193" s="213"/>
      <c r="M193" s="214"/>
      <c r="N193" s="215"/>
      <c r="O193" s="215"/>
      <c r="P193" s="215"/>
      <c r="Q193" s="215"/>
      <c r="R193" s="215"/>
      <c r="S193" s="215"/>
      <c r="T193" s="216"/>
      <c r="AT193" s="217" t="s">
        <v>190</v>
      </c>
      <c r="AU193" s="217" t="s">
        <v>80</v>
      </c>
      <c r="AV193" s="12" t="s">
        <v>80</v>
      </c>
      <c r="AW193" s="12" t="s">
        <v>34</v>
      </c>
      <c r="AX193" s="12" t="s">
        <v>71</v>
      </c>
      <c r="AY193" s="217" t="s">
        <v>180</v>
      </c>
    </row>
    <row r="194" spans="2:51" s="12" customFormat="1" ht="13.5">
      <c r="B194" s="207"/>
      <c r="C194" s="208"/>
      <c r="D194" s="205" t="s">
        <v>190</v>
      </c>
      <c r="E194" s="209" t="s">
        <v>21</v>
      </c>
      <c r="F194" s="210" t="s">
        <v>2878</v>
      </c>
      <c r="G194" s="208"/>
      <c r="H194" s="211">
        <v>139</v>
      </c>
      <c r="I194" s="212"/>
      <c r="J194" s="208"/>
      <c r="K194" s="208"/>
      <c r="L194" s="213"/>
      <c r="M194" s="214"/>
      <c r="N194" s="215"/>
      <c r="O194" s="215"/>
      <c r="P194" s="215"/>
      <c r="Q194" s="215"/>
      <c r="R194" s="215"/>
      <c r="S194" s="215"/>
      <c r="T194" s="216"/>
      <c r="AT194" s="217" t="s">
        <v>190</v>
      </c>
      <c r="AU194" s="217" t="s">
        <v>80</v>
      </c>
      <c r="AV194" s="12" t="s">
        <v>80</v>
      </c>
      <c r="AW194" s="12" t="s">
        <v>34</v>
      </c>
      <c r="AX194" s="12" t="s">
        <v>71</v>
      </c>
      <c r="AY194" s="217" t="s">
        <v>180</v>
      </c>
    </row>
    <row r="195" spans="2:51" s="12" customFormat="1" ht="27">
      <c r="B195" s="207"/>
      <c r="C195" s="208"/>
      <c r="D195" s="205" t="s">
        <v>190</v>
      </c>
      <c r="E195" s="209" t="s">
        <v>21</v>
      </c>
      <c r="F195" s="210" t="s">
        <v>2879</v>
      </c>
      <c r="G195" s="208"/>
      <c r="H195" s="211">
        <v>126.21</v>
      </c>
      <c r="I195" s="212"/>
      <c r="J195" s="208"/>
      <c r="K195" s="208"/>
      <c r="L195" s="213"/>
      <c r="M195" s="214"/>
      <c r="N195" s="215"/>
      <c r="O195" s="215"/>
      <c r="P195" s="215"/>
      <c r="Q195" s="215"/>
      <c r="R195" s="215"/>
      <c r="S195" s="215"/>
      <c r="T195" s="216"/>
      <c r="AT195" s="217" t="s">
        <v>190</v>
      </c>
      <c r="AU195" s="217" t="s">
        <v>80</v>
      </c>
      <c r="AV195" s="12" t="s">
        <v>80</v>
      </c>
      <c r="AW195" s="12" t="s">
        <v>34</v>
      </c>
      <c r="AX195" s="12" t="s">
        <v>71</v>
      </c>
      <c r="AY195" s="217" t="s">
        <v>180</v>
      </c>
    </row>
    <row r="196" spans="2:51" s="13" customFormat="1" ht="13.5">
      <c r="B196" s="219"/>
      <c r="C196" s="220"/>
      <c r="D196" s="230" t="s">
        <v>190</v>
      </c>
      <c r="E196" s="247" t="s">
        <v>21</v>
      </c>
      <c r="F196" s="248" t="s">
        <v>209</v>
      </c>
      <c r="G196" s="220"/>
      <c r="H196" s="249">
        <v>391.42</v>
      </c>
      <c r="I196" s="224"/>
      <c r="J196" s="220"/>
      <c r="K196" s="220"/>
      <c r="L196" s="225"/>
      <c r="M196" s="226"/>
      <c r="N196" s="227"/>
      <c r="O196" s="227"/>
      <c r="P196" s="227"/>
      <c r="Q196" s="227"/>
      <c r="R196" s="227"/>
      <c r="S196" s="227"/>
      <c r="T196" s="228"/>
      <c r="AT196" s="229" t="s">
        <v>190</v>
      </c>
      <c r="AU196" s="229" t="s">
        <v>80</v>
      </c>
      <c r="AV196" s="13" t="s">
        <v>206</v>
      </c>
      <c r="AW196" s="13" t="s">
        <v>34</v>
      </c>
      <c r="AX196" s="13" t="s">
        <v>78</v>
      </c>
      <c r="AY196" s="229" t="s">
        <v>180</v>
      </c>
    </row>
    <row r="197" spans="2:65" s="1" customFormat="1" ht="31.5" customHeight="1">
      <c r="B197" s="36"/>
      <c r="C197" s="193" t="s">
        <v>7</v>
      </c>
      <c r="D197" s="193" t="s">
        <v>183</v>
      </c>
      <c r="E197" s="194" t="s">
        <v>2880</v>
      </c>
      <c r="F197" s="195" t="s">
        <v>2881</v>
      </c>
      <c r="G197" s="196" t="s">
        <v>532</v>
      </c>
      <c r="H197" s="197">
        <v>19698.9</v>
      </c>
      <c r="I197" s="198"/>
      <c r="J197" s="199">
        <f>ROUND(I197*H197,2)</f>
        <v>0</v>
      </c>
      <c r="K197" s="195" t="s">
        <v>560</v>
      </c>
      <c r="L197" s="56"/>
      <c r="M197" s="200" t="s">
        <v>21</v>
      </c>
      <c r="N197" s="201" t="s">
        <v>42</v>
      </c>
      <c r="O197" s="37"/>
      <c r="P197" s="202">
        <f>O197*H197</f>
        <v>0</v>
      </c>
      <c r="Q197" s="202">
        <v>0</v>
      </c>
      <c r="R197" s="202">
        <f>Q197*H197</f>
        <v>0</v>
      </c>
      <c r="S197" s="202">
        <v>0</v>
      </c>
      <c r="T197" s="203">
        <f>S197*H197</f>
        <v>0</v>
      </c>
      <c r="AR197" s="19" t="s">
        <v>206</v>
      </c>
      <c r="AT197" s="19" t="s">
        <v>183</v>
      </c>
      <c r="AU197" s="19" t="s">
        <v>80</v>
      </c>
      <c r="AY197" s="19" t="s">
        <v>180</v>
      </c>
      <c r="BE197" s="204">
        <f>IF(N197="základní",J197,0)</f>
        <v>0</v>
      </c>
      <c r="BF197" s="204">
        <f>IF(N197="snížená",J197,0)</f>
        <v>0</v>
      </c>
      <c r="BG197" s="204">
        <f>IF(N197="zákl. přenesená",J197,0)</f>
        <v>0</v>
      </c>
      <c r="BH197" s="204">
        <f>IF(N197="sníž. přenesená",J197,0)</f>
        <v>0</v>
      </c>
      <c r="BI197" s="204">
        <f>IF(N197="nulová",J197,0)</f>
        <v>0</v>
      </c>
      <c r="BJ197" s="19" t="s">
        <v>78</v>
      </c>
      <c r="BK197" s="204">
        <f>ROUND(I197*H197,2)</f>
        <v>0</v>
      </c>
      <c r="BL197" s="19" t="s">
        <v>206</v>
      </c>
      <c r="BM197" s="19" t="s">
        <v>2882</v>
      </c>
    </row>
    <row r="198" spans="2:47" s="1" customFormat="1" ht="27">
      <c r="B198" s="36"/>
      <c r="C198" s="58"/>
      <c r="D198" s="205" t="s">
        <v>188</v>
      </c>
      <c r="E198" s="58"/>
      <c r="F198" s="206" t="s">
        <v>2883</v>
      </c>
      <c r="G198" s="58"/>
      <c r="H198" s="58"/>
      <c r="I198" s="163"/>
      <c r="J198" s="58"/>
      <c r="K198" s="58"/>
      <c r="L198" s="56"/>
      <c r="M198" s="73"/>
      <c r="N198" s="37"/>
      <c r="O198" s="37"/>
      <c r="P198" s="37"/>
      <c r="Q198" s="37"/>
      <c r="R198" s="37"/>
      <c r="S198" s="37"/>
      <c r="T198" s="74"/>
      <c r="AT198" s="19" t="s">
        <v>188</v>
      </c>
      <c r="AU198" s="19" t="s">
        <v>80</v>
      </c>
    </row>
    <row r="199" spans="2:47" s="1" customFormat="1" ht="27">
      <c r="B199" s="36"/>
      <c r="C199" s="58"/>
      <c r="D199" s="205" t="s">
        <v>216</v>
      </c>
      <c r="E199" s="58"/>
      <c r="F199" s="218" t="s">
        <v>2884</v>
      </c>
      <c r="G199" s="58"/>
      <c r="H199" s="58"/>
      <c r="I199" s="163"/>
      <c r="J199" s="58"/>
      <c r="K199" s="58"/>
      <c r="L199" s="56"/>
      <c r="M199" s="73"/>
      <c r="N199" s="37"/>
      <c r="O199" s="37"/>
      <c r="P199" s="37"/>
      <c r="Q199" s="37"/>
      <c r="R199" s="37"/>
      <c r="S199" s="37"/>
      <c r="T199" s="74"/>
      <c r="AT199" s="19" t="s">
        <v>216</v>
      </c>
      <c r="AU199" s="19" t="s">
        <v>80</v>
      </c>
    </row>
    <row r="200" spans="2:51" s="12" customFormat="1" ht="27">
      <c r="B200" s="207"/>
      <c r="C200" s="208"/>
      <c r="D200" s="205" t="s">
        <v>190</v>
      </c>
      <c r="E200" s="209" t="s">
        <v>21</v>
      </c>
      <c r="F200" s="210" t="s">
        <v>2885</v>
      </c>
      <c r="G200" s="208"/>
      <c r="H200" s="211">
        <v>7572.6</v>
      </c>
      <c r="I200" s="212"/>
      <c r="J200" s="208"/>
      <c r="K200" s="208"/>
      <c r="L200" s="213"/>
      <c r="M200" s="214"/>
      <c r="N200" s="215"/>
      <c r="O200" s="215"/>
      <c r="P200" s="215"/>
      <c r="Q200" s="215"/>
      <c r="R200" s="215"/>
      <c r="S200" s="215"/>
      <c r="T200" s="216"/>
      <c r="AT200" s="217" t="s">
        <v>190</v>
      </c>
      <c r="AU200" s="217" t="s">
        <v>80</v>
      </c>
      <c r="AV200" s="12" t="s">
        <v>80</v>
      </c>
      <c r="AW200" s="12" t="s">
        <v>34</v>
      </c>
      <c r="AX200" s="12" t="s">
        <v>71</v>
      </c>
      <c r="AY200" s="217" t="s">
        <v>180</v>
      </c>
    </row>
    <row r="201" spans="2:51" s="12" customFormat="1" ht="27">
      <c r="B201" s="207"/>
      <c r="C201" s="208"/>
      <c r="D201" s="205" t="s">
        <v>190</v>
      </c>
      <c r="E201" s="209" t="s">
        <v>21</v>
      </c>
      <c r="F201" s="210" t="s">
        <v>2886</v>
      </c>
      <c r="G201" s="208"/>
      <c r="H201" s="211">
        <v>8340</v>
      </c>
      <c r="I201" s="212"/>
      <c r="J201" s="208"/>
      <c r="K201" s="208"/>
      <c r="L201" s="213"/>
      <c r="M201" s="214"/>
      <c r="N201" s="215"/>
      <c r="O201" s="215"/>
      <c r="P201" s="215"/>
      <c r="Q201" s="215"/>
      <c r="R201" s="215"/>
      <c r="S201" s="215"/>
      <c r="T201" s="216"/>
      <c r="AT201" s="217" t="s">
        <v>190</v>
      </c>
      <c r="AU201" s="217" t="s">
        <v>80</v>
      </c>
      <c r="AV201" s="12" t="s">
        <v>80</v>
      </c>
      <c r="AW201" s="12" t="s">
        <v>34</v>
      </c>
      <c r="AX201" s="12" t="s">
        <v>71</v>
      </c>
      <c r="AY201" s="217" t="s">
        <v>180</v>
      </c>
    </row>
    <row r="202" spans="2:51" s="12" customFormat="1" ht="27">
      <c r="B202" s="207"/>
      <c r="C202" s="208"/>
      <c r="D202" s="205" t="s">
        <v>190</v>
      </c>
      <c r="E202" s="209" t="s">
        <v>21</v>
      </c>
      <c r="F202" s="210" t="s">
        <v>2887</v>
      </c>
      <c r="G202" s="208"/>
      <c r="H202" s="211">
        <v>3786.3</v>
      </c>
      <c r="I202" s="212"/>
      <c r="J202" s="208"/>
      <c r="K202" s="208"/>
      <c r="L202" s="213"/>
      <c r="M202" s="214"/>
      <c r="N202" s="215"/>
      <c r="O202" s="215"/>
      <c r="P202" s="215"/>
      <c r="Q202" s="215"/>
      <c r="R202" s="215"/>
      <c r="S202" s="215"/>
      <c r="T202" s="216"/>
      <c r="AT202" s="217" t="s">
        <v>190</v>
      </c>
      <c r="AU202" s="217" t="s">
        <v>80</v>
      </c>
      <c r="AV202" s="12" t="s">
        <v>80</v>
      </c>
      <c r="AW202" s="12" t="s">
        <v>34</v>
      </c>
      <c r="AX202" s="12" t="s">
        <v>71</v>
      </c>
      <c r="AY202" s="217" t="s">
        <v>180</v>
      </c>
    </row>
    <row r="203" spans="2:51" s="13" customFormat="1" ht="13.5">
      <c r="B203" s="219"/>
      <c r="C203" s="220"/>
      <c r="D203" s="230" t="s">
        <v>190</v>
      </c>
      <c r="E203" s="247" t="s">
        <v>21</v>
      </c>
      <c r="F203" s="248" t="s">
        <v>209</v>
      </c>
      <c r="G203" s="220"/>
      <c r="H203" s="249">
        <v>19698.9</v>
      </c>
      <c r="I203" s="224"/>
      <c r="J203" s="220"/>
      <c r="K203" s="220"/>
      <c r="L203" s="225"/>
      <c r="M203" s="226"/>
      <c r="N203" s="227"/>
      <c r="O203" s="227"/>
      <c r="P203" s="227"/>
      <c r="Q203" s="227"/>
      <c r="R203" s="227"/>
      <c r="S203" s="227"/>
      <c r="T203" s="228"/>
      <c r="AT203" s="229" t="s">
        <v>190</v>
      </c>
      <c r="AU203" s="229" t="s">
        <v>80</v>
      </c>
      <c r="AV203" s="13" t="s">
        <v>206</v>
      </c>
      <c r="AW203" s="13" t="s">
        <v>34</v>
      </c>
      <c r="AX203" s="13" t="s">
        <v>78</v>
      </c>
      <c r="AY203" s="229" t="s">
        <v>180</v>
      </c>
    </row>
    <row r="204" spans="2:65" s="1" customFormat="1" ht="31.5" customHeight="1">
      <c r="B204" s="36"/>
      <c r="C204" s="193" t="s">
        <v>301</v>
      </c>
      <c r="D204" s="193" t="s">
        <v>183</v>
      </c>
      <c r="E204" s="194" t="s">
        <v>2888</v>
      </c>
      <c r="F204" s="195" t="s">
        <v>2889</v>
      </c>
      <c r="G204" s="196" t="s">
        <v>532</v>
      </c>
      <c r="H204" s="197">
        <v>391.42</v>
      </c>
      <c r="I204" s="198"/>
      <c r="J204" s="199">
        <f>ROUND(I204*H204,2)</f>
        <v>0</v>
      </c>
      <c r="K204" s="195" t="s">
        <v>560</v>
      </c>
      <c r="L204" s="56"/>
      <c r="M204" s="200" t="s">
        <v>21</v>
      </c>
      <c r="N204" s="201" t="s">
        <v>42</v>
      </c>
      <c r="O204" s="37"/>
      <c r="P204" s="202">
        <f>O204*H204</f>
        <v>0</v>
      </c>
      <c r="Q204" s="202">
        <v>0</v>
      </c>
      <c r="R204" s="202">
        <f>Q204*H204</f>
        <v>0</v>
      </c>
      <c r="S204" s="202">
        <v>0</v>
      </c>
      <c r="T204" s="203">
        <f>S204*H204</f>
        <v>0</v>
      </c>
      <c r="AR204" s="19" t="s">
        <v>206</v>
      </c>
      <c r="AT204" s="19" t="s">
        <v>183</v>
      </c>
      <c r="AU204" s="19" t="s">
        <v>80</v>
      </c>
      <c r="AY204" s="19" t="s">
        <v>180</v>
      </c>
      <c r="BE204" s="204">
        <f>IF(N204="základní",J204,0)</f>
        <v>0</v>
      </c>
      <c r="BF204" s="204">
        <f>IF(N204="snížená",J204,0)</f>
        <v>0</v>
      </c>
      <c r="BG204" s="204">
        <f>IF(N204="zákl. přenesená",J204,0)</f>
        <v>0</v>
      </c>
      <c r="BH204" s="204">
        <f>IF(N204="sníž. přenesená",J204,0)</f>
        <v>0</v>
      </c>
      <c r="BI204" s="204">
        <f>IF(N204="nulová",J204,0)</f>
        <v>0</v>
      </c>
      <c r="BJ204" s="19" t="s">
        <v>78</v>
      </c>
      <c r="BK204" s="204">
        <f>ROUND(I204*H204,2)</f>
        <v>0</v>
      </c>
      <c r="BL204" s="19" t="s">
        <v>206</v>
      </c>
      <c r="BM204" s="19" t="s">
        <v>2890</v>
      </c>
    </row>
    <row r="205" spans="2:47" s="1" customFormat="1" ht="27">
      <c r="B205" s="36"/>
      <c r="C205" s="58"/>
      <c r="D205" s="230" t="s">
        <v>188</v>
      </c>
      <c r="E205" s="58"/>
      <c r="F205" s="242" t="s">
        <v>2891</v>
      </c>
      <c r="G205" s="58"/>
      <c r="H205" s="58"/>
      <c r="I205" s="163"/>
      <c r="J205" s="58"/>
      <c r="K205" s="58"/>
      <c r="L205" s="56"/>
      <c r="M205" s="73"/>
      <c r="N205" s="37"/>
      <c r="O205" s="37"/>
      <c r="P205" s="37"/>
      <c r="Q205" s="37"/>
      <c r="R205" s="37"/>
      <c r="S205" s="37"/>
      <c r="T205" s="74"/>
      <c r="AT205" s="19" t="s">
        <v>188</v>
      </c>
      <c r="AU205" s="19" t="s">
        <v>80</v>
      </c>
    </row>
    <row r="206" spans="2:65" s="1" customFormat="1" ht="22.5" customHeight="1">
      <c r="B206" s="36"/>
      <c r="C206" s="193" t="s">
        <v>306</v>
      </c>
      <c r="D206" s="193" t="s">
        <v>183</v>
      </c>
      <c r="E206" s="194" t="s">
        <v>2892</v>
      </c>
      <c r="F206" s="195" t="s">
        <v>2893</v>
      </c>
      <c r="G206" s="196" t="s">
        <v>320</v>
      </c>
      <c r="H206" s="197">
        <v>64.17</v>
      </c>
      <c r="I206" s="198"/>
      <c r="J206" s="199">
        <f>ROUND(I206*H206,2)</f>
        <v>0</v>
      </c>
      <c r="K206" s="195" t="s">
        <v>560</v>
      </c>
      <c r="L206" s="56"/>
      <c r="M206" s="200" t="s">
        <v>21</v>
      </c>
      <c r="N206" s="201" t="s">
        <v>42</v>
      </c>
      <c r="O206" s="37"/>
      <c r="P206" s="202">
        <f>O206*H206</f>
        <v>0</v>
      </c>
      <c r="Q206" s="202">
        <v>0</v>
      </c>
      <c r="R206" s="202">
        <f>Q206*H206</f>
        <v>0</v>
      </c>
      <c r="S206" s="202">
        <v>2.5</v>
      </c>
      <c r="T206" s="203">
        <f>S206*H206</f>
        <v>160.425</v>
      </c>
      <c r="AR206" s="19" t="s">
        <v>206</v>
      </c>
      <c r="AT206" s="19" t="s">
        <v>183</v>
      </c>
      <c r="AU206" s="19" t="s">
        <v>80</v>
      </c>
      <c r="AY206" s="19" t="s">
        <v>180</v>
      </c>
      <c r="BE206" s="204">
        <f>IF(N206="základní",J206,0)</f>
        <v>0</v>
      </c>
      <c r="BF206" s="204">
        <f>IF(N206="snížená",J206,0)</f>
        <v>0</v>
      </c>
      <c r="BG206" s="204">
        <f>IF(N206="zákl. přenesená",J206,0)</f>
        <v>0</v>
      </c>
      <c r="BH206" s="204">
        <f>IF(N206="sníž. přenesená",J206,0)</f>
        <v>0</v>
      </c>
      <c r="BI206" s="204">
        <f>IF(N206="nulová",J206,0)</f>
        <v>0</v>
      </c>
      <c r="BJ206" s="19" t="s">
        <v>78</v>
      </c>
      <c r="BK206" s="204">
        <f>ROUND(I206*H206,2)</f>
        <v>0</v>
      </c>
      <c r="BL206" s="19" t="s">
        <v>206</v>
      </c>
      <c r="BM206" s="19" t="s">
        <v>2894</v>
      </c>
    </row>
    <row r="207" spans="2:47" s="1" customFormat="1" ht="13.5">
      <c r="B207" s="36"/>
      <c r="C207" s="58"/>
      <c r="D207" s="205" t="s">
        <v>188</v>
      </c>
      <c r="E207" s="58"/>
      <c r="F207" s="206" t="s">
        <v>2895</v>
      </c>
      <c r="G207" s="58"/>
      <c r="H207" s="58"/>
      <c r="I207" s="163"/>
      <c r="J207" s="58"/>
      <c r="K207" s="58"/>
      <c r="L207" s="56"/>
      <c r="M207" s="73"/>
      <c r="N207" s="37"/>
      <c r="O207" s="37"/>
      <c r="P207" s="37"/>
      <c r="Q207" s="37"/>
      <c r="R207" s="37"/>
      <c r="S207" s="37"/>
      <c r="T207" s="74"/>
      <c r="AT207" s="19" t="s">
        <v>188</v>
      </c>
      <c r="AU207" s="19" t="s">
        <v>80</v>
      </c>
    </row>
    <row r="208" spans="2:47" s="1" customFormat="1" ht="27">
      <c r="B208" s="36"/>
      <c r="C208" s="58"/>
      <c r="D208" s="205" t="s">
        <v>198</v>
      </c>
      <c r="E208" s="58"/>
      <c r="F208" s="218" t="s">
        <v>2896</v>
      </c>
      <c r="G208" s="58"/>
      <c r="H208" s="58"/>
      <c r="I208" s="163"/>
      <c r="J208" s="58"/>
      <c r="K208" s="58"/>
      <c r="L208" s="56"/>
      <c r="M208" s="73"/>
      <c r="N208" s="37"/>
      <c r="O208" s="37"/>
      <c r="P208" s="37"/>
      <c r="Q208" s="37"/>
      <c r="R208" s="37"/>
      <c r="S208" s="37"/>
      <c r="T208" s="74"/>
      <c r="AT208" s="19" t="s">
        <v>198</v>
      </c>
      <c r="AU208" s="19" t="s">
        <v>80</v>
      </c>
    </row>
    <row r="209" spans="2:51" s="12" customFormat="1" ht="13.5">
      <c r="B209" s="207"/>
      <c r="C209" s="208"/>
      <c r="D209" s="205" t="s">
        <v>190</v>
      </c>
      <c r="E209" s="209" t="s">
        <v>21</v>
      </c>
      <c r="F209" s="210" t="s">
        <v>2897</v>
      </c>
      <c r="G209" s="208"/>
      <c r="H209" s="211">
        <v>50.52</v>
      </c>
      <c r="I209" s="212"/>
      <c r="J209" s="208"/>
      <c r="K209" s="208"/>
      <c r="L209" s="213"/>
      <c r="M209" s="214"/>
      <c r="N209" s="215"/>
      <c r="O209" s="215"/>
      <c r="P209" s="215"/>
      <c r="Q209" s="215"/>
      <c r="R209" s="215"/>
      <c r="S209" s="215"/>
      <c r="T209" s="216"/>
      <c r="AT209" s="217" t="s">
        <v>190</v>
      </c>
      <c r="AU209" s="217" t="s">
        <v>80</v>
      </c>
      <c r="AV209" s="12" t="s">
        <v>80</v>
      </c>
      <c r="AW209" s="12" t="s">
        <v>34</v>
      </c>
      <c r="AX209" s="12" t="s">
        <v>71</v>
      </c>
      <c r="AY209" s="217" t="s">
        <v>180</v>
      </c>
    </row>
    <row r="210" spans="2:51" s="12" customFormat="1" ht="27">
      <c r="B210" s="207"/>
      <c r="C210" s="208"/>
      <c r="D210" s="205" t="s">
        <v>190</v>
      </c>
      <c r="E210" s="209" t="s">
        <v>21</v>
      </c>
      <c r="F210" s="210" t="s">
        <v>2768</v>
      </c>
      <c r="G210" s="208"/>
      <c r="H210" s="211">
        <v>5.754</v>
      </c>
      <c r="I210" s="212"/>
      <c r="J210" s="208"/>
      <c r="K210" s="208"/>
      <c r="L210" s="213"/>
      <c r="M210" s="214"/>
      <c r="N210" s="215"/>
      <c r="O210" s="215"/>
      <c r="P210" s="215"/>
      <c r="Q210" s="215"/>
      <c r="R210" s="215"/>
      <c r="S210" s="215"/>
      <c r="T210" s="216"/>
      <c r="AT210" s="217" t="s">
        <v>190</v>
      </c>
      <c r="AU210" s="217" t="s">
        <v>80</v>
      </c>
      <c r="AV210" s="12" t="s">
        <v>80</v>
      </c>
      <c r="AW210" s="12" t="s">
        <v>34</v>
      </c>
      <c r="AX210" s="12" t="s">
        <v>71</v>
      </c>
      <c r="AY210" s="217" t="s">
        <v>180</v>
      </c>
    </row>
    <row r="211" spans="2:51" s="12" customFormat="1" ht="27">
      <c r="B211" s="207"/>
      <c r="C211" s="208"/>
      <c r="D211" s="205" t="s">
        <v>190</v>
      </c>
      <c r="E211" s="209" t="s">
        <v>21</v>
      </c>
      <c r="F211" s="210" t="s">
        <v>2769</v>
      </c>
      <c r="G211" s="208"/>
      <c r="H211" s="211">
        <v>7.896</v>
      </c>
      <c r="I211" s="212"/>
      <c r="J211" s="208"/>
      <c r="K211" s="208"/>
      <c r="L211" s="213"/>
      <c r="M211" s="214"/>
      <c r="N211" s="215"/>
      <c r="O211" s="215"/>
      <c r="P211" s="215"/>
      <c r="Q211" s="215"/>
      <c r="R211" s="215"/>
      <c r="S211" s="215"/>
      <c r="T211" s="216"/>
      <c r="AT211" s="217" t="s">
        <v>190</v>
      </c>
      <c r="AU211" s="217" t="s">
        <v>80</v>
      </c>
      <c r="AV211" s="12" t="s">
        <v>80</v>
      </c>
      <c r="AW211" s="12" t="s">
        <v>34</v>
      </c>
      <c r="AX211" s="12" t="s">
        <v>71</v>
      </c>
      <c r="AY211" s="217" t="s">
        <v>180</v>
      </c>
    </row>
    <row r="212" spans="2:51" s="13" customFormat="1" ht="13.5">
      <c r="B212" s="219"/>
      <c r="C212" s="220"/>
      <c r="D212" s="230" t="s">
        <v>190</v>
      </c>
      <c r="E212" s="247" t="s">
        <v>21</v>
      </c>
      <c r="F212" s="248" t="s">
        <v>209</v>
      </c>
      <c r="G212" s="220"/>
      <c r="H212" s="249">
        <v>64.17</v>
      </c>
      <c r="I212" s="224"/>
      <c r="J212" s="220"/>
      <c r="K212" s="220"/>
      <c r="L212" s="225"/>
      <c r="M212" s="226"/>
      <c r="N212" s="227"/>
      <c r="O212" s="227"/>
      <c r="P212" s="227"/>
      <c r="Q212" s="227"/>
      <c r="R212" s="227"/>
      <c r="S212" s="227"/>
      <c r="T212" s="228"/>
      <c r="AT212" s="229" t="s">
        <v>190</v>
      </c>
      <c r="AU212" s="229" t="s">
        <v>80</v>
      </c>
      <c r="AV212" s="13" t="s">
        <v>206</v>
      </c>
      <c r="AW212" s="13" t="s">
        <v>34</v>
      </c>
      <c r="AX212" s="13" t="s">
        <v>78</v>
      </c>
      <c r="AY212" s="229" t="s">
        <v>180</v>
      </c>
    </row>
    <row r="213" spans="2:65" s="1" customFormat="1" ht="22.5" customHeight="1">
      <c r="B213" s="36"/>
      <c r="C213" s="193" t="s">
        <v>311</v>
      </c>
      <c r="D213" s="193" t="s">
        <v>183</v>
      </c>
      <c r="E213" s="194" t="s">
        <v>2898</v>
      </c>
      <c r="F213" s="195" t="s">
        <v>2899</v>
      </c>
      <c r="G213" s="196" t="s">
        <v>320</v>
      </c>
      <c r="H213" s="197">
        <v>44.21</v>
      </c>
      <c r="I213" s="198"/>
      <c r="J213" s="199">
        <f>ROUND(I213*H213,2)</f>
        <v>0</v>
      </c>
      <c r="K213" s="195" t="s">
        <v>560</v>
      </c>
      <c r="L213" s="56"/>
      <c r="M213" s="200" t="s">
        <v>21</v>
      </c>
      <c r="N213" s="201" t="s">
        <v>42</v>
      </c>
      <c r="O213" s="37"/>
      <c r="P213" s="202">
        <f>O213*H213</f>
        <v>0</v>
      </c>
      <c r="Q213" s="202">
        <v>0</v>
      </c>
      <c r="R213" s="202">
        <f>Q213*H213</f>
        <v>0</v>
      </c>
      <c r="S213" s="202">
        <v>2.2</v>
      </c>
      <c r="T213" s="203">
        <f>S213*H213</f>
        <v>97.26200000000001</v>
      </c>
      <c r="AR213" s="19" t="s">
        <v>206</v>
      </c>
      <c r="AT213" s="19" t="s">
        <v>183</v>
      </c>
      <c r="AU213" s="19" t="s">
        <v>80</v>
      </c>
      <c r="AY213" s="19" t="s">
        <v>180</v>
      </c>
      <c r="BE213" s="204">
        <f>IF(N213="základní",J213,0)</f>
        <v>0</v>
      </c>
      <c r="BF213" s="204">
        <f>IF(N213="snížená",J213,0)</f>
        <v>0</v>
      </c>
      <c r="BG213" s="204">
        <f>IF(N213="zákl. přenesená",J213,0)</f>
        <v>0</v>
      </c>
      <c r="BH213" s="204">
        <f>IF(N213="sníž. přenesená",J213,0)</f>
        <v>0</v>
      </c>
      <c r="BI213" s="204">
        <f>IF(N213="nulová",J213,0)</f>
        <v>0</v>
      </c>
      <c r="BJ213" s="19" t="s">
        <v>78</v>
      </c>
      <c r="BK213" s="204">
        <f>ROUND(I213*H213,2)</f>
        <v>0</v>
      </c>
      <c r="BL213" s="19" t="s">
        <v>206</v>
      </c>
      <c r="BM213" s="19" t="s">
        <v>2900</v>
      </c>
    </row>
    <row r="214" spans="2:47" s="1" customFormat="1" ht="13.5">
      <c r="B214" s="36"/>
      <c r="C214" s="58"/>
      <c r="D214" s="205" t="s">
        <v>188</v>
      </c>
      <c r="E214" s="58"/>
      <c r="F214" s="206" t="s">
        <v>2901</v>
      </c>
      <c r="G214" s="58"/>
      <c r="H214" s="58"/>
      <c r="I214" s="163"/>
      <c r="J214" s="58"/>
      <c r="K214" s="58"/>
      <c r="L214" s="56"/>
      <c r="M214" s="73"/>
      <c r="N214" s="37"/>
      <c r="O214" s="37"/>
      <c r="P214" s="37"/>
      <c r="Q214" s="37"/>
      <c r="R214" s="37"/>
      <c r="S214" s="37"/>
      <c r="T214" s="74"/>
      <c r="AT214" s="19" t="s">
        <v>188</v>
      </c>
      <c r="AU214" s="19" t="s">
        <v>80</v>
      </c>
    </row>
    <row r="215" spans="2:47" s="1" customFormat="1" ht="40.5">
      <c r="B215" s="36"/>
      <c r="C215" s="58"/>
      <c r="D215" s="205" t="s">
        <v>198</v>
      </c>
      <c r="E215" s="58"/>
      <c r="F215" s="218" t="s">
        <v>2902</v>
      </c>
      <c r="G215" s="58"/>
      <c r="H215" s="58"/>
      <c r="I215" s="163"/>
      <c r="J215" s="58"/>
      <c r="K215" s="58"/>
      <c r="L215" s="56"/>
      <c r="M215" s="73"/>
      <c r="N215" s="37"/>
      <c r="O215" s="37"/>
      <c r="P215" s="37"/>
      <c r="Q215" s="37"/>
      <c r="R215" s="37"/>
      <c r="S215" s="37"/>
      <c r="T215" s="74"/>
      <c r="AT215" s="19" t="s">
        <v>198</v>
      </c>
      <c r="AU215" s="19" t="s">
        <v>80</v>
      </c>
    </row>
    <row r="216" spans="2:51" s="12" customFormat="1" ht="13.5">
      <c r="B216" s="207"/>
      <c r="C216" s="208"/>
      <c r="D216" s="230" t="s">
        <v>190</v>
      </c>
      <c r="E216" s="243" t="s">
        <v>21</v>
      </c>
      <c r="F216" s="244" t="s">
        <v>2903</v>
      </c>
      <c r="G216" s="208"/>
      <c r="H216" s="245">
        <v>44.21</v>
      </c>
      <c r="I216" s="212"/>
      <c r="J216" s="208"/>
      <c r="K216" s="208"/>
      <c r="L216" s="213"/>
      <c r="M216" s="214"/>
      <c r="N216" s="215"/>
      <c r="O216" s="215"/>
      <c r="P216" s="215"/>
      <c r="Q216" s="215"/>
      <c r="R216" s="215"/>
      <c r="S216" s="215"/>
      <c r="T216" s="216"/>
      <c r="AT216" s="217" t="s">
        <v>190</v>
      </c>
      <c r="AU216" s="217" t="s">
        <v>80</v>
      </c>
      <c r="AV216" s="12" t="s">
        <v>80</v>
      </c>
      <c r="AW216" s="12" t="s">
        <v>34</v>
      </c>
      <c r="AX216" s="12" t="s">
        <v>78</v>
      </c>
      <c r="AY216" s="217" t="s">
        <v>180</v>
      </c>
    </row>
    <row r="217" spans="2:65" s="1" customFormat="1" ht="22.5" customHeight="1">
      <c r="B217" s="36"/>
      <c r="C217" s="193" t="s">
        <v>317</v>
      </c>
      <c r="D217" s="193" t="s">
        <v>183</v>
      </c>
      <c r="E217" s="194" t="s">
        <v>2904</v>
      </c>
      <c r="F217" s="195" t="s">
        <v>2905</v>
      </c>
      <c r="G217" s="196" t="s">
        <v>186</v>
      </c>
      <c r="H217" s="197">
        <v>758</v>
      </c>
      <c r="I217" s="198"/>
      <c r="J217" s="199">
        <f>ROUND(I217*H217,2)</f>
        <v>0</v>
      </c>
      <c r="K217" s="195" t="s">
        <v>21</v>
      </c>
      <c r="L217" s="56"/>
      <c r="M217" s="200" t="s">
        <v>21</v>
      </c>
      <c r="N217" s="201" t="s">
        <v>42</v>
      </c>
      <c r="O217" s="37"/>
      <c r="P217" s="202">
        <f>O217*H217</f>
        <v>0</v>
      </c>
      <c r="Q217" s="202">
        <v>0.001085</v>
      </c>
      <c r="R217" s="202">
        <f>Q217*H217</f>
        <v>0.82243</v>
      </c>
      <c r="S217" s="202">
        <v>0.00025</v>
      </c>
      <c r="T217" s="203">
        <f>S217*H217</f>
        <v>0.1895</v>
      </c>
      <c r="AR217" s="19" t="s">
        <v>206</v>
      </c>
      <c r="AT217" s="19" t="s">
        <v>183</v>
      </c>
      <c r="AU217" s="19" t="s">
        <v>80</v>
      </c>
      <c r="AY217" s="19" t="s">
        <v>180</v>
      </c>
      <c r="BE217" s="204">
        <f>IF(N217="základní",J217,0)</f>
        <v>0</v>
      </c>
      <c r="BF217" s="204">
        <f>IF(N217="snížená",J217,0)</f>
        <v>0</v>
      </c>
      <c r="BG217" s="204">
        <f>IF(N217="zákl. přenesená",J217,0)</f>
        <v>0</v>
      </c>
      <c r="BH217" s="204">
        <f>IF(N217="sníž. přenesená",J217,0)</f>
        <v>0</v>
      </c>
      <c r="BI217" s="204">
        <f>IF(N217="nulová",J217,0)</f>
        <v>0</v>
      </c>
      <c r="BJ217" s="19" t="s">
        <v>78</v>
      </c>
      <c r="BK217" s="204">
        <f>ROUND(I217*H217,2)</f>
        <v>0</v>
      </c>
      <c r="BL217" s="19" t="s">
        <v>206</v>
      </c>
      <c r="BM217" s="19" t="s">
        <v>2906</v>
      </c>
    </row>
    <row r="218" spans="2:47" s="1" customFormat="1" ht="27">
      <c r="B218" s="36"/>
      <c r="C218" s="58"/>
      <c r="D218" s="205" t="s">
        <v>188</v>
      </c>
      <c r="E218" s="58"/>
      <c r="F218" s="206" t="s">
        <v>2907</v>
      </c>
      <c r="G218" s="58"/>
      <c r="H218" s="58"/>
      <c r="I218" s="163"/>
      <c r="J218" s="58"/>
      <c r="K218" s="58"/>
      <c r="L218" s="56"/>
      <c r="M218" s="73"/>
      <c r="N218" s="37"/>
      <c r="O218" s="37"/>
      <c r="P218" s="37"/>
      <c r="Q218" s="37"/>
      <c r="R218" s="37"/>
      <c r="S218" s="37"/>
      <c r="T218" s="74"/>
      <c r="AT218" s="19" t="s">
        <v>188</v>
      </c>
      <c r="AU218" s="19" t="s">
        <v>80</v>
      </c>
    </row>
    <row r="219" spans="2:51" s="12" customFormat="1" ht="27">
      <c r="B219" s="207"/>
      <c r="C219" s="208"/>
      <c r="D219" s="230" t="s">
        <v>190</v>
      </c>
      <c r="E219" s="243" t="s">
        <v>21</v>
      </c>
      <c r="F219" s="244" t="s">
        <v>2908</v>
      </c>
      <c r="G219" s="208"/>
      <c r="H219" s="245">
        <v>758</v>
      </c>
      <c r="I219" s="212"/>
      <c r="J219" s="208"/>
      <c r="K219" s="208"/>
      <c r="L219" s="213"/>
      <c r="M219" s="214"/>
      <c r="N219" s="215"/>
      <c r="O219" s="215"/>
      <c r="P219" s="215"/>
      <c r="Q219" s="215"/>
      <c r="R219" s="215"/>
      <c r="S219" s="215"/>
      <c r="T219" s="216"/>
      <c r="AT219" s="217" t="s">
        <v>190</v>
      </c>
      <c r="AU219" s="217" t="s">
        <v>80</v>
      </c>
      <c r="AV219" s="12" t="s">
        <v>80</v>
      </c>
      <c r="AW219" s="12" t="s">
        <v>34</v>
      </c>
      <c r="AX219" s="12" t="s">
        <v>78</v>
      </c>
      <c r="AY219" s="217" t="s">
        <v>180</v>
      </c>
    </row>
    <row r="220" spans="2:65" s="1" customFormat="1" ht="22.5" customHeight="1">
      <c r="B220" s="36"/>
      <c r="C220" s="193" t="s">
        <v>324</v>
      </c>
      <c r="D220" s="193" t="s">
        <v>183</v>
      </c>
      <c r="E220" s="194" t="s">
        <v>2909</v>
      </c>
      <c r="F220" s="195" t="s">
        <v>2910</v>
      </c>
      <c r="G220" s="196" t="s">
        <v>532</v>
      </c>
      <c r="H220" s="197">
        <v>128.87</v>
      </c>
      <c r="I220" s="198"/>
      <c r="J220" s="199">
        <f>ROUND(I220*H220,2)</f>
        <v>0</v>
      </c>
      <c r="K220" s="195" t="s">
        <v>21</v>
      </c>
      <c r="L220" s="56"/>
      <c r="M220" s="200" t="s">
        <v>21</v>
      </c>
      <c r="N220" s="201" t="s">
        <v>42</v>
      </c>
      <c r="O220" s="37"/>
      <c r="P220" s="202">
        <f>O220*H220</f>
        <v>0</v>
      </c>
      <c r="Q220" s="202">
        <v>0</v>
      </c>
      <c r="R220" s="202">
        <f>Q220*H220</f>
        <v>0</v>
      </c>
      <c r="S220" s="202">
        <v>0</v>
      </c>
      <c r="T220" s="203">
        <f>S220*H220</f>
        <v>0</v>
      </c>
      <c r="AR220" s="19" t="s">
        <v>206</v>
      </c>
      <c r="AT220" s="19" t="s">
        <v>183</v>
      </c>
      <c r="AU220" s="19" t="s">
        <v>80</v>
      </c>
      <c r="AY220" s="19" t="s">
        <v>180</v>
      </c>
      <c r="BE220" s="204">
        <f>IF(N220="základní",J220,0)</f>
        <v>0</v>
      </c>
      <c r="BF220" s="204">
        <f>IF(N220="snížená",J220,0)</f>
        <v>0</v>
      </c>
      <c r="BG220" s="204">
        <f>IF(N220="zákl. přenesená",J220,0)</f>
        <v>0</v>
      </c>
      <c r="BH220" s="204">
        <f>IF(N220="sníž. přenesená",J220,0)</f>
        <v>0</v>
      </c>
      <c r="BI220" s="204">
        <f>IF(N220="nulová",J220,0)</f>
        <v>0</v>
      </c>
      <c r="BJ220" s="19" t="s">
        <v>78</v>
      </c>
      <c r="BK220" s="204">
        <f>ROUND(I220*H220,2)</f>
        <v>0</v>
      </c>
      <c r="BL220" s="19" t="s">
        <v>206</v>
      </c>
      <c r="BM220" s="19" t="s">
        <v>2911</v>
      </c>
    </row>
    <row r="221" spans="2:47" s="1" customFormat="1" ht="13.5">
      <c r="B221" s="36"/>
      <c r="C221" s="58"/>
      <c r="D221" s="205" t="s">
        <v>188</v>
      </c>
      <c r="E221" s="58"/>
      <c r="F221" s="206" t="s">
        <v>2910</v>
      </c>
      <c r="G221" s="58"/>
      <c r="H221" s="58"/>
      <c r="I221" s="163"/>
      <c r="J221" s="58"/>
      <c r="K221" s="58"/>
      <c r="L221" s="56"/>
      <c r="M221" s="73"/>
      <c r="N221" s="37"/>
      <c r="O221" s="37"/>
      <c r="P221" s="37"/>
      <c r="Q221" s="37"/>
      <c r="R221" s="37"/>
      <c r="S221" s="37"/>
      <c r="T221" s="74"/>
      <c r="AT221" s="19" t="s">
        <v>188</v>
      </c>
      <c r="AU221" s="19" t="s">
        <v>80</v>
      </c>
    </row>
    <row r="222" spans="2:47" s="1" customFormat="1" ht="148.5">
      <c r="B222" s="36"/>
      <c r="C222" s="58"/>
      <c r="D222" s="205" t="s">
        <v>198</v>
      </c>
      <c r="E222" s="58"/>
      <c r="F222" s="218" t="s">
        <v>2912</v>
      </c>
      <c r="G222" s="58"/>
      <c r="H222" s="58"/>
      <c r="I222" s="163"/>
      <c r="J222" s="58"/>
      <c r="K222" s="58"/>
      <c r="L222" s="56"/>
      <c r="M222" s="73"/>
      <c r="N222" s="37"/>
      <c r="O222" s="37"/>
      <c r="P222" s="37"/>
      <c r="Q222" s="37"/>
      <c r="R222" s="37"/>
      <c r="S222" s="37"/>
      <c r="T222" s="74"/>
      <c r="AT222" s="19" t="s">
        <v>198</v>
      </c>
      <c r="AU222" s="19" t="s">
        <v>80</v>
      </c>
    </row>
    <row r="223" spans="2:51" s="12" customFormat="1" ht="13.5">
      <c r="B223" s="207"/>
      <c r="C223" s="208"/>
      <c r="D223" s="230" t="s">
        <v>190</v>
      </c>
      <c r="E223" s="243" t="s">
        <v>21</v>
      </c>
      <c r="F223" s="244" t="s">
        <v>2913</v>
      </c>
      <c r="G223" s="208"/>
      <c r="H223" s="245">
        <v>128.87</v>
      </c>
      <c r="I223" s="212"/>
      <c r="J223" s="208"/>
      <c r="K223" s="208"/>
      <c r="L223" s="213"/>
      <c r="M223" s="214"/>
      <c r="N223" s="215"/>
      <c r="O223" s="215"/>
      <c r="P223" s="215"/>
      <c r="Q223" s="215"/>
      <c r="R223" s="215"/>
      <c r="S223" s="215"/>
      <c r="T223" s="216"/>
      <c r="AT223" s="217" t="s">
        <v>190</v>
      </c>
      <c r="AU223" s="217" t="s">
        <v>80</v>
      </c>
      <c r="AV223" s="12" t="s">
        <v>80</v>
      </c>
      <c r="AW223" s="12" t="s">
        <v>34</v>
      </c>
      <c r="AX223" s="12" t="s">
        <v>78</v>
      </c>
      <c r="AY223" s="217" t="s">
        <v>180</v>
      </c>
    </row>
    <row r="224" spans="2:65" s="1" customFormat="1" ht="22.5" customHeight="1">
      <c r="B224" s="36"/>
      <c r="C224" s="193" t="s">
        <v>328</v>
      </c>
      <c r="D224" s="193" t="s">
        <v>183</v>
      </c>
      <c r="E224" s="194" t="s">
        <v>2914</v>
      </c>
      <c r="F224" s="195" t="s">
        <v>2915</v>
      </c>
      <c r="G224" s="196" t="s">
        <v>320</v>
      </c>
      <c r="H224" s="197">
        <v>7.732</v>
      </c>
      <c r="I224" s="198"/>
      <c r="J224" s="199">
        <f>ROUND(I224*H224,2)</f>
        <v>0</v>
      </c>
      <c r="K224" s="195" t="s">
        <v>560</v>
      </c>
      <c r="L224" s="56"/>
      <c r="M224" s="200" t="s">
        <v>21</v>
      </c>
      <c r="N224" s="201" t="s">
        <v>42</v>
      </c>
      <c r="O224" s="37"/>
      <c r="P224" s="202">
        <f>O224*H224</f>
        <v>0</v>
      </c>
      <c r="Q224" s="202">
        <v>0.50375</v>
      </c>
      <c r="R224" s="202">
        <f>Q224*H224</f>
        <v>3.894995</v>
      </c>
      <c r="S224" s="202">
        <v>2.5</v>
      </c>
      <c r="T224" s="203">
        <f>S224*H224</f>
        <v>19.330000000000002</v>
      </c>
      <c r="AR224" s="19" t="s">
        <v>206</v>
      </c>
      <c r="AT224" s="19" t="s">
        <v>183</v>
      </c>
      <c r="AU224" s="19" t="s">
        <v>80</v>
      </c>
      <c r="AY224" s="19" t="s">
        <v>180</v>
      </c>
      <c r="BE224" s="204">
        <f>IF(N224="základní",J224,0)</f>
        <v>0</v>
      </c>
      <c r="BF224" s="204">
        <f>IF(N224="snížená",J224,0)</f>
        <v>0</v>
      </c>
      <c r="BG224" s="204">
        <f>IF(N224="zákl. přenesená",J224,0)</f>
        <v>0</v>
      </c>
      <c r="BH224" s="204">
        <f>IF(N224="sníž. přenesená",J224,0)</f>
        <v>0</v>
      </c>
      <c r="BI224" s="204">
        <f>IF(N224="nulová",J224,0)</f>
        <v>0</v>
      </c>
      <c r="BJ224" s="19" t="s">
        <v>78</v>
      </c>
      <c r="BK224" s="204">
        <f>ROUND(I224*H224,2)</f>
        <v>0</v>
      </c>
      <c r="BL224" s="19" t="s">
        <v>206</v>
      </c>
      <c r="BM224" s="19" t="s">
        <v>2916</v>
      </c>
    </row>
    <row r="225" spans="2:47" s="1" customFormat="1" ht="13.5">
      <c r="B225" s="36"/>
      <c r="C225" s="58"/>
      <c r="D225" s="205" t="s">
        <v>188</v>
      </c>
      <c r="E225" s="58"/>
      <c r="F225" s="206" t="s">
        <v>2917</v>
      </c>
      <c r="G225" s="58"/>
      <c r="H225" s="58"/>
      <c r="I225" s="163"/>
      <c r="J225" s="58"/>
      <c r="K225" s="58"/>
      <c r="L225" s="56"/>
      <c r="M225" s="73"/>
      <c r="N225" s="37"/>
      <c r="O225" s="37"/>
      <c r="P225" s="37"/>
      <c r="Q225" s="37"/>
      <c r="R225" s="37"/>
      <c r="S225" s="37"/>
      <c r="T225" s="74"/>
      <c r="AT225" s="19" t="s">
        <v>188</v>
      </c>
      <c r="AU225" s="19" t="s">
        <v>80</v>
      </c>
    </row>
    <row r="226" spans="2:47" s="1" customFormat="1" ht="81">
      <c r="B226" s="36"/>
      <c r="C226" s="58"/>
      <c r="D226" s="205" t="s">
        <v>198</v>
      </c>
      <c r="E226" s="58"/>
      <c r="F226" s="218" t="s">
        <v>2918</v>
      </c>
      <c r="G226" s="58"/>
      <c r="H226" s="58"/>
      <c r="I226" s="163"/>
      <c r="J226" s="58"/>
      <c r="K226" s="58"/>
      <c r="L226" s="56"/>
      <c r="M226" s="73"/>
      <c r="N226" s="37"/>
      <c r="O226" s="37"/>
      <c r="P226" s="37"/>
      <c r="Q226" s="37"/>
      <c r="R226" s="37"/>
      <c r="S226" s="37"/>
      <c r="T226" s="74"/>
      <c r="AT226" s="19" t="s">
        <v>198</v>
      </c>
      <c r="AU226" s="19" t="s">
        <v>80</v>
      </c>
    </row>
    <row r="227" spans="2:51" s="12" customFormat="1" ht="27">
      <c r="B227" s="207"/>
      <c r="C227" s="208"/>
      <c r="D227" s="230" t="s">
        <v>190</v>
      </c>
      <c r="E227" s="243" t="s">
        <v>21</v>
      </c>
      <c r="F227" s="244" t="s">
        <v>2919</v>
      </c>
      <c r="G227" s="208"/>
      <c r="H227" s="245">
        <v>7.732</v>
      </c>
      <c r="I227" s="212"/>
      <c r="J227" s="208"/>
      <c r="K227" s="208"/>
      <c r="L227" s="213"/>
      <c r="M227" s="214"/>
      <c r="N227" s="215"/>
      <c r="O227" s="215"/>
      <c r="P227" s="215"/>
      <c r="Q227" s="215"/>
      <c r="R227" s="215"/>
      <c r="S227" s="215"/>
      <c r="T227" s="216"/>
      <c r="AT227" s="217" t="s">
        <v>190</v>
      </c>
      <c r="AU227" s="217" t="s">
        <v>80</v>
      </c>
      <c r="AV227" s="12" t="s">
        <v>80</v>
      </c>
      <c r="AW227" s="12" t="s">
        <v>34</v>
      </c>
      <c r="AX227" s="12" t="s">
        <v>78</v>
      </c>
      <c r="AY227" s="217" t="s">
        <v>180</v>
      </c>
    </row>
    <row r="228" spans="2:65" s="1" customFormat="1" ht="22.5" customHeight="1">
      <c r="B228" s="36"/>
      <c r="C228" s="232" t="s">
        <v>335</v>
      </c>
      <c r="D228" s="232" t="s">
        <v>219</v>
      </c>
      <c r="E228" s="233" t="s">
        <v>2920</v>
      </c>
      <c r="F228" s="234" t="s">
        <v>2921</v>
      </c>
      <c r="G228" s="235" t="s">
        <v>196</v>
      </c>
      <c r="H228" s="236">
        <v>8.892</v>
      </c>
      <c r="I228" s="237"/>
      <c r="J228" s="238">
        <f>ROUND(I228*H228,2)</f>
        <v>0</v>
      </c>
      <c r="K228" s="234" t="s">
        <v>21</v>
      </c>
      <c r="L228" s="239"/>
      <c r="M228" s="240" t="s">
        <v>21</v>
      </c>
      <c r="N228" s="241" t="s">
        <v>42</v>
      </c>
      <c r="O228" s="37"/>
      <c r="P228" s="202">
        <f>O228*H228</f>
        <v>0</v>
      </c>
      <c r="Q228" s="202">
        <v>2.8</v>
      </c>
      <c r="R228" s="202">
        <f>Q228*H228</f>
        <v>24.897599999999997</v>
      </c>
      <c r="S228" s="202">
        <v>0</v>
      </c>
      <c r="T228" s="203">
        <f>S228*H228</f>
        <v>0</v>
      </c>
      <c r="AR228" s="19" t="s">
        <v>181</v>
      </c>
      <c r="AT228" s="19" t="s">
        <v>219</v>
      </c>
      <c r="AU228" s="19" t="s">
        <v>80</v>
      </c>
      <c r="AY228" s="19" t="s">
        <v>180</v>
      </c>
      <c r="BE228" s="204">
        <f>IF(N228="základní",J228,0)</f>
        <v>0</v>
      </c>
      <c r="BF228" s="204">
        <f>IF(N228="snížená",J228,0)</f>
        <v>0</v>
      </c>
      <c r="BG228" s="204">
        <f>IF(N228="zákl. přenesená",J228,0)</f>
        <v>0</v>
      </c>
      <c r="BH228" s="204">
        <f>IF(N228="sníž. přenesená",J228,0)</f>
        <v>0</v>
      </c>
      <c r="BI228" s="204">
        <f>IF(N228="nulová",J228,0)</f>
        <v>0</v>
      </c>
      <c r="BJ228" s="19" t="s">
        <v>78</v>
      </c>
      <c r="BK228" s="204">
        <f>ROUND(I228*H228,2)</f>
        <v>0</v>
      </c>
      <c r="BL228" s="19" t="s">
        <v>206</v>
      </c>
      <c r="BM228" s="19" t="s">
        <v>2922</v>
      </c>
    </row>
    <row r="229" spans="2:47" s="1" customFormat="1" ht="27">
      <c r="B229" s="36"/>
      <c r="C229" s="58"/>
      <c r="D229" s="205" t="s">
        <v>188</v>
      </c>
      <c r="E229" s="58"/>
      <c r="F229" s="206" t="s">
        <v>2862</v>
      </c>
      <c r="G229" s="58"/>
      <c r="H229" s="58"/>
      <c r="I229" s="163"/>
      <c r="J229" s="58"/>
      <c r="K229" s="58"/>
      <c r="L229" s="56"/>
      <c r="M229" s="73"/>
      <c r="N229" s="37"/>
      <c r="O229" s="37"/>
      <c r="P229" s="37"/>
      <c r="Q229" s="37"/>
      <c r="R229" s="37"/>
      <c r="S229" s="37"/>
      <c r="T229" s="74"/>
      <c r="AT229" s="19" t="s">
        <v>188</v>
      </c>
      <c r="AU229" s="19" t="s">
        <v>80</v>
      </c>
    </row>
    <row r="230" spans="2:47" s="1" customFormat="1" ht="27">
      <c r="B230" s="36"/>
      <c r="C230" s="58"/>
      <c r="D230" s="205" t="s">
        <v>216</v>
      </c>
      <c r="E230" s="58"/>
      <c r="F230" s="218" t="s">
        <v>2863</v>
      </c>
      <c r="G230" s="58"/>
      <c r="H230" s="58"/>
      <c r="I230" s="163"/>
      <c r="J230" s="58"/>
      <c r="K230" s="58"/>
      <c r="L230" s="56"/>
      <c r="M230" s="73"/>
      <c r="N230" s="37"/>
      <c r="O230" s="37"/>
      <c r="P230" s="37"/>
      <c r="Q230" s="37"/>
      <c r="R230" s="37"/>
      <c r="S230" s="37"/>
      <c r="T230" s="74"/>
      <c r="AT230" s="19" t="s">
        <v>216</v>
      </c>
      <c r="AU230" s="19" t="s">
        <v>80</v>
      </c>
    </row>
    <row r="231" spans="2:51" s="12" customFormat="1" ht="13.5">
      <c r="B231" s="207"/>
      <c r="C231" s="208"/>
      <c r="D231" s="230" t="s">
        <v>190</v>
      </c>
      <c r="E231" s="208"/>
      <c r="F231" s="244" t="s">
        <v>2923</v>
      </c>
      <c r="G231" s="208"/>
      <c r="H231" s="245">
        <v>8.892</v>
      </c>
      <c r="I231" s="212"/>
      <c r="J231" s="208"/>
      <c r="K231" s="208"/>
      <c r="L231" s="213"/>
      <c r="M231" s="214"/>
      <c r="N231" s="215"/>
      <c r="O231" s="215"/>
      <c r="P231" s="215"/>
      <c r="Q231" s="215"/>
      <c r="R231" s="215"/>
      <c r="S231" s="215"/>
      <c r="T231" s="216"/>
      <c r="AT231" s="217" t="s">
        <v>190</v>
      </c>
      <c r="AU231" s="217" t="s">
        <v>80</v>
      </c>
      <c r="AV231" s="12" t="s">
        <v>80</v>
      </c>
      <c r="AW231" s="12" t="s">
        <v>4</v>
      </c>
      <c r="AX231" s="12" t="s">
        <v>78</v>
      </c>
      <c r="AY231" s="217" t="s">
        <v>180</v>
      </c>
    </row>
    <row r="232" spans="2:65" s="1" customFormat="1" ht="22.5" customHeight="1">
      <c r="B232" s="36"/>
      <c r="C232" s="193" t="s">
        <v>340</v>
      </c>
      <c r="D232" s="193" t="s">
        <v>183</v>
      </c>
      <c r="E232" s="194" t="s">
        <v>2409</v>
      </c>
      <c r="F232" s="195" t="s">
        <v>2410</v>
      </c>
      <c r="G232" s="196" t="s">
        <v>532</v>
      </c>
      <c r="H232" s="197">
        <v>17.884</v>
      </c>
      <c r="I232" s="198"/>
      <c r="J232" s="199">
        <f>ROUND(I232*H232,2)</f>
        <v>0</v>
      </c>
      <c r="K232" s="195" t="s">
        <v>560</v>
      </c>
      <c r="L232" s="56"/>
      <c r="M232" s="200" t="s">
        <v>21</v>
      </c>
      <c r="N232" s="201" t="s">
        <v>42</v>
      </c>
      <c r="O232" s="37"/>
      <c r="P232" s="202">
        <f>O232*H232</f>
        <v>0</v>
      </c>
      <c r="Q232" s="202">
        <v>0.00063</v>
      </c>
      <c r="R232" s="202">
        <f>Q232*H232</f>
        <v>0.011266920000000001</v>
      </c>
      <c r="S232" s="202">
        <v>0</v>
      </c>
      <c r="T232" s="203">
        <f>S232*H232</f>
        <v>0</v>
      </c>
      <c r="AR232" s="19" t="s">
        <v>206</v>
      </c>
      <c r="AT232" s="19" t="s">
        <v>183</v>
      </c>
      <c r="AU232" s="19" t="s">
        <v>80</v>
      </c>
      <c r="AY232" s="19" t="s">
        <v>180</v>
      </c>
      <c r="BE232" s="204">
        <f>IF(N232="základní",J232,0)</f>
        <v>0</v>
      </c>
      <c r="BF232" s="204">
        <f>IF(N232="snížená",J232,0)</f>
        <v>0</v>
      </c>
      <c r="BG232" s="204">
        <f>IF(N232="zákl. přenesená",J232,0)</f>
        <v>0</v>
      </c>
      <c r="BH232" s="204">
        <f>IF(N232="sníž. přenesená",J232,0)</f>
        <v>0</v>
      </c>
      <c r="BI232" s="204">
        <f>IF(N232="nulová",J232,0)</f>
        <v>0</v>
      </c>
      <c r="BJ232" s="19" t="s">
        <v>78</v>
      </c>
      <c r="BK232" s="204">
        <f>ROUND(I232*H232,2)</f>
        <v>0</v>
      </c>
      <c r="BL232" s="19" t="s">
        <v>206</v>
      </c>
      <c r="BM232" s="19" t="s">
        <v>2924</v>
      </c>
    </row>
    <row r="233" spans="2:47" s="1" customFormat="1" ht="13.5">
      <c r="B233" s="36"/>
      <c r="C233" s="58"/>
      <c r="D233" s="205" t="s">
        <v>188</v>
      </c>
      <c r="E233" s="58"/>
      <c r="F233" s="206" t="s">
        <v>2412</v>
      </c>
      <c r="G233" s="58"/>
      <c r="H233" s="58"/>
      <c r="I233" s="163"/>
      <c r="J233" s="58"/>
      <c r="K233" s="58"/>
      <c r="L233" s="56"/>
      <c r="M233" s="73"/>
      <c r="N233" s="37"/>
      <c r="O233" s="37"/>
      <c r="P233" s="37"/>
      <c r="Q233" s="37"/>
      <c r="R233" s="37"/>
      <c r="S233" s="37"/>
      <c r="T233" s="74"/>
      <c r="AT233" s="19" t="s">
        <v>188</v>
      </c>
      <c r="AU233" s="19" t="s">
        <v>80</v>
      </c>
    </row>
    <row r="234" spans="2:51" s="12" customFormat="1" ht="27">
      <c r="B234" s="207"/>
      <c r="C234" s="208"/>
      <c r="D234" s="230" t="s">
        <v>190</v>
      </c>
      <c r="E234" s="243" t="s">
        <v>21</v>
      </c>
      <c r="F234" s="244" t="s">
        <v>2925</v>
      </c>
      <c r="G234" s="208"/>
      <c r="H234" s="245">
        <v>17.884</v>
      </c>
      <c r="I234" s="212"/>
      <c r="J234" s="208"/>
      <c r="K234" s="208"/>
      <c r="L234" s="213"/>
      <c r="M234" s="214"/>
      <c r="N234" s="215"/>
      <c r="O234" s="215"/>
      <c r="P234" s="215"/>
      <c r="Q234" s="215"/>
      <c r="R234" s="215"/>
      <c r="S234" s="215"/>
      <c r="T234" s="216"/>
      <c r="AT234" s="217" t="s">
        <v>190</v>
      </c>
      <c r="AU234" s="217" t="s">
        <v>80</v>
      </c>
      <c r="AV234" s="12" t="s">
        <v>80</v>
      </c>
      <c r="AW234" s="12" t="s">
        <v>34</v>
      </c>
      <c r="AX234" s="12" t="s">
        <v>78</v>
      </c>
      <c r="AY234" s="217" t="s">
        <v>180</v>
      </c>
    </row>
    <row r="235" spans="2:65" s="1" customFormat="1" ht="22.5" customHeight="1">
      <c r="B235" s="36"/>
      <c r="C235" s="193" t="s">
        <v>345</v>
      </c>
      <c r="D235" s="193" t="s">
        <v>183</v>
      </c>
      <c r="E235" s="194" t="s">
        <v>2926</v>
      </c>
      <c r="F235" s="195" t="s">
        <v>2927</v>
      </c>
      <c r="G235" s="196" t="s">
        <v>614</v>
      </c>
      <c r="H235" s="197">
        <v>21.04</v>
      </c>
      <c r="I235" s="198"/>
      <c r="J235" s="199">
        <f>ROUND(I235*H235,2)</f>
        <v>0</v>
      </c>
      <c r="K235" s="195" t="s">
        <v>560</v>
      </c>
      <c r="L235" s="56"/>
      <c r="M235" s="200" t="s">
        <v>21</v>
      </c>
      <c r="N235" s="201" t="s">
        <v>42</v>
      </c>
      <c r="O235" s="37"/>
      <c r="P235" s="202">
        <f>O235*H235</f>
        <v>0</v>
      </c>
      <c r="Q235" s="202">
        <v>0.00017</v>
      </c>
      <c r="R235" s="202">
        <f>Q235*H235</f>
        <v>0.0035768</v>
      </c>
      <c r="S235" s="202">
        <v>0</v>
      </c>
      <c r="T235" s="203">
        <f>S235*H235</f>
        <v>0</v>
      </c>
      <c r="AR235" s="19" t="s">
        <v>206</v>
      </c>
      <c r="AT235" s="19" t="s">
        <v>183</v>
      </c>
      <c r="AU235" s="19" t="s">
        <v>80</v>
      </c>
      <c r="AY235" s="19" t="s">
        <v>180</v>
      </c>
      <c r="BE235" s="204">
        <f>IF(N235="základní",J235,0)</f>
        <v>0</v>
      </c>
      <c r="BF235" s="204">
        <f>IF(N235="snížená",J235,0)</f>
        <v>0</v>
      </c>
      <c r="BG235" s="204">
        <f>IF(N235="zákl. přenesená",J235,0)</f>
        <v>0</v>
      </c>
      <c r="BH235" s="204">
        <f>IF(N235="sníž. přenesená",J235,0)</f>
        <v>0</v>
      </c>
      <c r="BI235" s="204">
        <f>IF(N235="nulová",J235,0)</f>
        <v>0</v>
      </c>
      <c r="BJ235" s="19" t="s">
        <v>78</v>
      </c>
      <c r="BK235" s="204">
        <f>ROUND(I235*H235,2)</f>
        <v>0</v>
      </c>
      <c r="BL235" s="19" t="s">
        <v>206</v>
      </c>
      <c r="BM235" s="19" t="s">
        <v>2928</v>
      </c>
    </row>
    <row r="236" spans="2:47" s="1" customFormat="1" ht="27">
      <c r="B236" s="36"/>
      <c r="C236" s="58"/>
      <c r="D236" s="205" t="s">
        <v>188</v>
      </c>
      <c r="E236" s="58"/>
      <c r="F236" s="206" t="s">
        <v>2929</v>
      </c>
      <c r="G236" s="58"/>
      <c r="H236" s="58"/>
      <c r="I236" s="163"/>
      <c r="J236" s="58"/>
      <c r="K236" s="58"/>
      <c r="L236" s="56"/>
      <c r="M236" s="73"/>
      <c r="N236" s="37"/>
      <c r="O236" s="37"/>
      <c r="P236" s="37"/>
      <c r="Q236" s="37"/>
      <c r="R236" s="37"/>
      <c r="S236" s="37"/>
      <c r="T236" s="74"/>
      <c r="AT236" s="19" t="s">
        <v>188</v>
      </c>
      <c r="AU236" s="19" t="s">
        <v>80</v>
      </c>
    </row>
    <row r="237" spans="2:47" s="1" customFormat="1" ht="310.5">
      <c r="B237" s="36"/>
      <c r="C237" s="58"/>
      <c r="D237" s="205" t="s">
        <v>198</v>
      </c>
      <c r="E237" s="58"/>
      <c r="F237" s="218" t="s">
        <v>1241</v>
      </c>
      <c r="G237" s="58"/>
      <c r="H237" s="58"/>
      <c r="I237" s="163"/>
      <c r="J237" s="58"/>
      <c r="K237" s="58"/>
      <c r="L237" s="56"/>
      <c r="M237" s="73"/>
      <c r="N237" s="37"/>
      <c r="O237" s="37"/>
      <c r="P237" s="37"/>
      <c r="Q237" s="37"/>
      <c r="R237" s="37"/>
      <c r="S237" s="37"/>
      <c r="T237" s="74"/>
      <c r="AT237" s="19" t="s">
        <v>198</v>
      </c>
      <c r="AU237" s="19" t="s">
        <v>80</v>
      </c>
    </row>
    <row r="238" spans="2:51" s="12" customFormat="1" ht="13.5">
      <c r="B238" s="207"/>
      <c r="C238" s="208"/>
      <c r="D238" s="230" t="s">
        <v>190</v>
      </c>
      <c r="E238" s="243" t="s">
        <v>21</v>
      </c>
      <c r="F238" s="244" t="s">
        <v>2930</v>
      </c>
      <c r="G238" s="208"/>
      <c r="H238" s="245">
        <v>21.04</v>
      </c>
      <c r="I238" s="212"/>
      <c r="J238" s="208"/>
      <c r="K238" s="208"/>
      <c r="L238" s="213"/>
      <c r="M238" s="214"/>
      <c r="N238" s="215"/>
      <c r="O238" s="215"/>
      <c r="P238" s="215"/>
      <c r="Q238" s="215"/>
      <c r="R238" s="215"/>
      <c r="S238" s="215"/>
      <c r="T238" s="216"/>
      <c r="AT238" s="217" t="s">
        <v>190</v>
      </c>
      <c r="AU238" s="217" t="s">
        <v>80</v>
      </c>
      <c r="AV238" s="12" t="s">
        <v>80</v>
      </c>
      <c r="AW238" s="12" t="s">
        <v>34</v>
      </c>
      <c r="AX238" s="12" t="s">
        <v>78</v>
      </c>
      <c r="AY238" s="217" t="s">
        <v>180</v>
      </c>
    </row>
    <row r="239" spans="2:65" s="1" customFormat="1" ht="22.5" customHeight="1">
      <c r="B239" s="36"/>
      <c r="C239" s="193" t="s">
        <v>350</v>
      </c>
      <c r="D239" s="193" t="s">
        <v>183</v>
      </c>
      <c r="E239" s="194" t="s">
        <v>2931</v>
      </c>
      <c r="F239" s="195" t="s">
        <v>2932</v>
      </c>
      <c r="G239" s="196" t="s">
        <v>614</v>
      </c>
      <c r="H239" s="197">
        <v>65</v>
      </c>
      <c r="I239" s="198"/>
      <c r="J239" s="199">
        <f>ROUND(I239*H239,2)</f>
        <v>0</v>
      </c>
      <c r="K239" s="195" t="s">
        <v>560</v>
      </c>
      <c r="L239" s="56"/>
      <c r="M239" s="200" t="s">
        <v>21</v>
      </c>
      <c r="N239" s="201" t="s">
        <v>42</v>
      </c>
      <c r="O239" s="37"/>
      <c r="P239" s="202">
        <f>O239*H239</f>
        <v>0</v>
      </c>
      <c r="Q239" s="202">
        <v>0.13096</v>
      </c>
      <c r="R239" s="202">
        <f>Q239*H239</f>
        <v>8.5124</v>
      </c>
      <c r="S239" s="202">
        <v>0</v>
      </c>
      <c r="T239" s="203">
        <f>S239*H239</f>
        <v>0</v>
      </c>
      <c r="AR239" s="19" t="s">
        <v>206</v>
      </c>
      <c r="AT239" s="19" t="s">
        <v>183</v>
      </c>
      <c r="AU239" s="19" t="s">
        <v>80</v>
      </c>
      <c r="AY239" s="19" t="s">
        <v>180</v>
      </c>
      <c r="BE239" s="204">
        <f>IF(N239="základní",J239,0)</f>
        <v>0</v>
      </c>
      <c r="BF239" s="204">
        <f>IF(N239="snížená",J239,0)</f>
        <v>0</v>
      </c>
      <c r="BG239" s="204">
        <f>IF(N239="zákl. přenesená",J239,0)</f>
        <v>0</v>
      </c>
      <c r="BH239" s="204">
        <f>IF(N239="sníž. přenesená",J239,0)</f>
        <v>0</v>
      </c>
      <c r="BI239" s="204">
        <f>IF(N239="nulová",J239,0)</f>
        <v>0</v>
      </c>
      <c r="BJ239" s="19" t="s">
        <v>78</v>
      </c>
      <c r="BK239" s="204">
        <f>ROUND(I239*H239,2)</f>
        <v>0</v>
      </c>
      <c r="BL239" s="19" t="s">
        <v>206</v>
      </c>
      <c r="BM239" s="19" t="s">
        <v>2933</v>
      </c>
    </row>
    <row r="240" spans="2:47" s="1" customFormat="1" ht="27">
      <c r="B240" s="36"/>
      <c r="C240" s="58"/>
      <c r="D240" s="205" t="s">
        <v>188</v>
      </c>
      <c r="E240" s="58"/>
      <c r="F240" s="206" t="s">
        <v>2934</v>
      </c>
      <c r="G240" s="58"/>
      <c r="H240" s="58"/>
      <c r="I240" s="163"/>
      <c r="J240" s="58"/>
      <c r="K240" s="58"/>
      <c r="L240" s="56"/>
      <c r="M240" s="73"/>
      <c r="N240" s="37"/>
      <c r="O240" s="37"/>
      <c r="P240" s="37"/>
      <c r="Q240" s="37"/>
      <c r="R240" s="37"/>
      <c r="S240" s="37"/>
      <c r="T240" s="74"/>
      <c r="AT240" s="19" t="s">
        <v>188</v>
      </c>
      <c r="AU240" s="19" t="s">
        <v>80</v>
      </c>
    </row>
    <row r="241" spans="2:47" s="1" customFormat="1" ht="94.5">
      <c r="B241" s="36"/>
      <c r="C241" s="58"/>
      <c r="D241" s="205" t="s">
        <v>198</v>
      </c>
      <c r="E241" s="58"/>
      <c r="F241" s="218" t="s">
        <v>2935</v>
      </c>
      <c r="G241" s="58"/>
      <c r="H241" s="58"/>
      <c r="I241" s="163"/>
      <c r="J241" s="58"/>
      <c r="K241" s="58"/>
      <c r="L241" s="56"/>
      <c r="M241" s="73"/>
      <c r="N241" s="37"/>
      <c r="O241" s="37"/>
      <c r="P241" s="37"/>
      <c r="Q241" s="37"/>
      <c r="R241" s="37"/>
      <c r="S241" s="37"/>
      <c r="T241" s="74"/>
      <c r="AT241" s="19" t="s">
        <v>198</v>
      </c>
      <c r="AU241" s="19" t="s">
        <v>80</v>
      </c>
    </row>
    <row r="242" spans="2:51" s="12" customFormat="1" ht="13.5">
      <c r="B242" s="207"/>
      <c r="C242" s="208"/>
      <c r="D242" s="205" t="s">
        <v>190</v>
      </c>
      <c r="E242" s="209" t="s">
        <v>21</v>
      </c>
      <c r="F242" s="210" t="s">
        <v>2936</v>
      </c>
      <c r="G242" s="208"/>
      <c r="H242" s="211">
        <v>27.4</v>
      </c>
      <c r="I242" s="212"/>
      <c r="J242" s="208"/>
      <c r="K242" s="208"/>
      <c r="L242" s="213"/>
      <c r="M242" s="214"/>
      <c r="N242" s="215"/>
      <c r="O242" s="215"/>
      <c r="P242" s="215"/>
      <c r="Q242" s="215"/>
      <c r="R242" s="215"/>
      <c r="S242" s="215"/>
      <c r="T242" s="216"/>
      <c r="AT242" s="217" t="s">
        <v>190</v>
      </c>
      <c r="AU242" s="217" t="s">
        <v>80</v>
      </c>
      <c r="AV242" s="12" t="s">
        <v>80</v>
      </c>
      <c r="AW242" s="12" t="s">
        <v>34</v>
      </c>
      <c r="AX242" s="12" t="s">
        <v>71</v>
      </c>
      <c r="AY242" s="217" t="s">
        <v>180</v>
      </c>
    </row>
    <row r="243" spans="2:51" s="12" customFormat="1" ht="13.5">
      <c r="B243" s="207"/>
      <c r="C243" s="208"/>
      <c r="D243" s="205" t="s">
        <v>190</v>
      </c>
      <c r="E243" s="209" t="s">
        <v>21</v>
      </c>
      <c r="F243" s="210" t="s">
        <v>2937</v>
      </c>
      <c r="G243" s="208"/>
      <c r="H243" s="211">
        <v>37.6</v>
      </c>
      <c r="I243" s="212"/>
      <c r="J243" s="208"/>
      <c r="K243" s="208"/>
      <c r="L243" s="213"/>
      <c r="M243" s="214"/>
      <c r="N243" s="215"/>
      <c r="O243" s="215"/>
      <c r="P243" s="215"/>
      <c r="Q243" s="215"/>
      <c r="R243" s="215"/>
      <c r="S243" s="215"/>
      <c r="T243" s="216"/>
      <c r="AT243" s="217" t="s">
        <v>190</v>
      </c>
      <c r="AU243" s="217" t="s">
        <v>80</v>
      </c>
      <c r="AV243" s="12" t="s">
        <v>80</v>
      </c>
      <c r="AW243" s="12" t="s">
        <v>34</v>
      </c>
      <c r="AX243" s="12" t="s">
        <v>71</v>
      </c>
      <c r="AY243" s="217" t="s">
        <v>180</v>
      </c>
    </row>
    <row r="244" spans="2:51" s="13" customFormat="1" ht="13.5">
      <c r="B244" s="219"/>
      <c r="C244" s="220"/>
      <c r="D244" s="230" t="s">
        <v>190</v>
      </c>
      <c r="E244" s="247" t="s">
        <v>21</v>
      </c>
      <c r="F244" s="248" t="s">
        <v>209</v>
      </c>
      <c r="G244" s="220"/>
      <c r="H244" s="249">
        <v>65</v>
      </c>
      <c r="I244" s="224"/>
      <c r="J244" s="220"/>
      <c r="K244" s="220"/>
      <c r="L244" s="225"/>
      <c r="M244" s="226"/>
      <c r="N244" s="227"/>
      <c r="O244" s="227"/>
      <c r="P244" s="227"/>
      <c r="Q244" s="227"/>
      <c r="R244" s="227"/>
      <c r="S244" s="227"/>
      <c r="T244" s="228"/>
      <c r="AT244" s="229" t="s">
        <v>190</v>
      </c>
      <c r="AU244" s="229" t="s">
        <v>80</v>
      </c>
      <c r="AV244" s="13" t="s">
        <v>206</v>
      </c>
      <c r="AW244" s="13" t="s">
        <v>34</v>
      </c>
      <c r="AX244" s="13" t="s">
        <v>78</v>
      </c>
      <c r="AY244" s="229" t="s">
        <v>180</v>
      </c>
    </row>
    <row r="245" spans="2:65" s="1" customFormat="1" ht="22.5" customHeight="1">
      <c r="B245" s="36"/>
      <c r="C245" s="193" t="s">
        <v>356</v>
      </c>
      <c r="D245" s="193" t="s">
        <v>183</v>
      </c>
      <c r="E245" s="194" t="s">
        <v>2938</v>
      </c>
      <c r="F245" s="195" t="s">
        <v>2939</v>
      </c>
      <c r="G245" s="196" t="s">
        <v>532</v>
      </c>
      <c r="H245" s="197">
        <v>479.5</v>
      </c>
      <c r="I245" s="198"/>
      <c r="J245" s="199">
        <f>ROUND(I245*H245,2)</f>
        <v>0</v>
      </c>
      <c r="K245" s="195" t="s">
        <v>560</v>
      </c>
      <c r="L245" s="56"/>
      <c r="M245" s="200" t="s">
        <v>21</v>
      </c>
      <c r="N245" s="201" t="s">
        <v>42</v>
      </c>
      <c r="O245" s="37"/>
      <c r="P245" s="202">
        <f>O245*H245</f>
        <v>0</v>
      </c>
      <c r="Q245" s="202">
        <v>0.02681</v>
      </c>
      <c r="R245" s="202">
        <f>Q245*H245</f>
        <v>12.855395</v>
      </c>
      <c r="S245" s="202">
        <v>0</v>
      </c>
      <c r="T245" s="203">
        <f>S245*H245</f>
        <v>0</v>
      </c>
      <c r="AR245" s="19" t="s">
        <v>206</v>
      </c>
      <c r="AT245" s="19" t="s">
        <v>183</v>
      </c>
      <c r="AU245" s="19" t="s">
        <v>80</v>
      </c>
      <c r="AY245" s="19" t="s">
        <v>180</v>
      </c>
      <c r="BE245" s="204">
        <f>IF(N245="základní",J245,0)</f>
        <v>0</v>
      </c>
      <c r="BF245" s="204">
        <f>IF(N245="snížená",J245,0)</f>
        <v>0</v>
      </c>
      <c r="BG245" s="204">
        <f>IF(N245="zákl. přenesená",J245,0)</f>
        <v>0</v>
      </c>
      <c r="BH245" s="204">
        <f>IF(N245="sníž. přenesená",J245,0)</f>
        <v>0</v>
      </c>
      <c r="BI245" s="204">
        <f>IF(N245="nulová",J245,0)</f>
        <v>0</v>
      </c>
      <c r="BJ245" s="19" t="s">
        <v>78</v>
      </c>
      <c r="BK245" s="204">
        <f>ROUND(I245*H245,2)</f>
        <v>0</v>
      </c>
      <c r="BL245" s="19" t="s">
        <v>206</v>
      </c>
      <c r="BM245" s="19" t="s">
        <v>2940</v>
      </c>
    </row>
    <row r="246" spans="2:47" s="1" customFormat="1" ht="27">
      <c r="B246" s="36"/>
      <c r="C246" s="58"/>
      <c r="D246" s="205" t="s">
        <v>188</v>
      </c>
      <c r="E246" s="58"/>
      <c r="F246" s="206" t="s">
        <v>2941</v>
      </c>
      <c r="G246" s="58"/>
      <c r="H246" s="58"/>
      <c r="I246" s="163"/>
      <c r="J246" s="58"/>
      <c r="K246" s="58"/>
      <c r="L246" s="56"/>
      <c r="M246" s="73"/>
      <c r="N246" s="37"/>
      <c r="O246" s="37"/>
      <c r="P246" s="37"/>
      <c r="Q246" s="37"/>
      <c r="R246" s="37"/>
      <c r="S246" s="37"/>
      <c r="T246" s="74"/>
      <c r="AT246" s="19" t="s">
        <v>188</v>
      </c>
      <c r="AU246" s="19" t="s">
        <v>80</v>
      </c>
    </row>
    <row r="247" spans="2:47" s="1" customFormat="1" ht="94.5">
      <c r="B247" s="36"/>
      <c r="C247" s="58"/>
      <c r="D247" s="205" t="s">
        <v>198</v>
      </c>
      <c r="E247" s="58"/>
      <c r="F247" s="218" t="s">
        <v>2935</v>
      </c>
      <c r="G247" s="58"/>
      <c r="H247" s="58"/>
      <c r="I247" s="163"/>
      <c r="J247" s="58"/>
      <c r="K247" s="58"/>
      <c r="L247" s="56"/>
      <c r="M247" s="73"/>
      <c r="N247" s="37"/>
      <c r="O247" s="37"/>
      <c r="P247" s="37"/>
      <c r="Q247" s="37"/>
      <c r="R247" s="37"/>
      <c r="S247" s="37"/>
      <c r="T247" s="74"/>
      <c r="AT247" s="19" t="s">
        <v>198</v>
      </c>
      <c r="AU247" s="19" t="s">
        <v>80</v>
      </c>
    </row>
    <row r="248" spans="2:51" s="12" customFormat="1" ht="27">
      <c r="B248" s="207"/>
      <c r="C248" s="208"/>
      <c r="D248" s="230" t="s">
        <v>190</v>
      </c>
      <c r="E248" s="243" t="s">
        <v>21</v>
      </c>
      <c r="F248" s="244" t="s">
        <v>2942</v>
      </c>
      <c r="G248" s="208"/>
      <c r="H248" s="245">
        <v>479.5</v>
      </c>
      <c r="I248" s="212"/>
      <c r="J248" s="208"/>
      <c r="K248" s="208"/>
      <c r="L248" s="213"/>
      <c r="M248" s="214"/>
      <c r="N248" s="215"/>
      <c r="O248" s="215"/>
      <c r="P248" s="215"/>
      <c r="Q248" s="215"/>
      <c r="R248" s="215"/>
      <c r="S248" s="215"/>
      <c r="T248" s="216"/>
      <c r="AT248" s="217" t="s">
        <v>190</v>
      </c>
      <c r="AU248" s="217" t="s">
        <v>80</v>
      </c>
      <c r="AV248" s="12" t="s">
        <v>80</v>
      </c>
      <c r="AW248" s="12" t="s">
        <v>34</v>
      </c>
      <c r="AX248" s="12" t="s">
        <v>78</v>
      </c>
      <c r="AY248" s="217" t="s">
        <v>180</v>
      </c>
    </row>
    <row r="249" spans="2:65" s="1" customFormat="1" ht="22.5" customHeight="1">
      <c r="B249" s="36"/>
      <c r="C249" s="232" t="s">
        <v>361</v>
      </c>
      <c r="D249" s="232" t="s">
        <v>219</v>
      </c>
      <c r="E249" s="233" t="s">
        <v>2943</v>
      </c>
      <c r="F249" s="234" t="s">
        <v>2944</v>
      </c>
      <c r="G249" s="235" t="s">
        <v>186</v>
      </c>
      <c r="H249" s="236">
        <v>130</v>
      </c>
      <c r="I249" s="237"/>
      <c r="J249" s="238">
        <f>ROUND(I249*H249,2)</f>
        <v>0</v>
      </c>
      <c r="K249" s="234" t="s">
        <v>560</v>
      </c>
      <c r="L249" s="239"/>
      <c r="M249" s="240" t="s">
        <v>21</v>
      </c>
      <c r="N249" s="241" t="s">
        <v>42</v>
      </c>
      <c r="O249" s="37"/>
      <c r="P249" s="202">
        <f>O249*H249</f>
        <v>0</v>
      </c>
      <c r="Q249" s="202">
        <v>0.058</v>
      </c>
      <c r="R249" s="202">
        <f>Q249*H249</f>
        <v>7.54</v>
      </c>
      <c r="S249" s="202">
        <v>0</v>
      </c>
      <c r="T249" s="203">
        <f>S249*H249</f>
        <v>0</v>
      </c>
      <c r="AR249" s="19" t="s">
        <v>181</v>
      </c>
      <c r="AT249" s="19" t="s">
        <v>219</v>
      </c>
      <c r="AU249" s="19" t="s">
        <v>80</v>
      </c>
      <c r="AY249" s="19" t="s">
        <v>180</v>
      </c>
      <c r="BE249" s="204">
        <f>IF(N249="základní",J249,0)</f>
        <v>0</v>
      </c>
      <c r="BF249" s="204">
        <f>IF(N249="snížená",J249,0)</f>
        <v>0</v>
      </c>
      <c r="BG249" s="204">
        <f>IF(N249="zákl. přenesená",J249,0)</f>
        <v>0</v>
      </c>
      <c r="BH249" s="204">
        <f>IF(N249="sníž. přenesená",J249,0)</f>
        <v>0</v>
      </c>
      <c r="BI249" s="204">
        <f>IF(N249="nulová",J249,0)</f>
        <v>0</v>
      </c>
      <c r="BJ249" s="19" t="s">
        <v>78</v>
      </c>
      <c r="BK249" s="204">
        <f>ROUND(I249*H249,2)</f>
        <v>0</v>
      </c>
      <c r="BL249" s="19" t="s">
        <v>206</v>
      </c>
      <c r="BM249" s="19" t="s">
        <v>2945</v>
      </c>
    </row>
    <row r="250" spans="2:47" s="1" customFormat="1" ht="13.5">
      <c r="B250" s="36"/>
      <c r="C250" s="58"/>
      <c r="D250" s="205" t="s">
        <v>188</v>
      </c>
      <c r="E250" s="58"/>
      <c r="F250" s="206" t="s">
        <v>2946</v>
      </c>
      <c r="G250" s="58"/>
      <c r="H250" s="58"/>
      <c r="I250" s="163"/>
      <c r="J250" s="58"/>
      <c r="K250" s="58"/>
      <c r="L250" s="56"/>
      <c r="M250" s="73"/>
      <c r="N250" s="37"/>
      <c r="O250" s="37"/>
      <c r="P250" s="37"/>
      <c r="Q250" s="37"/>
      <c r="R250" s="37"/>
      <c r="S250" s="37"/>
      <c r="T250" s="74"/>
      <c r="AT250" s="19" t="s">
        <v>188</v>
      </c>
      <c r="AU250" s="19" t="s">
        <v>80</v>
      </c>
    </row>
    <row r="251" spans="2:51" s="12" customFormat="1" ht="13.5">
      <c r="B251" s="207"/>
      <c r="C251" s="208"/>
      <c r="D251" s="205" t="s">
        <v>190</v>
      </c>
      <c r="E251" s="208"/>
      <c r="F251" s="210" t="s">
        <v>2947</v>
      </c>
      <c r="G251" s="208"/>
      <c r="H251" s="211">
        <v>130</v>
      </c>
      <c r="I251" s="212"/>
      <c r="J251" s="208"/>
      <c r="K251" s="208"/>
      <c r="L251" s="213"/>
      <c r="M251" s="214"/>
      <c r="N251" s="215"/>
      <c r="O251" s="215"/>
      <c r="P251" s="215"/>
      <c r="Q251" s="215"/>
      <c r="R251" s="215"/>
      <c r="S251" s="215"/>
      <c r="T251" s="216"/>
      <c r="AT251" s="217" t="s">
        <v>190</v>
      </c>
      <c r="AU251" s="217" t="s">
        <v>80</v>
      </c>
      <c r="AV251" s="12" t="s">
        <v>80</v>
      </c>
      <c r="AW251" s="12" t="s">
        <v>4</v>
      </c>
      <c r="AX251" s="12" t="s">
        <v>78</v>
      </c>
      <c r="AY251" s="217" t="s">
        <v>180</v>
      </c>
    </row>
    <row r="252" spans="2:63" s="11" customFormat="1" ht="29.85" customHeight="1">
      <c r="B252" s="176"/>
      <c r="C252" s="177"/>
      <c r="D252" s="190" t="s">
        <v>70</v>
      </c>
      <c r="E252" s="191" t="s">
        <v>201</v>
      </c>
      <c r="F252" s="191" t="s">
        <v>202</v>
      </c>
      <c r="G252" s="177"/>
      <c r="H252" s="177"/>
      <c r="I252" s="180"/>
      <c r="J252" s="192">
        <f>BK252</f>
        <v>0</v>
      </c>
      <c r="K252" s="177"/>
      <c r="L252" s="182"/>
      <c r="M252" s="183"/>
      <c r="N252" s="184"/>
      <c r="O252" s="184"/>
      <c r="P252" s="185">
        <f>SUM(P253:P258)</f>
        <v>0</v>
      </c>
      <c r="Q252" s="184"/>
      <c r="R252" s="185">
        <f>SUM(R253:R258)</f>
        <v>0</v>
      </c>
      <c r="S252" s="184"/>
      <c r="T252" s="186">
        <f>SUM(T253:T258)</f>
        <v>0</v>
      </c>
      <c r="AR252" s="187" t="s">
        <v>78</v>
      </c>
      <c r="AT252" s="188" t="s">
        <v>70</v>
      </c>
      <c r="AU252" s="188" t="s">
        <v>78</v>
      </c>
      <c r="AY252" s="187" t="s">
        <v>180</v>
      </c>
      <c r="BK252" s="189">
        <f>SUM(BK253:BK258)</f>
        <v>0</v>
      </c>
    </row>
    <row r="253" spans="2:65" s="1" customFormat="1" ht="22.5" customHeight="1">
      <c r="B253" s="36"/>
      <c r="C253" s="193" t="s">
        <v>365</v>
      </c>
      <c r="D253" s="193" t="s">
        <v>183</v>
      </c>
      <c r="E253" s="194" t="s">
        <v>951</v>
      </c>
      <c r="F253" s="195" t="s">
        <v>1821</v>
      </c>
      <c r="G253" s="196" t="s">
        <v>196</v>
      </c>
      <c r="H253" s="197">
        <v>239.666</v>
      </c>
      <c r="I253" s="198"/>
      <c r="J253" s="199">
        <f>ROUND(I253*H253,2)</f>
        <v>0</v>
      </c>
      <c r="K253" s="195" t="s">
        <v>21</v>
      </c>
      <c r="L253" s="56"/>
      <c r="M253" s="200" t="s">
        <v>21</v>
      </c>
      <c r="N253" s="201" t="s">
        <v>42</v>
      </c>
      <c r="O253" s="37"/>
      <c r="P253" s="202">
        <f>O253*H253</f>
        <v>0</v>
      </c>
      <c r="Q253" s="202">
        <v>0</v>
      </c>
      <c r="R253" s="202">
        <f>Q253*H253</f>
        <v>0</v>
      </c>
      <c r="S253" s="202">
        <v>0</v>
      </c>
      <c r="T253" s="203">
        <f>S253*H253</f>
        <v>0</v>
      </c>
      <c r="AR253" s="19" t="s">
        <v>206</v>
      </c>
      <c r="AT253" s="19" t="s">
        <v>183</v>
      </c>
      <c r="AU253" s="19" t="s">
        <v>80</v>
      </c>
      <c r="AY253" s="19" t="s">
        <v>180</v>
      </c>
      <c r="BE253" s="204">
        <f>IF(N253="základní",J253,0)</f>
        <v>0</v>
      </c>
      <c r="BF253" s="204">
        <f>IF(N253="snížená",J253,0)</f>
        <v>0</v>
      </c>
      <c r="BG253" s="204">
        <f>IF(N253="zákl. přenesená",J253,0)</f>
        <v>0</v>
      </c>
      <c r="BH253" s="204">
        <f>IF(N253="sníž. přenesená",J253,0)</f>
        <v>0</v>
      </c>
      <c r="BI253" s="204">
        <f>IF(N253="nulová",J253,0)</f>
        <v>0</v>
      </c>
      <c r="BJ253" s="19" t="s">
        <v>78</v>
      </c>
      <c r="BK253" s="204">
        <f>ROUND(I253*H253,2)</f>
        <v>0</v>
      </c>
      <c r="BL253" s="19" t="s">
        <v>206</v>
      </c>
      <c r="BM253" s="19" t="s">
        <v>2948</v>
      </c>
    </row>
    <row r="254" spans="2:47" s="1" customFormat="1" ht="13.5">
      <c r="B254" s="36"/>
      <c r="C254" s="58"/>
      <c r="D254" s="205" t="s">
        <v>188</v>
      </c>
      <c r="E254" s="58"/>
      <c r="F254" s="206" t="s">
        <v>1821</v>
      </c>
      <c r="G254" s="58"/>
      <c r="H254" s="58"/>
      <c r="I254" s="163"/>
      <c r="J254" s="58"/>
      <c r="K254" s="58"/>
      <c r="L254" s="56"/>
      <c r="M254" s="73"/>
      <c r="N254" s="37"/>
      <c r="O254" s="37"/>
      <c r="P254" s="37"/>
      <c r="Q254" s="37"/>
      <c r="R254" s="37"/>
      <c r="S254" s="37"/>
      <c r="T254" s="74"/>
      <c r="AT254" s="19" t="s">
        <v>188</v>
      </c>
      <c r="AU254" s="19" t="s">
        <v>80</v>
      </c>
    </row>
    <row r="255" spans="2:51" s="12" customFormat="1" ht="13.5">
      <c r="B255" s="207"/>
      <c r="C255" s="208"/>
      <c r="D255" s="205" t="s">
        <v>190</v>
      </c>
      <c r="E255" s="209" t="s">
        <v>21</v>
      </c>
      <c r="F255" s="210" t="s">
        <v>2949</v>
      </c>
      <c r="G255" s="208"/>
      <c r="H255" s="211">
        <v>101.683</v>
      </c>
      <c r="I255" s="212"/>
      <c r="J255" s="208"/>
      <c r="K255" s="208"/>
      <c r="L255" s="213"/>
      <c r="M255" s="214"/>
      <c r="N255" s="215"/>
      <c r="O255" s="215"/>
      <c r="P255" s="215"/>
      <c r="Q255" s="215"/>
      <c r="R255" s="215"/>
      <c r="S255" s="215"/>
      <c r="T255" s="216"/>
      <c r="AT255" s="217" t="s">
        <v>190</v>
      </c>
      <c r="AU255" s="217" t="s">
        <v>80</v>
      </c>
      <c r="AV255" s="12" t="s">
        <v>80</v>
      </c>
      <c r="AW255" s="12" t="s">
        <v>34</v>
      </c>
      <c r="AX255" s="12" t="s">
        <v>71</v>
      </c>
      <c r="AY255" s="217" t="s">
        <v>180</v>
      </c>
    </row>
    <row r="256" spans="2:51" s="12" customFormat="1" ht="13.5">
      <c r="B256" s="207"/>
      <c r="C256" s="208"/>
      <c r="D256" s="205" t="s">
        <v>190</v>
      </c>
      <c r="E256" s="209" t="s">
        <v>21</v>
      </c>
      <c r="F256" s="210" t="s">
        <v>2950</v>
      </c>
      <c r="G256" s="208"/>
      <c r="H256" s="211">
        <v>116.196</v>
      </c>
      <c r="I256" s="212"/>
      <c r="J256" s="208"/>
      <c r="K256" s="208"/>
      <c r="L256" s="213"/>
      <c r="M256" s="214"/>
      <c r="N256" s="215"/>
      <c r="O256" s="215"/>
      <c r="P256" s="215"/>
      <c r="Q256" s="215"/>
      <c r="R256" s="215"/>
      <c r="S256" s="215"/>
      <c r="T256" s="216"/>
      <c r="AT256" s="217" t="s">
        <v>190</v>
      </c>
      <c r="AU256" s="217" t="s">
        <v>80</v>
      </c>
      <c r="AV256" s="12" t="s">
        <v>80</v>
      </c>
      <c r="AW256" s="12" t="s">
        <v>34</v>
      </c>
      <c r="AX256" s="12" t="s">
        <v>71</v>
      </c>
      <c r="AY256" s="217" t="s">
        <v>180</v>
      </c>
    </row>
    <row r="257" spans="2:51" s="12" customFormat="1" ht="27">
      <c r="B257" s="207"/>
      <c r="C257" s="208"/>
      <c r="D257" s="205" t="s">
        <v>190</v>
      </c>
      <c r="E257" s="209" t="s">
        <v>21</v>
      </c>
      <c r="F257" s="210" t="s">
        <v>2951</v>
      </c>
      <c r="G257" s="208"/>
      <c r="H257" s="211">
        <v>21.787</v>
      </c>
      <c r="I257" s="212"/>
      <c r="J257" s="208"/>
      <c r="K257" s="208"/>
      <c r="L257" s="213"/>
      <c r="M257" s="214"/>
      <c r="N257" s="215"/>
      <c r="O257" s="215"/>
      <c r="P257" s="215"/>
      <c r="Q257" s="215"/>
      <c r="R257" s="215"/>
      <c r="S257" s="215"/>
      <c r="T257" s="216"/>
      <c r="AT257" s="217" t="s">
        <v>190</v>
      </c>
      <c r="AU257" s="217" t="s">
        <v>80</v>
      </c>
      <c r="AV257" s="12" t="s">
        <v>80</v>
      </c>
      <c r="AW257" s="12" t="s">
        <v>34</v>
      </c>
      <c r="AX257" s="12" t="s">
        <v>71</v>
      </c>
      <c r="AY257" s="217" t="s">
        <v>180</v>
      </c>
    </row>
    <row r="258" spans="2:51" s="13" customFormat="1" ht="13.5">
      <c r="B258" s="219"/>
      <c r="C258" s="220"/>
      <c r="D258" s="205" t="s">
        <v>190</v>
      </c>
      <c r="E258" s="221" t="s">
        <v>21</v>
      </c>
      <c r="F258" s="222" t="s">
        <v>209</v>
      </c>
      <c r="G258" s="220"/>
      <c r="H258" s="223">
        <v>239.666</v>
      </c>
      <c r="I258" s="224"/>
      <c r="J258" s="220"/>
      <c r="K258" s="220"/>
      <c r="L258" s="225"/>
      <c r="M258" s="226"/>
      <c r="N258" s="227"/>
      <c r="O258" s="227"/>
      <c r="P258" s="227"/>
      <c r="Q258" s="227"/>
      <c r="R258" s="227"/>
      <c r="S258" s="227"/>
      <c r="T258" s="228"/>
      <c r="AT258" s="229" t="s">
        <v>190</v>
      </c>
      <c r="AU258" s="229" t="s">
        <v>80</v>
      </c>
      <c r="AV258" s="13" t="s">
        <v>206</v>
      </c>
      <c r="AW258" s="13" t="s">
        <v>34</v>
      </c>
      <c r="AX258" s="13" t="s">
        <v>78</v>
      </c>
      <c r="AY258" s="229" t="s">
        <v>180</v>
      </c>
    </row>
    <row r="259" spans="2:63" s="11" customFormat="1" ht="29.85" customHeight="1">
      <c r="B259" s="176"/>
      <c r="C259" s="177"/>
      <c r="D259" s="190" t="s">
        <v>70</v>
      </c>
      <c r="E259" s="191" t="s">
        <v>961</v>
      </c>
      <c r="F259" s="191" t="s">
        <v>962</v>
      </c>
      <c r="G259" s="177"/>
      <c r="H259" s="177"/>
      <c r="I259" s="180"/>
      <c r="J259" s="192">
        <f>BK259</f>
        <v>0</v>
      </c>
      <c r="K259" s="177"/>
      <c r="L259" s="182"/>
      <c r="M259" s="183"/>
      <c r="N259" s="184"/>
      <c r="O259" s="184"/>
      <c r="P259" s="185">
        <f>SUM(P260:P261)</f>
        <v>0</v>
      </c>
      <c r="Q259" s="184"/>
      <c r="R259" s="185">
        <f>SUM(R260:R261)</f>
        <v>0</v>
      </c>
      <c r="S259" s="184"/>
      <c r="T259" s="186">
        <f>SUM(T260:T261)</f>
        <v>0</v>
      </c>
      <c r="AR259" s="187" t="s">
        <v>78</v>
      </c>
      <c r="AT259" s="188" t="s">
        <v>70</v>
      </c>
      <c r="AU259" s="188" t="s">
        <v>78</v>
      </c>
      <c r="AY259" s="187" t="s">
        <v>180</v>
      </c>
      <c r="BK259" s="189">
        <f>SUM(BK260:BK261)</f>
        <v>0</v>
      </c>
    </row>
    <row r="260" spans="2:65" s="1" customFormat="1" ht="22.5" customHeight="1">
      <c r="B260" s="36"/>
      <c r="C260" s="193" t="s">
        <v>369</v>
      </c>
      <c r="D260" s="193" t="s">
        <v>183</v>
      </c>
      <c r="E260" s="194" t="s">
        <v>1613</v>
      </c>
      <c r="F260" s="195" t="s">
        <v>1614</v>
      </c>
      <c r="G260" s="196" t="s">
        <v>196</v>
      </c>
      <c r="H260" s="197">
        <v>2475.929</v>
      </c>
      <c r="I260" s="198"/>
      <c r="J260" s="199">
        <f>ROUND(I260*H260,2)</f>
        <v>0</v>
      </c>
      <c r="K260" s="195" t="s">
        <v>560</v>
      </c>
      <c r="L260" s="56"/>
      <c r="M260" s="200" t="s">
        <v>21</v>
      </c>
      <c r="N260" s="201" t="s">
        <v>42</v>
      </c>
      <c r="O260" s="37"/>
      <c r="P260" s="202">
        <f>O260*H260</f>
        <v>0</v>
      </c>
      <c r="Q260" s="202">
        <v>0</v>
      </c>
      <c r="R260" s="202">
        <f>Q260*H260</f>
        <v>0</v>
      </c>
      <c r="S260" s="202">
        <v>0</v>
      </c>
      <c r="T260" s="203">
        <f>S260*H260</f>
        <v>0</v>
      </c>
      <c r="AR260" s="19" t="s">
        <v>206</v>
      </c>
      <c r="AT260" s="19" t="s">
        <v>183</v>
      </c>
      <c r="AU260" s="19" t="s">
        <v>80</v>
      </c>
      <c r="AY260" s="19" t="s">
        <v>180</v>
      </c>
      <c r="BE260" s="204">
        <f>IF(N260="základní",J260,0)</f>
        <v>0</v>
      </c>
      <c r="BF260" s="204">
        <f>IF(N260="snížená",J260,0)</f>
        <v>0</v>
      </c>
      <c r="BG260" s="204">
        <f>IF(N260="zákl. přenesená",J260,0)</f>
        <v>0</v>
      </c>
      <c r="BH260" s="204">
        <f>IF(N260="sníž. přenesená",J260,0)</f>
        <v>0</v>
      </c>
      <c r="BI260" s="204">
        <f>IF(N260="nulová",J260,0)</f>
        <v>0</v>
      </c>
      <c r="BJ260" s="19" t="s">
        <v>78</v>
      </c>
      <c r="BK260" s="204">
        <f>ROUND(I260*H260,2)</f>
        <v>0</v>
      </c>
      <c r="BL260" s="19" t="s">
        <v>206</v>
      </c>
      <c r="BM260" s="19" t="s">
        <v>2952</v>
      </c>
    </row>
    <row r="261" spans="2:47" s="1" customFormat="1" ht="13.5">
      <c r="B261" s="36"/>
      <c r="C261" s="58"/>
      <c r="D261" s="205" t="s">
        <v>188</v>
      </c>
      <c r="E261" s="58"/>
      <c r="F261" s="206" t="s">
        <v>1616</v>
      </c>
      <c r="G261" s="58"/>
      <c r="H261" s="58"/>
      <c r="I261" s="163"/>
      <c r="J261" s="58"/>
      <c r="K261" s="58"/>
      <c r="L261" s="56"/>
      <c r="M261" s="73"/>
      <c r="N261" s="37"/>
      <c r="O261" s="37"/>
      <c r="P261" s="37"/>
      <c r="Q261" s="37"/>
      <c r="R261" s="37"/>
      <c r="S261" s="37"/>
      <c r="T261" s="74"/>
      <c r="AT261" s="19" t="s">
        <v>188</v>
      </c>
      <c r="AU261" s="19" t="s">
        <v>80</v>
      </c>
    </row>
    <row r="262" spans="2:63" s="11" customFormat="1" ht="37.35" customHeight="1">
      <c r="B262" s="176"/>
      <c r="C262" s="177"/>
      <c r="D262" s="178" t="s">
        <v>70</v>
      </c>
      <c r="E262" s="179" t="s">
        <v>219</v>
      </c>
      <c r="F262" s="179" t="s">
        <v>269</v>
      </c>
      <c r="G262" s="177"/>
      <c r="H262" s="177"/>
      <c r="I262" s="180"/>
      <c r="J262" s="181">
        <f>BK262</f>
        <v>0</v>
      </c>
      <c r="K262" s="177"/>
      <c r="L262" s="182"/>
      <c r="M262" s="183"/>
      <c r="N262" s="184"/>
      <c r="O262" s="184"/>
      <c r="P262" s="185">
        <f>P263</f>
        <v>0</v>
      </c>
      <c r="Q262" s="184"/>
      <c r="R262" s="185">
        <f>R263</f>
        <v>68.500656</v>
      </c>
      <c r="S262" s="184"/>
      <c r="T262" s="186">
        <f>T263</f>
        <v>0</v>
      </c>
      <c r="AR262" s="187" t="s">
        <v>203</v>
      </c>
      <c r="AT262" s="188" t="s">
        <v>70</v>
      </c>
      <c r="AU262" s="188" t="s">
        <v>71</v>
      </c>
      <c r="AY262" s="187" t="s">
        <v>180</v>
      </c>
      <c r="BK262" s="189">
        <f>BK263</f>
        <v>0</v>
      </c>
    </row>
    <row r="263" spans="2:63" s="11" customFormat="1" ht="19.9" customHeight="1">
      <c r="B263" s="176"/>
      <c r="C263" s="177"/>
      <c r="D263" s="190" t="s">
        <v>70</v>
      </c>
      <c r="E263" s="191" t="s">
        <v>1027</v>
      </c>
      <c r="F263" s="191" t="s">
        <v>1028</v>
      </c>
      <c r="G263" s="177"/>
      <c r="H263" s="177"/>
      <c r="I263" s="180"/>
      <c r="J263" s="192">
        <f>BK263</f>
        <v>0</v>
      </c>
      <c r="K263" s="177"/>
      <c r="L263" s="182"/>
      <c r="M263" s="183"/>
      <c r="N263" s="184"/>
      <c r="O263" s="184"/>
      <c r="P263" s="185">
        <f>SUM(P264:P266)</f>
        <v>0</v>
      </c>
      <c r="Q263" s="184"/>
      <c r="R263" s="185">
        <f>SUM(R264:R266)</f>
        <v>68.500656</v>
      </c>
      <c r="S263" s="184"/>
      <c r="T263" s="186">
        <f>SUM(T264:T266)</f>
        <v>0</v>
      </c>
      <c r="AR263" s="187" t="s">
        <v>203</v>
      </c>
      <c r="AT263" s="188" t="s">
        <v>70</v>
      </c>
      <c r="AU263" s="188" t="s">
        <v>78</v>
      </c>
      <c r="AY263" s="187" t="s">
        <v>180</v>
      </c>
      <c r="BK263" s="189">
        <f>SUM(BK264:BK266)</f>
        <v>0</v>
      </c>
    </row>
    <row r="264" spans="2:65" s="1" customFormat="1" ht="22.5" customHeight="1">
      <c r="B264" s="36"/>
      <c r="C264" s="193" t="s">
        <v>373</v>
      </c>
      <c r="D264" s="193" t="s">
        <v>183</v>
      </c>
      <c r="E264" s="194" t="s">
        <v>2953</v>
      </c>
      <c r="F264" s="195" t="s">
        <v>2954</v>
      </c>
      <c r="G264" s="196" t="s">
        <v>186</v>
      </c>
      <c r="H264" s="197">
        <v>63</v>
      </c>
      <c r="I264" s="198"/>
      <c r="J264" s="199">
        <f>ROUND(I264*H264,2)</f>
        <v>0</v>
      </c>
      <c r="K264" s="195" t="s">
        <v>21</v>
      </c>
      <c r="L264" s="56"/>
      <c r="M264" s="200" t="s">
        <v>21</v>
      </c>
      <c r="N264" s="201" t="s">
        <v>42</v>
      </c>
      <c r="O264" s="37"/>
      <c r="P264" s="202">
        <f>O264*H264</f>
        <v>0</v>
      </c>
      <c r="Q264" s="202">
        <v>1.087312</v>
      </c>
      <c r="R264" s="202">
        <f>Q264*H264</f>
        <v>68.500656</v>
      </c>
      <c r="S264" s="202">
        <v>0</v>
      </c>
      <c r="T264" s="203">
        <f>S264*H264</f>
        <v>0</v>
      </c>
      <c r="AR264" s="19" t="s">
        <v>206</v>
      </c>
      <c r="AT264" s="19" t="s">
        <v>183</v>
      </c>
      <c r="AU264" s="19" t="s">
        <v>80</v>
      </c>
      <c r="AY264" s="19" t="s">
        <v>180</v>
      </c>
      <c r="BE264" s="204">
        <f>IF(N264="základní",J264,0)</f>
        <v>0</v>
      </c>
      <c r="BF264" s="204">
        <f>IF(N264="snížená",J264,0)</f>
        <v>0</v>
      </c>
      <c r="BG264" s="204">
        <f>IF(N264="zákl. přenesená",J264,0)</f>
        <v>0</v>
      </c>
      <c r="BH264" s="204">
        <f>IF(N264="sníž. přenesená",J264,0)</f>
        <v>0</v>
      </c>
      <c r="BI264" s="204">
        <f>IF(N264="nulová",J264,0)</f>
        <v>0</v>
      </c>
      <c r="BJ264" s="19" t="s">
        <v>78</v>
      </c>
      <c r="BK264" s="204">
        <f>ROUND(I264*H264,2)</f>
        <v>0</v>
      </c>
      <c r="BL264" s="19" t="s">
        <v>206</v>
      </c>
      <c r="BM264" s="19" t="s">
        <v>2955</v>
      </c>
    </row>
    <row r="265" spans="2:47" s="1" customFormat="1" ht="13.5">
      <c r="B265" s="36"/>
      <c r="C265" s="58"/>
      <c r="D265" s="205" t="s">
        <v>188</v>
      </c>
      <c r="E265" s="58"/>
      <c r="F265" s="206" t="s">
        <v>2956</v>
      </c>
      <c r="G265" s="58"/>
      <c r="H265" s="58"/>
      <c r="I265" s="163"/>
      <c r="J265" s="58"/>
      <c r="K265" s="58"/>
      <c r="L265" s="56"/>
      <c r="M265" s="73"/>
      <c r="N265" s="37"/>
      <c r="O265" s="37"/>
      <c r="P265" s="37"/>
      <c r="Q265" s="37"/>
      <c r="R265" s="37"/>
      <c r="S265" s="37"/>
      <c r="T265" s="74"/>
      <c r="AT265" s="19" t="s">
        <v>188</v>
      </c>
      <c r="AU265" s="19" t="s">
        <v>80</v>
      </c>
    </row>
    <row r="266" spans="2:51" s="12" customFormat="1" ht="13.5">
      <c r="B266" s="207"/>
      <c r="C266" s="208"/>
      <c r="D266" s="205" t="s">
        <v>190</v>
      </c>
      <c r="E266" s="209" t="s">
        <v>21</v>
      </c>
      <c r="F266" s="210" t="s">
        <v>2957</v>
      </c>
      <c r="G266" s="208"/>
      <c r="H266" s="211">
        <v>63</v>
      </c>
      <c r="I266" s="212"/>
      <c r="J266" s="208"/>
      <c r="K266" s="208"/>
      <c r="L266" s="213"/>
      <c r="M266" s="267"/>
      <c r="N266" s="268"/>
      <c r="O266" s="268"/>
      <c r="P266" s="268"/>
      <c r="Q266" s="268"/>
      <c r="R266" s="268"/>
      <c r="S266" s="268"/>
      <c r="T266" s="269"/>
      <c r="AT266" s="217" t="s">
        <v>190</v>
      </c>
      <c r="AU266" s="217" t="s">
        <v>80</v>
      </c>
      <c r="AV266" s="12" t="s">
        <v>80</v>
      </c>
      <c r="AW266" s="12" t="s">
        <v>34</v>
      </c>
      <c r="AX266" s="12" t="s">
        <v>78</v>
      </c>
      <c r="AY266" s="217" t="s">
        <v>180</v>
      </c>
    </row>
    <row r="267" spans="2:12" s="1" customFormat="1" ht="6.95" customHeight="1">
      <c r="B267" s="51"/>
      <c r="C267" s="52"/>
      <c r="D267" s="52"/>
      <c r="E267" s="52"/>
      <c r="F267" s="52"/>
      <c r="G267" s="52"/>
      <c r="H267" s="52"/>
      <c r="I267" s="139"/>
      <c r="J267" s="52"/>
      <c r="K267" s="52"/>
      <c r="L267" s="56"/>
    </row>
  </sheetData>
  <sheetProtection password="CC35" sheet="1" objects="1" scenarios="1" formatColumns="0" formatRows="0" sort="0" autoFilter="0"/>
  <autoFilter ref="C91:K91"/>
  <mergeCells count="12">
    <mergeCell ref="G1:H1"/>
    <mergeCell ref="L2:V2"/>
    <mergeCell ref="E49:H49"/>
    <mergeCell ref="E51:H51"/>
    <mergeCell ref="E80:H80"/>
    <mergeCell ref="E82:H82"/>
    <mergeCell ref="E84:H84"/>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1"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133</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ht="13.5">
      <c r="B8" s="23"/>
      <c r="C8" s="24"/>
      <c r="D8" s="32" t="s">
        <v>148</v>
      </c>
      <c r="E8" s="24"/>
      <c r="F8" s="24"/>
      <c r="G8" s="24"/>
      <c r="H8" s="24"/>
      <c r="I8" s="117"/>
      <c r="J8" s="24"/>
      <c r="K8" s="26"/>
    </row>
    <row r="9" spans="2:11" s="1" customFormat="1" ht="22.5" customHeight="1">
      <c r="B9" s="36"/>
      <c r="C9" s="37"/>
      <c r="D9" s="37"/>
      <c r="E9" s="328" t="s">
        <v>2760</v>
      </c>
      <c r="F9" s="297"/>
      <c r="G9" s="297"/>
      <c r="H9" s="297"/>
      <c r="I9" s="118"/>
      <c r="J9" s="37"/>
      <c r="K9" s="40"/>
    </row>
    <row r="10" spans="2:11" s="1" customFormat="1" ht="13.5">
      <c r="B10" s="36"/>
      <c r="C10" s="37"/>
      <c r="D10" s="32" t="s">
        <v>1109</v>
      </c>
      <c r="E10" s="37"/>
      <c r="F10" s="37"/>
      <c r="G10" s="37"/>
      <c r="H10" s="37"/>
      <c r="I10" s="118"/>
      <c r="J10" s="37"/>
      <c r="K10" s="40"/>
    </row>
    <row r="11" spans="2:11" s="1" customFormat="1" ht="36.95" customHeight="1">
      <c r="B11" s="36"/>
      <c r="C11" s="37"/>
      <c r="D11" s="37"/>
      <c r="E11" s="329" t="s">
        <v>2958</v>
      </c>
      <c r="F11" s="297"/>
      <c r="G11" s="297"/>
      <c r="H11" s="297"/>
      <c r="I11" s="118"/>
      <c r="J11" s="37"/>
      <c r="K11" s="40"/>
    </row>
    <row r="12" spans="2:11" s="1" customFormat="1" ht="13.5">
      <c r="B12" s="36"/>
      <c r="C12" s="37"/>
      <c r="D12" s="37"/>
      <c r="E12" s="37"/>
      <c r="F12" s="37"/>
      <c r="G12" s="37"/>
      <c r="H12" s="37"/>
      <c r="I12" s="118"/>
      <c r="J12" s="37"/>
      <c r="K12" s="40"/>
    </row>
    <row r="13" spans="2:11" s="1" customFormat="1" ht="14.45" customHeight="1">
      <c r="B13" s="36"/>
      <c r="C13" s="37"/>
      <c r="D13" s="32" t="s">
        <v>18</v>
      </c>
      <c r="E13" s="37"/>
      <c r="F13" s="30" t="s">
        <v>21</v>
      </c>
      <c r="G13" s="37"/>
      <c r="H13" s="37"/>
      <c r="I13" s="119" t="s">
        <v>20</v>
      </c>
      <c r="J13" s="30" t="s">
        <v>21</v>
      </c>
      <c r="K13" s="40"/>
    </row>
    <row r="14" spans="2:11" s="1" customFormat="1" ht="14.45" customHeight="1">
      <c r="B14" s="36"/>
      <c r="C14" s="37"/>
      <c r="D14" s="32" t="s">
        <v>22</v>
      </c>
      <c r="E14" s="37"/>
      <c r="F14" s="30" t="s">
        <v>23</v>
      </c>
      <c r="G14" s="37"/>
      <c r="H14" s="37"/>
      <c r="I14" s="119" t="s">
        <v>24</v>
      </c>
      <c r="J14" s="120" t="str">
        <f>'Rekapitulace stavby'!AN8</f>
        <v>22. 3. 2016</v>
      </c>
      <c r="K14" s="40"/>
    </row>
    <row r="15" spans="2:11" s="1" customFormat="1" ht="10.9" customHeight="1">
      <c r="B15" s="36"/>
      <c r="C15" s="37"/>
      <c r="D15" s="37"/>
      <c r="E15" s="37"/>
      <c r="F15" s="37"/>
      <c r="G15" s="37"/>
      <c r="H15" s="37"/>
      <c r="I15" s="118"/>
      <c r="J15" s="37"/>
      <c r="K15" s="40"/>
    </row>
    <row r="16" spans="2:11" s="1" customFormat="1" ht="14.45" customHeight="1">
      <c r="B16" s="36"/>
      <c r="C16" s="37"/>
      <c r="D16" s="32" t="s">
        <v>26</v>
      </c>
      <c r="E16" s="37"/>
      <c r="F16" s="37"/>
      <c r="G16" s="37"/>
      <c r="H16" s="37"/>
      <c r="I16" s="119" t="s">
        <v>27</v>
      </c>
      <c r="J16" s="30" t="str">
        <f>IF('Rekapitulace stavby'!AN10="","",'Rekapitulace stavby'!AN10)</f>
        <v/>
      </c>
      <c r="K16" s="40"/>
    </row>
    <row r="17" spans="2:11" s="1" customFormat="1" ht="18" customHeight="1">
      <c r="B17" s="36"/>
      <c r="C17" s="37"/>
      <c r="D17" s="37"/>
      <c r="E17" s="30" t="str">
        <f>IF('Rekapitulace stavby'!E11="","",'Rekapitulace stavby'!E11)</f>
        <v>Povodí Labe, státní podnik</v>
      </c>
      <c r="F17" s="37"/>
      <c r="G17" s="37"/>
      <c r="H17" s="37"/>
      <c r="I17" s="119" t="s">
        <v>29</v>
      </c>
      <c r="J17" s="30" t="str">
        <f>IF('Rekapitulace stavby'!AN11="","",'Rekapitulace stavby'!AN11)</f>
        <v/>
      </c>
      <c r="K17" s="40"/>
    </row>
    <row r="18" spans="2:11" s="1" customFormat="1" ht="6.95" customHeight="1">
      <c r="B18" s="36"/>
      <c r="C18" s="37"/>
      <c r="D18" s="37"/>
      <c r="E18" s="37"/>
      <c r="F18" s="37"/>
      <c r="G18" s="37"/>
      <c r="H18" s="37"/>
      <c r="I18" s="118"/>
      <c r="J18" s="37"/>
      <c r="K18" s="40"/>
    </row>
    <row r="19" spans="2:11" s="1" customFormat="1" ht="14.45"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5" customHeight="1">
      <c r="B21" s="36"/>
      <c r="C21" s="37"/>
      <c r="D21" s="37"/>
      <c r="E21" s="37"/>
      <c r="F21" s="37"/>
      <c r="G21" s="37"/>
      <c r="H21" s="37"/>
      <c r="I21" s="118"/>
      <c r="J21" s="37"/>
      <c r="K21" s="40"/>
    </row>
    <row r="22" spans="2:11" s="1" customFormat="1" ht="14.45" customHeight="1">
      <c r="B22" s="36"/>
      <c r="C22" s="37"/>
      <c r="D22" s="32" t="s">
        <v>32</v>
      </c>
      <c r="E22" s="37"/>
      <c r="F22" s="37"/>
      <c r="G22" s="37"/>
      <c r="H22" s="37"/>
      <c r="I22" s="119" t="s">
        <v>27</v>
      </c>
      <c r="J22" s="30" t="str">
        <f>IF('Rekapitulace stavby'!AN16="","",'Rekapitulace stavby'!AN16)</f>
        <v/>
      </c>
      <c r="K22" s="40"/>
    </row>
    <row r="23" spans="2:11" s="1" customFormat="1" ht="18" customHeight="1">
      <c r="B23" s="36"/>
      <c r="C23" s="37"/>
      <c r="D23" s="37"/>
      <c r="E23" s="30" t="str">
        <f>IF('Rekapitulace stavby'!E17="","",'Rekapitulace stavby'!E17)</f>
        <v>HG Partner, s.r.o.</v>
      </c>
      <c r="F23" s="37"/>
      <c r="G23" s="37"/>
      <c r="H23" s="37"/>
      <c r="I23" s="119" t="s">
        <v>29</v>
      </c>
      <c r="J23" s="30" t="str">
        <f>IF('Rekapitulace stavby'!AN17="","",'Rekapitulace stavby'!AN17)</f>
        <v/>
      </c>
      <c r="K23" s="40"/>
    </row>
    <row r="24" spans="2:11" s="1" customFormat="1" ht="6.95" customHeight="1">
      <c r="B24" s="36"/>
      <c r="C24" s="37"/>
      <c r="D24" s="37"/>
      <c r="E24" s="37"/>
      <c r="F24" s="37"/>
      <c r="G24" s="37"/>
      <c r="H24" s="37"/>
      <c r="I24" s="118"/>
      <c r="J24" s="37"/>
      <c r="K24" s="40"/>
    </row>
    <row r="25" spans="2:11" s="1" customFormat="1" ht="14.45" customHeight="1">
      <c r="B25" s="36"/>
      <c r="C25" s="37"/>
      <c r="D25" s="32" t="s">
        <v>35</v>
      </c>
      <c r="E25" s="37"/>
      <c r="F25" s="37"/>
      <c r="G25" s="37"/>
      <c r="H25" s="37"/>
      <c r="I25" s="118"/>
      <c r="J25" s="37"/>
      <c r="K25" s="40"/>
    </row>
    <row r="26" spans="2:11" s="7" customFormat="1" ht="22.5" customHeight="1">
      <c r="B26" s="121"/>
      <c r="C26" s="122"/>
      <c r="D26" s="122"/>
      <c r="E26" s="293" t="s">
        <v>21</v>
      </c>
      <c r="F26" s="330"/>
      <c r="G26" s="330"/>
      <c r="H26" s="330"/>
      <c r="I26" s="123"/>
      <c r="J26" s="122"/>
      <c r="K26" s="124"/>
    </row>
    <row r="27" spans="2:11" s="1" customFormat="1" ht="6.95" customHeight="1">
      <c r="B27" s="36"/>
      <c r="C27" s="37"/>
      <c r="D27" s="37"/>
      <c r="E27" s="37"/>
      <c r="F27" s="37"/>
      <c r="G27" s="37"/>
      <c r="H27" s="37"/>
      <c r="I27" s="118"/>
      <c r="J27" s="37"/>
      <c r="K27" s="40"/>
    </row>
    <row r="28" spans="2:11" s="1" customFormat="1" ht="6.95"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ROUND(J85,2)</f>
        <v>0</v>
      </c>
      <c r="K29" s="40"/>
    </row>
    <row r="30" spans="2:11" s="1" customFormat="1" ht="6.95" customHeight="1">
      <c r="B30" s="36"/>
      <c r="C30" s="37"/>
      <c r="D30" s="81"/>
      <c r="E30" s="81"/>
      <c r="F30" s="81"/>
      <c r="G30" s="81"/>
      <c r="H30" s="81"/>
      <c r="I30" s="125"/>
      <c r="J30" s="81"/>
      <c r="K30" s="126"/>
    </row>
    <row r="31" spans="2:11" s="1" customFormat="1" ht="14.45" customHeight="1">
      <c r="B31" s="36"/>
      <c r="C31" s="37"/>
      <c r="D31" s="37"/>
      <c r="E31" s="37"/>
      <c r="F31" s="41" t="s">
        <v>39</v>
      </c>
      <c r="G31" s="37"/>
      <c r="H31" s="37"/>
      <c r="I31" s="129" t="s">
        <v>38</v>
      </c>
      <c r="J31" s="41" t="s">
        <v>40</v>
      </c>
      <c r="K31" s="40"/>
    </row>
    <row r="32" spans="2:11" s="1" customFormat="1" ht="14.45" customHeight="1">
      <c r="B32" s="36"/>
      <c r="C32" s="37"/>
      <c r="D32" s="44" t="s">
        <v>41</v>
      </c>
      <c r="E32" s="44" t="s">
        <v>42</v>
      </c>
      <c r="F32" s="130">
        <f>ROUND(SUM(BE85:BE128),2)</f>
        <v>0</v>
      </c>
      <c r="G32" s="37"/>
      <c r="H32" s="37"/>
      <c r="I32" s="131">
        <v>0.21</v>
      </c>
      <c r="J32" s="130">
        <f>ROUND(ROUND((SUM(BE85:BE128)),2)*I32,2)</f>
        <v>0</v>
      </c>
      <c r="K32" s="40"/>
    </row>
    <row r="33" spans="2:11" s="1" customFormat="1" ht="14.45" customHeight="1">
      <c r="B33" s="36"/>
      <c r="C33" s="37"/>
      <c r="D33" s="37"/>
      <c r="E33" s="44" t="s">
        <v>43</v>
      </c>
      <c r="F33" s="130">
        <f>ROUND(SUM(BF85:BF128),2)</f>
        <v>0</v>
      </c>
      <c r="G33" s="37"/>
      <c r="H33" s="37"/>
      <c r="I33" s="131">
        <v>0.15</v>
      </c>
      <c r="J33" s="130">
        <f>ROUND(ROUND((SUM(BF85:BF128)),2)*I33,2)</f>
        <v>0</v>
      </c>
      <c r="K33" s="40"/>
    </row>
    <row r="34" spans="2:11" s="1" customFormat="1" ht="14.45" customHeight="1" hidden="1">
      <c r="B34" s="36"/>
      <c r="C34" s="37"/>
      <c r="D34" s="37"/>
      <c r="E34" s="44" t="s">
        <v>44</v>
      </c>
      <c r="F34" s="130">
        <f>ROUND(SUM(BG85:BG128),2)</f>
        <v>0</v>
      </c>
      <c r="G34" s="37"/>
      <c r="H34" s="37"/>
      <c r="I34" s="131">
        <v>0.21</v>
      </c>
      <c r="J34" s="130">
        <v>0</v>
      </c>
      <c r="K34" s="40"/>
    </row>
    <row r="35" spans="2:11" s="1" customFormat="1" ht="14.45" customHeight="1" hidden="1">
      <c r="B35" s="36"/>
      <c r="C35" s="37"/>
      <c r="D35" s="37"/>
      <c r="E35" s="44" t="s">
        <v>45</v>
      </c>
      <c r="F35" s="130">
        <f>ROUND(SUM(BH85:BH128),2)</f>
        <v>0</v>
      </c>
      <c r="G35" s="37"/>
      <c r="H35" s="37"/>
      <c r="I35" s="131">
        <v>0.15</v>
      </c>
      <c r="J35" s="130">
        <v>0</v>
      </c>
      <c r="K35" s="40"/>
    </row>
    <row r="36" spans="2:11" s="1" customFormat="1" ht="14.45" customHeight="1" hidden="1">
      <c r="B36" s="36"/>
      <c r="C36" s="37"/>
      <c r="D36" s="37"/>
      <c r="E36" s="44" t="s">
        <v>46</v>
      </c>
      <c r="F36" s="130">
        <f>ROUND(SUM(BI85:BI128),2)</f>
        <v>0</v>
      </c>
      <c r="G36" s="37"/>
      <c r="H36" s="37"/>
      <c r="I36" s="131">
        <v>0</v>
      </c>
      <c r="J36" s="130">
        <v>0</v>
      </c>
      <c r="K36" s="40"/>
    </row>
    <row r="37" spans="2:11" s="1" customFormat="1" ht="6.95"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5" customHeight="1">
      <c r="B39" s="51"/>
      <c r="C39" s="52"/>
      <c r="D39" s="52"/>
      <c r="E39" s="52"/>
      <c r="F39" s="52"/>
      <c r="G39" s="52"/>
      <c r="H39" s="52"/>
      <c r="I39" s="139"/>
      <c r="J39" s="52"/>
      <c r="K39" s="53"/>
    </row>
    <row r="43" spans="2:11" s="1" customFormat="1" ht="6.95" customHeight="1">
      <c r="B43" s="140"/>
      <c r="C43" s="141"/>
      <c r="D43" s="141"/>
      <c r="E43" s="141"/>
      <c r="F43" s="141"/>
      <c r="G43" s="141"/>
      <c r="H43" s="141"/>
      <c r="I43" s="142"/>
      <c r="J43" s="141"/>
      <c r="K43" s="143"/>
    </row>
    <row r="44" spans="2:11" s="1" customFormat="1" ht="36.95" customHeight="1">
      <c r="B44" s="36"/>
      <c r="C44" s="25" t="s">
        <v>150</v>
      </c>
      <c r="D44" s="37"/>
      <c r="E44" s="37"/>
      <c r="F44" s="37"/>
      <c r="G44" s="37"/>
      <c r="H44" s="37"/>
      <c r="I44" s="118"/>
      <c r="J44" s="37"/>
      <c r="K44" s="40"/>
    </row>
    <row r="45" spans="2:11" s="1" customFormat="1" ht="6.95" customHeight="1">
      <c r="B45" s="36"/>
      <c r="C45" s="37"/>
      <c r="D45" s="37"/>
      <c r="E45" s="37"/>
      <c r="F45" s="37"/>
      <c r="G45" s="37"/>
      <c r="H45" s="37"/>
      <c r="I45" s="118"/>
      <c r="J45" s="37"/>
      <c r="K45" s="40"/>
    </row>
    <row r="46" spans="2:11" s="1" customFormat="1" ht="14.45" customHeight="1">
      <c r="B46" s="36"/>
      <c r="C46" s="32" t="s">
        <v>16</v>
      </c>
      <c r="D46" s="37"/>
      <c r="E46" s="37"/>
      <c r="F46" s="37"/>
      <c r="G46" s="37"/>
      <c r="H46" s="37"/>
      <c r="I46" s="118"/>
      <c r="J46" s="37"/>
      <c r="K46" s="40"/>
    </row>
    <row r="47" spans="2:11" s="1" customFormat="1" ht="22.5" customHeight="1">
      <c r="B47" s="36"/>
      <c r="C47" s="37"/>
      <c r="D47" s="37"/>
      <c r="E47" s="328" t="str">
        <f>E7</f>
        <v>VD Labská, zvýšení retenční funkce rekonstrucí spodních výpustí v obtokovém tunelu</v>
      </c>
      <c r="F47" s="297"/>
      <c r="G47" s="297"/>
      <c r="H47" s="297"/>
      <c r="I47" s="118"/>
      <c r="J47" s="37"/>
      <c r="K47" s="40"/>
    </row>
    <row r="48" spans="2:11" ht="13.5">
      <c r="B48" s="23"/>
      <c r="C48" s="32" t="s">
        <v>148</v>
      </c>
      <c r="D48" s="24"/>
      <c r="E48" s="24"/>
      <c r="F48" s="24"/>
      <c r="G48" s="24"/>
      <c r="H48" s="24"/>
      <c r="I48" s="117"/>
      <c r="J48" s="24"/>
      <c r="K48" s="26"/>
    </row>
    <row r="49" spans="2:11" s="1" customFormat="1" ht="22.5" customHeight="1">
      <c r="B49" s="36"/>
      <c r="C49" s="37"/>
      <c r="D49" s="37"/>
      <c r="E49" s="328" t="s">
        <v>2760</v>
      </c>
      <c r="F49" s="297"/>
      <c r="G49" s="297"/>
      <c r="H49" s="297"/>
      <c r="I49" s="118"/>
      <c r="J49" s="37"/>
      <c r="K49" s="40"/>
    </row>
    <row r="50" spans="2:11" s="1" customFormat="1" ht="14.45" customHeight="1">
      <c r="B50" s="36"/>
      <c r="C50" s="32" t="s">
        <v>1109</v>
      </c>
      <c r="D50" s="37"/>
      <c r="E50" s="37"/>
      <c r="F50" s="37"/>
      <c r="G50" s="37"/>
      <c r="H50" s="37"/>
      <c r="I50" s="118"/>
      <c r="J50" s="37"/>
      <c r="K50" s="40"/>
    </row>
    <row r="51" spans="2:11" s="1" customFormat="1" ht="23.25" customHeight="1">
      <c r="B51" s="36"/>
      <c r="C51" s="37"/>
      <c r="D51" s="37"/>
      <c r="E51" s="329" t="str">
        <f>E11</f>
        <v>SO 08.02 - MVE Úprava oken a dveří</v>
      </c>
      <c r="F51" s="297"/>
      <c r="G51" s="297"/>
      <c r="H51" s="297"/>
      <c r="I51" s="118"/>
      <c r="J51" s="37"/>
      <c r="K51" s="40"/>
    </row>
    <row r="52" spans="2:11" s="1" customFormat="1" ht="6.95" customHeight="1">
      <c r="B52" s="36"/>
      <c r="C52" s="37"/>
      <c r="D52" s="37"/>
      <c r="E52" s="37"/>
      <c r="F52" s="37"/>
      <c r="G52" s="37"/>
      <c r="H52" s="37"/>
      <c r="I52" s="118"/>
      <c r="J52" s="37"/>
      <c r="K52" s="40"/>
    </row>
    <row r="53" spans="2:11" s="1" customFormat="1" ht="18" customHeight="1">
      <c r="B53" s="36"/>
      <c r="C53" s="32" t="s">
        <v>22</v>
      </c>
      <c r="D53" s="37"/>
      <c r="E53" s="37"/>
      <c r="F53" s="30" t="str">
        <f>F14</f>
        <v xml:space="preserve"> </v>
      </c>
      <c r="G53" s="37"/>
      <c r="H53" s="37"/>
      <c r="I53" s="119" t="s">
        <v>24</v>
      </c>
      <c r="J53" s="120" t="str">
        <f>IF(J14="","",J14)</f>
        <v>22. 3. 2016</v>
      </c>
      <c r="K53" s="40"/>
    </row>
    <row r="54" spans="2:11" s="1" customFormat="1" ht="6.95" customHeight="1">
      <c r="B54" s="36"/>
      <c r="C54" s="37"/>
      <c r="D54" s="37"/>
      <c r="E54" s="37"/>
      <c r="F54" s="37"/>
      <c r="G54" s="37"/>
      <c r="H54" s="37"/>
      <c r="I54" s="118"/>
      <c r="J54" s="37"/>
      <c r="K54" s="40"/>
    </row>
    <row r="55" spans="2:11" s="1" customFormat="1" ht="13.5">
      <c r="B55" s="36"/>
      <c r="C55" s="32" t="s">
        <v>26</v>
      </c>
      <c r="D55" s="37"/>
      <c r="E55" s="37"/>
      <c r="F55" s="30" t="str">
        <f>E17</f>
        <v>Povodí Labe, státní podnik</v>
      </c>
      <c r="G55" s="37"/>
      <c r="H55" s="37"/>
      <c r="I55" s="119" t="s">
        <v>32</v>
      </c>
      <c r="J55" s="30" t="str">
        <f>E23</f>
        <v>HG Partner, s.r.o.</v>
      </c>
      <c r="K55" s="40"/>
    </row>
    <row r="56" spans="2:11" s="1" customFormat="1" ht="14.45"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151</v>
      </c>
      <c r="D58" s="132"/>
      <c r="E58" s="132"/>
      <c r="F58" s="132"/>
      <c r="G58" s="132"/>
      <c r="H58" s="132"/>
      <c r="I58" s="145"/>
      <c r="J58" s="146" t="s">
        <v>152</v>
      </c>
      <c r="K58" s="147"/>
    </row>
    <row r="59" spans="2:11" s="1" customFormat="1" ht="10.35" customHeight="1">
      <c r="B59" s="36"/>
      <c r="C59" s="37"/>
      <c r="D59" s="37"/>
      <c r="E59" s="37"/>
      <c r="F59" s="37"/>
      <c r="G59" s="37"/>
      <c r="H59" s="37"/>
      <c r="I59" s="118"/>
      <c r="J59" s="37"/>
      <c r="K59" s="40"/>
    </row>
    <row r="60" spans="2:47" s="1" customFormat="1" ht="29.25" customHeight="1">
      <c r="B60" s="36"/>
      <c r="C60" s="148" t="s">
        <v>153</v>
      </c>
      <c r="D60" s="37"/>
      <c r="E60" s="37"/>
      <c r="F60" s="37"/>
      <c r="G60" s="37"/>
      <c r="H60" s="37"/>
      <c r="I60" s="118"/>
      <c r="J60" s="128">
        <f>J85</f>
        <v>0</v>
      </c>
      <c r="K60" s="40"/>
      <c r="AU60" s="19" t="s">
        <v>154</v>
      </c>
    </row>
    <row r="61" spans="2:11" s="8" customFormat="1" ht="24.95" customHeight="1">
      <c r="B61" s="149"/>
      <c r="C61" s="150"/>
      <c r="D61" s="151" t="s">
        <v>515</v>
      </c>
      <c r="E61" s="152"/>
      <c r="F61" s="152"/>
      <c r="G61" s="152"/>
      <c r="H61" s="152"/>
      <c r="I61" s="153"/>
      <c r="J61" s="154">
        <f>J86</f>
        <v>0</v>
      </c>
      <c r="K61" s="155"/>
    </row>
    <row r="62" spans="2:11" s="9" customFormat="1" ht="19.9" customHeight="1">
      <c r="B62" s="156"/>
      <c r="C62" s="157"/>
      <c r="D62" s="158" t="s">
        <v>516</v>
      </c>
      <c r="E62" s="159"/>
      <c r="F62" s="159"/>
      <c r="G62" s="159"/>
      <c r="H62" s="159"/>
      <c r="I62" s="160"/>
      <c r="J62" s="161">
        <f>J87</f>
        <v>0</v>
      </c>
      <c r="K62" s="162"/>
    </row>
    <row r="63" spans="2:11" s="9" customFormat="1" ht="19.9" customHeight="1">
      <c r="B63" s="156"/>
      <c r="C63" s="157"/>
      <c r="D63" s="158" t="s">
        <v>1369</v>
      </c>
      <c r="E63" s="159"/>
      <c r="F63" s="159"/>
      <c r="G63" s="159"/>
      <c r="H63" s="159"/>
      <c r="I63" s="160"/>
      <c r="J63" s="161">
        <f>J125</f>
        <v>0</v>
      </c>
      <c r="K63" s="162"/>
    </row>
    <row r="64" spans="2:11" s="1" customFormat="1" ht="21.75" customHeight="1">
      <c r="B64" s="36"/>
      <c r="C64" s="37"/>
      <c r="D64" s="37"/>
      <c r="E64" s="37"/>
      <c r="F64" s="37"/>
      <c r="G64" s="37"/>
      <c r="H64" s="37"/>
      <c r="I64" s="118"/>
      <c r="J64" s="37"/>
      <c r="K64" s="40"/>
    </row>
    <row r="65" spans="2:11" s="1" customFormat="1" ht="6.95" customHeight="1">
      <c r="B65" s="51"/>
      <c r="C65" s="52"/>
      <c r="D65" s="52"/>
      <c r="E65" s="52"/>
      <c r="F65" s="52"/>
      <c r="G65" s="52"/>
      <c r="H65" s="52"/>
      <c r="I65" s="139"/>
      <c r="J65" s="52"/>
      <c r="K65" s="53"/>
    </row>
    <row r="69" spans="2:12" s="1" customFormat="1" ht="6.95" customHeight="1">
      <c r="B69" s="54"/>
      <c r="C69" s="55"/>
      <c r="D69" s="55"/>
      <c r="E69" s="55"/>
      <c r="F69" s="55"/>
      <c r="G69" s="55"/>
      <c r="H69" s="55"/>
      <c r="I69" s="142"/>
      <c r="J69" s="55"/>
      <c r="K69" s="55"/>
      <c r="L69" s="56"/>
    </row>
    <row r="70" spans="2:12" s="1" customFormat="1" ht="36.95" customHeight="1">
      <c r="B70" s="36"/>
      <c r="C70" s="57" t="s">
        <v>165</v>
      </c>
      <c r="D70" s="58"/>
      <c r="E70" s="58"/>
      <c r="F70" s="58"/>
      <c r="G70" s="58"/>
      <c r="H70" s="58"/>
      <c r="I70" s="163"/>
      <c r="J70" s="58"/>
      <c r="K70" s="58"/>
      <c r="L70" s="56"/>
    </row>
    <row r="71" spans="2:12" s="1" customFormat="1" ht="6.95" customHeight="1">
      <c r="B71" s="36"/>
      <c r="C71" s="58"/>
      <c r="D71" s="58"/>
      <c r="E71" s="58"/>
      <c r="F71" s="58"/>
      <c r="G71" s="58"/>
      <c r="H71" s="58"/>
      <c r="I71" s="163"/>
      <c r="J71" s="58"/>
      <c r="K71" s="58"/>
      <c r="L71" s="56"/>
    </row>
    <row r="72" spans="2:12" s="1" customFormat="1" ht="14.45" customHeight="1">
      <c r="B72" s="36"/>
      <c r="C72" s="60" t="s">
        <v>16</v>
      </c>
      <c r="D72" s="58"/>
      <c r="E72" s="58"/>
      <c r="F72" s="58"/>
      <c r="G72" s="58"/>
      <c r="H72" s="58"/>
      <c r="I72" s="163"/>
      <c r="J72" s="58"/>
      <c r="K72" s="58"/>
      <c r="L72" s="56"/>
    </row>
    <row r="73" spans="2:12" s="1" customFormat="1" ht="22.5" customHeight="1">
      <c r="B73" s="36"/>
      <c r="C73" s="58"/>
      <c r="D73" s="58"/>
      <c r="E73" s="331" t="str">
        <f>E7</f>
        <v>VD Labská, zvýšení retenční funkce rekonstrucí spodních výpustí v obtokovém tunelu</v>
      </c>
      <c r="F73" s="308"/>
      <c r="G73" s="308"/>
      <c r="H73" s="308"/>
      <c r="I73" s="163"/>
      <c r="J73" s="58"/>
      <c r="K73" s="58"/>
      <c r="L73" s="56"/>
    </row>
    <row r="74" spans="2:12" ht="13.5">
      <c r="B74" s="23"/>
      <c r="C74" s="60" t="s">
        <v>148</v>
      </c>
      <c r="D74" s="270"/>
      <c r="E74" s="270"/>
      <c r="F74" s="270"/>
      <c r="G74" s="270"/>
      <c r="H74" s="270"/>
      <c r="J74" s="270"/>
      <c r="K74" s="270"/>
      <c r="L74" s="271"/>
    </row>
    <row r="75" spans="2:12" s="1" customFormat="1" ht="22.5" customHeight="1">
      <c r="B75" s="36"/>
      <c r="C75" s="58"/>
      <c r="D75" s="58"/>
      <c r="E75" s="331" t="s">
        <v>2760</v>
      </c>
      <c r="F75" s="308"/>
      <c r="G75" s="308"/>
      <c r="H75" s="308"/>
      <c r="I75" s="163"/>
      <c r="J75" s="58"/>
      <c r="K75" s="58"/>
      <c r="L75" s="56"/>
    </row>
    <row r="76" spans="2:12" s="1" customFormat="1" ht="14.45" customHeight="1">
      <c r="B76" s="36"/>
      <c r="C76" s="60" t="s">
        <v>1109</v>
      </c>
      <c r="D76" s="58"/>
      <c r="E76" s="58"/>
      <c r="F76" s="58"/>
      <c r="G76" s="58"/>
      <c r="H76" s="58"/>
      <c r="I76" s="163"/>
      <c r="J76" s="58"/>
      <c r="K76" s="58"/>
      <c r="L76" s="56"/>
    </row>
    <row r="77" spans="2:12" s="1" customFormat="1" ht="23.25" customHeight="1">
      <c r="B77" s="36"/>
      <c r="C77" s="58"/>
      <c r="D77" s="58"/>
      <c r="E77" s="305" t="str">
        <f>E11</f>
        <v>SO 08.02 - MVE Úprava oken a dveří</v>
      </c>
      <c r="F77" s="308"/>
      <c r="G77" s="308"/>
      <c r="H77" s="308"/>
      <c r="I77" s="163"/>
      <c r="J77" s="58"/>
      <c r="K77" s="58"/>
      <c r="L77" s="56"/>
    </row>
    <row r="78" spans="2:12" s="1" customFormat="1" ht="6.95" customHeight="1">
      <c r="B78" s="36"/>
      <c r="C78" s="58"/>
      <c r="D78" s="58"/>
      <c r="E78" s="58"/>
      <c r="F78" s="58"/>
      <c r="G78" s="58"/>
      <c r="H78" s="58"/>
      <c r="I78" s="163"/>
      <c r="J78" s="58"/>
      <c r="K78" s="58"/>
      <c r="L78" s="56"/>
    </row>
    <row r="79" spans="2:12" s="1" customFormat="1" ht="18" customHeight="1">
      <c r="B79" s="36"/>
      <c r="C79" s="60" t="s">
        <v>22</v>
      </c>
      <c r="D79" s="58"/>
      <c r="E79" s="58"/>
      <c r="F79" s="164" t="str">
        <f>F14</f>
        <v xml:space="preserve"> </v>
      </c>
      <c r="G79" s="58"/>
      <c r="H79" s="58"/>
      <c r="I79" s="165" t="s">
        <v>24</v>
      </c>
      <c r="J79" s="68" t="str">
        <f>IF(J14="","",J14)</f>
        <v>22. 3. 2016</v>
      </c>
      <c r="K79" s="58"/>
      <c r="L79" s="56"/>
    </row>
    <row r="80" spans="2:12" s="1" customFormat="1" ht="6.95" customHeight="1">
      <c r="B80" s="36"/>
      <c r="C80" s="58"/>
      <c r="D80" s="58"/>
      <c r="E80" s="58"/>
      <c r="F80" s="58"/>
      <c r="G80" s="58"/>
      <c r="H80" s="58"/>
      <c r="I80" s="163"/>
      <c r="J80" s="58"/>
      <c r="K80" s="58"/>
      <c r="L80" s="56"/>
    </row>
    <row r="81" spans="2:12" s="1" customFormat="1" ht="13.5">
      <c r="B81" s="36"/>
      <c r="C81" s="60" t="s">
        <v>26</v>
      </c>
      <c r="D81" s="58"/>
      <c r="E81" s="58"/>
      <c r="F81" s="164" t="str">
        <f>E17</f>
        <v>Povodí Labe, státní podnik</v>
      </c>
      <c r="G81" s="58"/>
      <c r="H81" s="58"/>
      <c r="I81" s="165" t="s">
        <v>32</v>
      </c>
      <c r="J81" s="164" t="str">
        <f>E23</f>
        <v>HG Partner, s.r.o.</v>
      </c>
      <c r="K81" s="58"/>
      <c r="L81" s="56"/>
    </row>
    <row r="82" spans="2:12" s="1" customFormat="1" ht="14.45" customHeight="1">
      <c r="B82" s="36"/>
      <c r="C82" s="60" t="s">
        <v>30</v>
      </c>
      <c r="D82" s="58"/>
      <c r="E82" s="58"/>
      <c r="F82" s="164" t="str">
        <f>IF(E20="","",E20)</f>
        <v/>
      </c>
      <c r="G82" s="58"/>
      <c r="H82" s="58"/>
      <c r="I82" s="163"/>
      <c r="J82" s="58"/>
      <c r="K82" s="58"/>
      <c r="L82" s="56"/>
    </row>
    <row r="83" spans="2:12" s="1" customFormat="1" ht="10.35" customHeight="1">
      <c r="B83" s="36"/>
      <c r="C83" s="58"/>
      <c r="D83" s="58"/>
      <c r="E83" s="58"/>
      <c r="F83" s="58"/>
      <c r="G83" s="58"/>
      <c r="H83" s="58"/>
      <c r="I83" s="163"/>
      <c r="J83" s="58"/>
      <c r="K83" s="58"/>
      <c r="L83" s="56"/>
    </row>
    <row r="84" spans="2:20" s="10" customFormat="1" ht="29.25" customHeight="1">
      <c r="B84" s="166"/>
      <c r="C84" s="167" t="s">
        <v>166</v>
      </c>
      <c r="D84" s="168" t="s">
        <v>56</v>
      </c>
      <c r="E84" s="168" t="s">
        <v>52</v>
      </c>
      <c r="F84" s="168" t="s">
        <v>167</v>
      </c>
      <c r="G84" s="168" t="s">
        <v>168</v>
      </c>
      <c r="H84" s="168" t="s">
        <v>169</v>
      </c>
      <c r="I84" s="169" t="s">
        <v>170</v>
      </c>
      <c r="J84" s="168" t="s">
        <v>152</v>
      </c>
      <c r="K84" s="170" t="s">
        <v>171</v>
      </c>
      <c r="L84" s="171"/>
      <c r="M84" s="77" t="s">
        <v>172</v>
      </c>
      <c r="N84" s="78" t="s">
        <v>41</v>
      </c>
      <c r="O84" s="78" t="s">
        <v>173</v>
      </c>
      <c r="P84" s="78" t="s">
        <v>174</v>
      </c>
      <c r="Q84" s="78" t="s">
        <v>175</v>
      </c>
      <c r="R84" s="78" t="s">
        <v>176</v>
      </c>
      <c r="S84" s="78" t="s">
        <v>177</v>
      </c>
      <c r="T84" s="79" t="s">
        <v>178</v>
      </c>
    </row>
    <row r="85" spans="2:63" s="1" customFormat="1" ht="29.25" customHeight="1">
      <c r="B85" s="36"/>
      <c r="C85" s="83" t="s">
        <v>153</v>
      </c>
      <c r="D85" s="58"/>
      <c r="E85" s="58"/>
      <c r="F85" s="58"/>
      <c r="G85" s="58"/>
      <c r="H85" s="58"/>
      <c r="I85" s="163"/>
      <c r="J85" s="172">
        <f>BK85</f>
        <v>0</v>
      </c>
      <c r="K85" s="58"/>
      <c r="L85" s="56"/>
      <c r="M85" s="80"/>
      <c r="N85" s="81"/>
      <c r="O85" s="81"/>
      <c r="P85" s="173">
        <f>P86</f>
        <v>0</v>
      </c>
      <c r="Q85" s="81"/>
      <c r="R85" s="173">
        <f>R86</f>
        <v>0.09416899999999999</v>
      </c>
      <c r="S85" s="81"/>
      <c r="T85" s="174">
        <f>T86</f>
        <v>0.160056</v>
      </c>
      <c r="AT85" s="19" t="s">
        <v>70</v>
      </c>
      <c r="AU85" s="19" t="s">
        <v>154</v>
      </c>
      <c r="BK85" s="175">
        <f>BK86</f>
        <v>0</v>
      </c>
    </row>
    <row r="86" spans="2:63" s="11" customFormat="1" ht="37.35" customHeight="1">
      <c r="B86" s="176"/>
      <c r="C86" s="177"/>
      <c r="D86" s="178" t="s">
        <v>70</v>
      </c>
      <c r="E86" s="179" t="s">
        <v>968</v>
      </c>
      <c r="F86" s="179" t="s">
        <v>969</v>
      </c>
      <c r="G86" s="177"/>
      <c r="H86" s="177"/>
      <c r="I86" s="180"/>
      <c r="J86" s="181">
        <f>BK86</f>
        <v>0</v>
      </c>
      <c r="K86" s="177"/>
      <c r="L86" s="182"/>
      <c r="M86" s="183"/>
      <c r="N86" s="184"/>
      <c r="O86" s="184"/>
      <c r="P86" s="185">
        <f>P87+P125</f>
        <v>0</v>
      </c>
      <c r="Q86" s="184"/>
      <c r="R86" s="185">
        <f>R87+R125</f>
        <v>0.09416899999999999</v>
      </c>
      <c r="S86" s="184"/>
      <c r="T86" s="186">
        <f>T87+T125</f>
        <v>0.160056</v>
      </c>
      <c r="AR86" s="187" t="s">
        <v>80</v>
      </c>
      <c r="AT86" s="188" t="s">
        <v>70</v>
      </c>
      <c r="AU86" s="188" t="s">
        <v>71</v>
      </c>
      <c r="AY86" s="187" t="s">
        <v>180</v>
      </c>
      <c r="BK86" s="189">
        <f>BK87+BK125</f>
        <v>0</v>
      </c>
    </row>
    <row r="87" spans="2:63" s="11" customFormat="1" ht="19.9" customHeight="1">
      <c r="B87" s="176"/>
      <c r="C87" s="177"/>
      <c r="D87" s="190" t="s">
        <v>70</v>
      </c>
      <c r="E87" s="191" t="s">
        <v>970</v>
      </c>
      <c r="F87" s="191" t="s">
        <v>971</v>
      </c>
      <c r="G87" s="177"/>
      <c r="H87" s="177"/>
      <c r="I87" s="180"/>
      <c r="J87" s="192">
        <f>BK87</f>
        <v>0</v>
      </c>
      <c r="K87" s="177"/>
      <c r="L87" s="182"/>
      <c r="M87" s="183"/>
      <c r="N87" s="184"/>
      <c r="O87" s="184"/>
      <c r="P87" s="185">
        <f>SUM(P88:P124)</f>
        <v>0</v>
      </c>
      <c r="Q87" s="184"/>
      <c r="R87" s="185">
        <f>SUM(R88:R124)</f>
        <v>0.093385</v>
      </c>
      <c r="S87" s="184"/>
      <c r="T87" s="186">
        <f>SUM(T88:T124)</f>
        <v>0.160056</v>
      </c>
      <c r="AR87" s="187" t="s">
        <v>80</v>
      </c>
      <c r="AT87" s="188" t="s">
        <v>70</v>
      </c>
      <c r="AU87" s="188" t="s">
        <v>78</v>
      </c>
      <c r="AY87" s="187" t="s">
        <v>180</v>
      </c>
      <c r="BK87" s="189">
        <f>SUM(BK88:BK124)</f>
        <v>0</v>
      </c>
    </row>
    <row r="88" spans="2:65" s="1" customFormat="1" ht="22.5" customHeight="1">
      <c r="B88" s="36"/>
      <c r="C88" s="193" t="s">
        <v>78</v>
      </c>
      <c r="D88" s="193" t="s">
        <v>183</v>
      </c>
      <c r="E88" s="194" t="s">
        <v>2959</v>
      </c>
      <c r="F88" s="195" t="s">
        <v>2960</v>
      </c>
      <c r="G88" s="196" t="s">
        <v>532</v>
      </c>
      <c r="H88" s="197">
        <v>3.078</v>
      </c>
      <c r="I88" s="198"/>
      <c r="J88" s="199">
        <f>ROUND(I88*H88,2)</f>
        <v>0</v>
      </c>
      <c r="K88" s="195" t="s">
        <v>560</v>
      </c>
      <c r="L88" s="56"/>
      <c r="M88" s="200" t="s">
        <v>21</v>
      </c>
      <c r="N88" s="201" t="s">
        <v>42</v>
      </c>
      <c r="O88" s="37"/>
      <c r="P88" s="202">
        <f>O88*H88</f>
        <v>0</v>
      </c>
      <c r="Q88" s="202">
        <v>0</v>
      </c>
      <c r="R88" s="202">
        <f>Q88*H88</f>
        <v>0</v>
      </c>
      <c r="S88" s="202">
        <v>0.02</v>
      </c>
      <c r="T88" s="203">
        <f>S88*H88</f>
        <v>0.06156</v>
      </c>
      <c r="AR88" s="19" t="s">
        <v>275</v>
      </c>
      <c r="AT88" s="19" t="s">
        <v>183</v>
      </c>
      <c r="AU88" s="19" t="s">
        <v>80</v>
      </c>
      <c r="AY88" s="19" t="s">
        <v>180</v>
      </c>
      <c r="BE88" s="204">
        <f>IF(N88="základní",J88,0)</f>
        <v>0</v>
      </c>
      <c r="BF88" s="204">
        <f>IF(N88="snížená",J88,0)</f>
        <v>0</v>
      </c>
      <c r="BG88" s="204">
        <f>IF(N88="zákl. přenesená",J88,0)</f>
        <v>0</v>
      </c>
      <c r="BH88" s="204">
        <f>IF(N88="sníž. přenesená",J88,0)</f>
        <v>0</v>
      </c>
      <c r="BI88" s="204">
        <f>IF(N88="nulová",J88,0)</f>
        <v>0</v>
      </c>
      <c r="BJ88" s="19" t="s">
        <v>78</v>
      </c>
      <c r="BK88" s="204">
        <f>ROUND(I88*H88,2)</f>
        <v>0</v>
      </c>
      <c r="BL88" s="19" t="s">
        <v>275</v>
      </c>
      <c r="BM88" s="19" t="s">
        <v>2961</v>
      </c>
    </row>
    <row r="89" spans="2:47" s="1" customFormat="1" ht="13.5">
      <c r="B89" s="36"/>
      <c r="C89" s="58"/>
      <c r="D89" s="205" t="s">
        <v>188</v>
      </c>
      <c r="E89" s="58"/>
      <c r="F89" s="206" t="s">
        <v>2960</v>
      </c>
      <c r="G89" s="58"/>
      <c r="H89" s="58"/>
      <c r="I89" s="163"/>
      <c r="J89" s="58"/>
      <c r="K89" s="58"/>
      <c r="L89" s="56"/>
      <c r="M89" s="73"/>
      <c r="N89" s="37"/>
      <c r="O89" s="37"/>
      <c r="P89" s="37"/>
      <c r="Q89" s="37"/>
      <c r="R89" s="37"/>
      <c r="S89" s="37"/>
      <c r="T89" s="74"/>
      <c r="AT89" s="19" t="s">
        <v>188</v>
      </c>
      <c r="AU89" s="19" t="s">
        <v>80</v>
      </c>
    </row>
    <row r="90" spans="2:51" s="12" customFormat="1" ht="27">
      <c r="B90" s="207"/>
      <c r="C90" s="208"/>
      <c r="D90" s="205" t="s">
        <v>190</v>
      </c>
      <c r="E90" s="209" t="s">
        <v>21</v>
      </c>
      <c r="F90" s="210" t="s">
        <v>2962</v>
      </c>
      <c r="G90" s="208"/>
      <c r="H90" s="211">
        <v>0.632</v>
      </c>
      <c r="I90" s="212"/>
      <c r="J90" s="208"/>
      <c r="K90" s="208"/>
      <c r="L90" s="213"/>
      <c r="M90" s="214"/>
      <c r="N90" s="215"/>
      <c r="O90" s="215"/>
      <c r="P90" s="215"/>
      <c r="Q90" s="215"/>
      <c r="R90" s="215"/>
      <c r="S90" s="215"/>
      <c r="T90" s="216"/>
      <c r="AT90" s="217" t="s">
        <v>190</v>
      </c>
      <c r="AU90" s="217" t="s">
        <v>80</v>
      </c>
      <c r="AV90" s="12" t="s">
        <v>80</v>
      </c>
      <c r="AW90" s="12" t="s">
        <v>34</v>
      </c>
      <c r="AX90" s="12" t="s">
        <v>71</v>
      </c>
      <c r="AY90" s="217" t="s">
        <v>180</v>
      </c>
    </row>
    <row r="91" spans="2:51" s="12" customFormat="1" ht="27">
      <c r="B91" s="207"/>
      <c r="C91" s="208"/>
      <c r="D91" s="205" t="s">
        <v>190</v>
      </c>
      <c r="E91" s="209" t="s">
        <v>21</v>
      </c>
      <c r="F91" s="210" t="s">
        <v>2963</v>
      </c>
      <c r="G91" s="208"/>
      <c r="H91" s="211">
        <v>0.428</v>
      </c>
      <c r="I91" s="212"/>
      <c r="J91" s="208"/>
      <c r="K91" s="208"/>
      <c r="L91" s="213"/>
      <c r="M91" s="214"/>
      <c r="N91" s="215"/>
      <c r="O91" s="215"/>
      <c r="P91" s="215"/>
      <c r="Q91" s="215"/>
      <c r="R91" s="215"/>
      <c r="S91" s="215"/>
      <c r="T91" s="216"/>
      <c r="AT91" s="217" t="s">
        <v>190</v>
      </c>
      <c r="AU91" s="217" t="s">
        <v>80</v>
      </c>
      <c r="AV91" s="12" t="s">
        <v>80</v>
      </c>
      <c r="AW91" s="12" t="s">
        <v>34</v>
      </c>
      <c r="AX91" s="12" t="s">
        <v>71</v>
      </c>
      <c r="AY91" s="217" t="s">
        <v>180</v>
      </c>
    </row>
    <row r="92" spans="2:51" s="14" customFormat="1" ht="13.5">
      <c r="B92" s="256"/>
      <c r="C92" s="257"/>
      <c r="D92" s="205" t="s">
        <v>190</v>
      </c>
      <c r="E92" s="258" t="s">
        <v>21</v>
      </c>
      <c r="F92" s="259" t="s">
        <v>720</v>
      </c>
      <c r="G92" s="257"/>
      <c r="H92" s="260">
        <v>1.06</v>
      </c>
      <c r="I92" s="261"/>
      <c r="J92" s="257"/>
      <c r="K92" s="257"/>
      <c r="L92" s="262"/>
      <c r="M92" s="263"/>
      <c r="N92" s="264"/>
      <c r="O92" s="264"/>
      <c r="P92" s="264"/>
      <c r="Q92" s="264"/>
      <c r="R92" s="264"/>
      <c r="S92" s="264"/>
      <c r="T92" s="265"/>
      <c r="AT92" s="266" t="s">
        <v>190</v>
      </c>
      <c r="AU92" s="266" t="s">
        <v>80</v>
      </c>
      <c r="AV92" s="14" t="s">
        <v>203</v>
      </c>
      <c r="AW92" s="14" t="s">
        <v>34</v>
      </c>
      <c r="AX92" s="14" t="s">
        <v>71</v>
      </c>
      <c r="AY92" s="266" t="s">
        <v>180</v>
      </c>
    </row>
    <row r="93" spans="2:51" s="12" customFormat="1" ht="13.5">
      <c r="B93" s="207"/>
      <c r="C93" s="208"/>
      <c r="D93" s="205" t="s">
        <v>190</v>
      </c>
      <c r="E93" s="209" t="s">
        <v>21</v>
      </c>
      <c r="F93" s="210" t="s">
        <v>2964</v>
      </c>
      <c r="G93" s="208"/>
      <c r="H93" s="211">
        <v>1.204</v>
      </c>
      <c r="I93" s="212"/>
      <c r="J93" s="208"/>
      <c r="K93" s="208"/>
      <c r="L93" s="213"/>
      <c r="M93" s="214"/>
      <c r="N93" s="215"/>
      <c r="O93" s="215"/>
      <c r="P93" s="215"/>
      <c r="Q93" s="215"/>
      <c r="R93" s="215"/>
      <c r="S93" s="215"/>
      <c r="T93" s="216"/>
      <c r="AT93" s="217" t="s">
        <v>190</v>
      </c>
      <c r="AU93" s="217" t="s">
        <v>80</v>
      </c>
      <c r="AV93" s="12" t="s">
        <v>80</v>
      </c>
      <c r="AW93" s="12" t="s">
        <v>34</v>
      </c>
      <c r="AX93" s="12" t="s">
        <v>71</v>
      </c>
      <c r="AY93" s="217" t="s">
        <v>180</v>
      </c>
    </row>
    <row r="94" spans="2:51" s="12" customFormat="1" ht="13.5">
      <c r="B94" s="207"/>
      <c r="C94" s="208"/>
      <c r="D94" s="205" t="s">
        <v>190</v>
      </c>
      <c r="E94" s="209" t="s">
        <v>21</v>
      </c>
      <c r="F94" s="210" t="s">
        <v>2965</v>
      </c>
      <c r="G94" s="208"/>
      <c r="H94" s="211">
        <v>0.814</v>
      </c>
      <c r="I94" s="212"/>
      <c r="J94" s="208"/>
      <c r="K94" s="208"/>
      <c r="L94" s="213"/>
      <c r="M94" s="214"/>
      <c r="N94" s="215"/>
      <c r="O94" s="215"/>
      <c r="P94" s="215"/>
      <c r="Q94" s="215"/>
      <c r="R94" s="215"/>
      <c r="S94" s="215"/>
      <c r="T94" s="216"/>
      <c r="AT94" s="217" t="s">
        <v>190</v>
      </c>
      <c r="AU94" s="217" t="s">
        <v>80</v>
      </c>
      <c r="AV94" s="12" t="s">
        <v>80</v>
      </c>
      <c r="AW94" s="12" t="s">
        <v>34</v>
      </c>
      <c r="AX94" s="12" t="s">
        <v>71</v>
      </c>
      <c r="AY94" s="217" t="s">
        <v>180</v>
      </c>
    </row>
    <row r="95" spans="2:51" s="13" customFormat="1" ht="13.5">
      <c r="B95" s="219"/>
      <c r="C95" s="220"/>
      <c r="D95" s="230" t="s">
        <v>190</v>
      </c>
      <c r="E95" s="247" t="s">
        <v>21</v>
      </c>
      <c r="F95" s="248" t="s">
        <v>209</v>
      </c>
      <c r="G95" s="220"/>
      <c r="H95" s="249">
        <v>3.078</v>
      </c>
      <c r="I95" s="224"/>
      <c r="J95" s="220"/>
      <c r="K95" s="220"/>
      <c r="L95" s="225"/>
      <c r="M95" s="226"/>
      <c r="N95" s="227"/>
      <c r="O95" s="227"/>
      <c r="P95" s="227"/>
      <c r="Q95" s="227"/>
      <c r="R95" s="227"/>
      <c r="S95" s="227"/>
      <c r="T95" s="228"/>
      <c r="AT95" s="229" t="s">
        <v>190</v>
      </c>
      <c r="AU95" s="229" t="s">
        <v>80</v>
      </c>
      <c r="AV95" s="13" t="s">
        <v>206</v>
      </c>
      <c r="AW95" s="13" t="s">
        <v>34</v>
      </c>
      <c r="AX95" s="13" t="s">
        <v>78</v>
      </c>
      <c r="AY95" s="229" t="s">
        <v>180</v>
      </c>
    </row>
    <row r="96" spans="2:65" s="1" customFormat="1" ht="22.5" customHeight="1">
      <c r="B96" s="36"/>
      <c r="C96" s="193" t="s">
        <v>80</v>
      </c>
      <c r="D96" s="193" t="s">
        <v>183</v>
      </c>
      <c r="E96" s="194" t="s">
        <v>2966</v>
      </c>
      <c r="F96" s="195" t="s">
        <v>2967</v>
      </c>
      <c r="G96" s="196" t="s">
        <v>186</v>
      </c>
      <c r="H96" s="197">
        <v>9</v>
      </c>
      <c r="I96" s="198"/>
      <c r="J96" s="199">
        <f>ROUND(I96*H96,2)</f>
        <v>0</v>
      </c>
      <c r="K96" s="195" t="s">
        <v>560</v>
      </c>
      <c r="L96" s="56"/>
      <c r="M96" s="200" t="s">
        <v>21</v>
      </c>
      <c r="N96" s="201" t="s">
        <v>42</v>
      </c>
      <c r="O96" s="37"/>
      <c r="P96" s="202">
        <f>O96*H96</f>
        <v>0</v>
      </c>
      <c r="Q96" s="202">
        <v>0</v>
      </c>
      <c r="R96" s="202">
        <f>Q96*H96</f>
        <v>0</v>
      </c>
      <c r="S96" s="202">
        <v>0</v>
      </c>
      <c r="T96" s="203">
        <f>S96*H96</f>
        <v>0</v>
      </c>
      <c r="AR96" s="19" t="s">
        <v>275</v>
      </c>
      <c r="AT96" s="19" t="s">
        <v>183</v>
      </c>
      <c r="AU96" s="19" t="s">
        <v>80</v>
      </c>
      <c r="AY96" s="19" t="s">
        <v>180</v>
      </c>
      <c r="BE96" s="204">
        <f>IF(N96="základní",J96,0)</f>
        <v>0</v>
      </c>
      <c r="BF96" s="204">
        <f>IF(N96="snížená",J96,0)</f>
        <v>0</v>
      </c>
      <c r="BG96" s="204">
        <f>IF(N96="zákl. přenesená",J96,0)</f>
        <v>0</v>
      </c>
      <c r="BH96" s="204">
        <f>IF(N96="sníž. přenesená",J96,0)</f>
        <v>0</v>
      </c>
      <c r="BI96" s="204">
        <f>IF(N96="nulová",J96,0)</f>
        <v>0</v>
      </c>
      <c r="BJ96" s="19" t="s">
        <v>78</v>
      </c>
      <c r="BK96" s="204">
        <f>ROUND(I96*H96,2)</f>
        <v>0</v>
      </c>
      <c r="BL96" s="19" t="s">
        <v>275</v>
      </c>
      <c r="BM96" s="19" t="s">
        <v>2968</v>
      </c>
    </row>
    <row r="97" spans="2:47" s="1" customFormat="1" ht="13.5">
      <c r="B97" s="36"/>
      <c r="C97" s="58"/>
      <c r="D97" s="205" t="s">
        <v>188</v>
      </c>
      <c r="E97" s="58"/>
      <c r="F97" s="206" t="s">
        <v>2969</v>
      </c>
      <c r="G97" s="58"/>
      <c r="H97" s="58"/>
      <c r="I97" s="163"/>
      <c r="J97" s="58"/>
      <c r="K97" s="58"/>
      <c r="L97" s="56"/>
      <c r="M97" s="73"/>
      <c r="N97" s="37"/>
      <c r="O97" s="37"/>
      <c r="P97" s="37"/>
      <c r="Q97" s="37"/>
      <c r="R97" s="37"/>
      <c r="S97" s="37"/>
      <c r="T97" s="74"/>
      <c r="AT97" s="19" t="s">
        <v>188</v>
      </c>
      <c r="AU97" s="19" t="s">
        <v>80</v>
      </c>
    </row>
    <row r="98" spans="2:51" s="12" customFormat="1" ht="13.5">
      <c r="B98" s="207"/>
      <c r="C98" s="208"/>
      <c r="D98" s="230" t="s">
        <v>190</v>
      </c>
      <c r="E98" s="243" t="s">
        <v>21</v>
      </c>
      <c r="F98" s="244" t="s">
        <v>2970</v>
      </c>
      <c r="G98" s="208"/>
      <c r="H98" s="245">
        <v>9</v>
      </c>
      <c r="I98" s="212"/>
      <c r="J98" s="208"/>
      <c r="K98" s="208"/>
      <c r="L98" s="213"/>
      <c r="M98" s="214"/>
      <c r="N98" s="215"/>
      <c r="O98" s="215"/>
      <c r="P98" s="215"/>
      <c r="Q98" s="215"/>
      <c r="R98" s="215"/>
      <c r="S98" s="215"/>
      <c r="T98" s="216"/>
      <c r="AT98" s="217" t="s">
        <v>190</v>
      </c>
      <c r="AU98" s="217" t="s">
        <v>80</v>
      </c>
      <c r="AV98" s="12" t="s">
        <v>80</v>
      </c>
      <c r="AW98" s="12" t="s">
        <v>34</v>
      </c>
      <c r="AX98" s="12" t="s">
        <v>78</v>
      </c>
      <c r="AY98" s="217" t="s">
        <v>180</v>
      </c>
    </row>
    <row r="99" spans="2:65" s="1" customFormat="1" ht="22.5" customHeight="1">
      <c r="B99" s="36"/>
      <c r="C99" s="193" t="s">
        <v>203</v>
      </c>
      <c r="D99" s="193" t="s">
        <v>183</v>
      </c>
      <c r="E99" s="194" t="s">
        <v>2971</v>
      </c>
      <c r="F99" s="195" t="s">
        <v>2972</v>
      </c>
      <c r="G99" s="196" t="s">
        <v>186</v>
      </c>
      <c r="H99" s="197">
        <v>6</v>
      </c>
      <c r="I99" s="198"/>
      <c r="J99" s="199">
        <f>ROUND(I99*H99,2)</f>
        <v>0</v>
      </c>
      <c r="K99" s="195" t="s">
        <v>560</v>
      </c>
      <c r="L99" s="56"/>
      <c r="M99" s="200" t="s">
        <v>21</v>
      </c>
      <c r="N99" s="201" t="s">
        <v>42</v>
      </c>
      <c r="O99" s="37"/>
      <c r="P99" s="202">
        <f>O99*H99</f>
        <v>0</v>
      </c>
      <c r="Q99" s="202">
        <v>5E-05</v>
      </c>
      <c r="R99" s="202">
        <f>Q99*H99</f>
        <v>0.00030000000000000003</v>
      </c>
      <c r="S99" s="202">
        <v>0</v>
      </c>
      <c r="T99" s="203">
        <f>S99*H99</f>
        <v>0</v>
      </c>
      <c r="AR99" s="19" t="s">
        <v>275</v>
      </c>
      <c r="AT99" s="19" t="s">
        <v>183</v>
      </c>
      <c r="AU99" s="19" t="s">
        <v>80</v>
      </c>
      <c r="AY99" s="19" t="s">
        <v>180</v>
      </c>
      <c r="BE99" s="204">
        <f>IF(N99="základní",J99,0)</f>
        <v>0</v>
      </c>
      <c r="BF99" s="204">
        <f>IF(N99="snížená",J99,0)</f>
        <v>0</v>
      </c>
      <c r="BG99" s="204">
        <f>IF(N99="zákl. přenesená",J99,0)</f>
        <v>0</v>
      </c>
      <c r="BH99" s="204">
        <f>IF(N99="sníž. přenesená",J99,0)</f>
        <v>0</v>
      </c>
      <c r="BI99" s="204">
        <f>IF(N99="nulová",J99,0)</f>
        <v>0</v>
      </c>
      <c r="BJ99" s="19" t="s">
        <v>78</v>
      </c>
      <c r="BK99" s="204">
        <f>ROUND(I99*H99,2)</f>
        <v>0</v>
      </c>
      <c r="BL99" s="19" t="s">
        <v>275</v>
      </c>
      <c r="BM99" s="19" t="s">
        <v>2973</v>
      </c>
    </row>
    <row r="100" spans="2:47" s="1" customFormat="1" ht="13.5">
      <c r="B100" s="36"/>
      <c r="C100" s="58"/>
      <c r="D100" s="205" t="s">
        <v>188</v>
      </c>
      <c r="E100" s="58"/>
      <c r="F100" s="206" t="s">
        <v>2974</v>
      </c>
      <c r="G100" s="58"/>
      <c r="H100" s="58"/>
      <c r="I100" s="163"/>
      <c r="J100" s="58"/>
      <c r="K100" s="58"/>
      <c r="L100" s="56"/>
      <c r="M100" s="73"/>
      <c r="N100" s="37"/>
      <c r="O100" s="37"/>
      <c r="P100" s="37"/>
      <c r="Q100" s="37"/>
      <c r="R100" s="37"/>
      <c r="S100" s="37"/>
      <c r="T100" s="74"/>
      <c r="AT100" s="19" t="s">
        <v>188</v>
      </c>
      <c r="AU100" s="19" t="s">
        <v>80</v>
      </c>
    </row>
    <row r="101" spans="2:51" s="12" customFormat="1" ht="13.5">
      <c r="B101" s="207"/>
      <c r="C101" s="208"/>
      <c r="D101" s="230" t="s">
        <v>190</v>
      </c>
      <c r="E101" s="243" t="s">
        <v>21</v>
      </c>
      <c r="F101" s="244" t="s">
        <v>2975</v>
      </c>
      <c r="G101" s="208"/>
      <c r="H101" s="245">
        <v>6</v>
      </c>
      <c r="I101" s="212"/>
      <c r="J101" s="208"/>
      <c r="K101" s="208"/>
      <c r="L101" s="213"/>
      <c r="M101" s="214"/>
      <c r="N101" s="215"/>
      <c r="O101" s="215"/>
      <c r="P101" s="215"/>
      <c r="Q101" s="215"/>
      <c r="R101" s="215"/>
      <c r="S101" s="215"/>
      <c r="T101" s="216"/>
      <c r="AT101" s="217" t="s">
        <v>190</v>
      </c>
      <c r="AU101" s="217" t="s">
        <v>80</v>
      </c>
      <c r="AV101" s="12" t="s">
        <v>80</v>
      </c>
      <c r="AW101" s="12" t="s">
        <v>34</v>
      </c>
      <c r="AX101" s="12" t="s">
        <v>78</v>
      </c>
      <c r="AY101" s="217" t="s">
        <v>180</v>
      </c>
    </row>
    <row r="102" spans="2:65" s="1" customFormat="1" ht="22.5" customHeight="1">
      <c r="B102" s="36"/>
      <c r="C102" s="232" t="s">
        <v>206</v>
      </c>
      <c r="D102" s="232" t="s">
        <v>219</v>
      </c>
      <c r="E102" s="233" t="s">
        <v>2976</v>
      </c>
      <c r="F102" s="234" t="s">
        <v>2977</v>
      </c>
      <c r="G102" s="235" t="s">
        <v>186</v>
      </c>
      <c r="H102" s="236">
        <v>6</v>
      </c>
      <c r="I102" s="237"/>
      <c r="J102" s="238">
        <f>ROUND(I102*H102,2)</f>
        <v>0</v>
      </c>
      <c r="K102" s="234" t="s">
        <v>21</v>
      </c>
      <c r="L102" s="239"/>
      <c r="M102" s="240" t="s">
        <v>21</v>
      </c>
      <c r="N102" s="241" t="s">
        <v>42</v>
      </c>
      <c r="O102" s="37"/>
      <c r="P102" s="202">
        <f>O102*H102</f>
        <v>0</v>
      </c>
      <c r="Q102" s="202">
        <v>0.01</v>
      </c>
      <c r="R102" s="202">
        <f>Q102*H102</f>
        <v>0.06</v>
      </c>
      <c r="S102" s="202">
        <v>0</v>
      </c>
      <c r="T102" s="203">
        <f>S102*H102</f>
        <v>0</v>
      </c>
      <c r="AR102" s="19" t="s">
        <v>356</v>
      </c>
      <c r="AT102" s="19" t="s">
        <v>219</v>
      </c>
      <c r="AU102" s="19" t="s">
        <v>80</v>
      </c>
      <c r="AY102" s="19" t="s">
        <v>180</v>
      </c>
      <c r="BE102" s="204">
        <f>IF(N102="základní",J102,0)</f>
        <v>0</v>
      </c>
      <c r="BF102" s="204">
        <f>IF(N102="snížená",J102,0)</f>
        <v>0</v>
      </c>
      <c r="BG102" s="204">
        <f>IF(N102="zákl. přenesená",J102,0)</f>
        <v>0</v>
      </c>
      <c r="BH102" s="204">
        <f>IF(N102="sníž. přenesená",J102,0)</f>
        <v>0</v>
      </c>
      <c r="BI102" s="204">
        <f>IF(N102="nulová",J102,0)</f>
        <v>0</v>
      </c>
      <c r="BJ102" s="19" t="s">
        <v>78</v>
      </c>
      <c r="BK102" s="204">
        <f>ROUND(I102*H102,2)</f>
        <v>0</v>
      </c>
      <c r="BL102" s="19" t="s">
        <v>275</v>
      </c>
      <c r="BM102" s="19" t="s">
        <v>2978</v>
      </c>
    </row>
    <row r="103" spans="2:47" s="1" customFormat="1" ht="13.5">
      <c r="B103" s="36"/>
      <c r="C103" s="58"/>
      <c r="D103" s="230" t="s">
        <v>188</v>
      </c>
      <c r="E103" s="58"/>
      <c r="F103" s="242" t="s">
        <v>2979</v>
      </c>
      <c r="G103" s="58"/>
      <c r="H103" s="58"/>
      <c r="I103" s="163"/>
      <c r="J103" s="58"/>
      <c r="K103" s="58"/>
      <c r="L103" s="56"/>
      <c r="M103" s="73"/>
      <c r="N103" s="37"/>
      <c r="O103" s="37"/>
      <c r="P103" s="37"/>
      <c r="Q103" s="37"/>
      <c r="R103" s="37"/>
      <c r="S103" s="37"/>
      <c r="T103" s="74"/>
      <c r="AT103" s="19" t="s">
        <v>188</v>
      </c>
      <c r="AU103" s="19" t="s">
        <v>80</v>
      </c>
    </row>
    <row r="104" spans="2:65" s="1" customFormat="1" ht="22.5" customHeight="1">
      <c r="B104" s="36"/>
      <c r="C104" s="193" t="s">
        <v>218</v>
      </c>
      <c r="D104" s="193" t="s">
        <v>183</v>
      </c>
      <c r="E104" s="194" t="s">
        <v>2980</v>
      </c>
      <c r="F104" s="195" t="s">
        <v>2981</v>
      </c>
      <c r="G104" s="196" t="s">
        <v>186</v>
      </c>
      <c r="H104" s="197">
        <v>1.06</v>
      </c>
      <c r="I104" s="198"/>
      <c r="J104" s="199">
        <f>ROUND(I104*H104,2)</f>
        <v>0</v>
      </c>
      <c r="K104" s="195" t="s">
        <v>560</v>
      </c>
      <c r="L104" s="56"/>
      <c r="M104" s="200" t="s">
        <v>21</v>
      </c>
      <c r="N104" s="201" t="s">
        <v>42</v>
      </c>
      <c r="O104" s="37"/>
      <c r="P104" s="202">
        <f>O104*H104</f>
        <v>0</v>
      </c>
      <c r="Q104" s="202">
        <v>0</v>
      </c>
      <c r="R104" s="202">
        <f>Q104*H104</f>
        <v>0</v>
      </c>
      <c r="S104" s="202">
        <v>0.032</v>
      </c>
      <c r="T104" s="203">
        <f>S104*H104</f>
        <v>0.033920000000000006</v>
      </c>
      <c r="AR104" s="19" t="s">
        <v>275</v>
      </c>
      <c r="AT104" s="19" t="s">
        <v>183</v>
      </c>
      <c r="AU104" s="19" t="s">
        <v>80</v>
      </c>
      <c r="AY104" s="19" t="s">
        <v>180</v>
      </c>
      <c r="BE104" s="204">
        <f>IF(N104="základní",J104,0)</f>
        <v>0</v>
      </c>
      <c r="BF104" s="204">
        <f>IF(N104="snížená",J104,0)</f>
        <v>0</v>
      </c>
      <c r="BG104" s="204">
        <f>IF(N104="zákl. přenesená",J104,0)</f>
        <v>0</v>
      </c>
      <c r="BH104" s="204">
        <f>IF(N104="sníž. přenesená",J104,0)</f>
        <v>0</v>
      </c>
      <c r="BI104" s="204">
        <f>IF(N104="nulová",J104,0)</f>
        <v>0</v>
      </c>
      <c r="BJ104" s="19" t="s">
        <v>78</v>
      </c>
      <c r="BK104" s="204">
        <f>ROUND(I104*H104,2)</f>
        <v>0</v>
      </c>
      <c r="BL104" s="19" t="s">
        <v>275</v>
      </c>
      <c r="BM104" s="19" t="s">
        <v>2982</v>
      </c>
    </row>
    <row r="105" spans="2:47" s="1" customFormat="1" ht="13.5">
      <c r="B105" s="36"/>
      <c r="C105" s="58"/>
      <c r="D105" s="205" t="s">
        <v>188</v>
      </c>
      <c r="E105" s="58"/>
      <c r="F105" s="206" t="s">
        <v>2983</v>
      </c>
      <c r="G105" s="58"/>
      <c r="H105" s="58"/>
      <c r="I105" s="163"/>
      <c r="J105" s="58"/>
      <c r="K105" s="58"/>
      <c r="L105" s="56"/>
      <c r="M105" s="73"/>
      <c r="N105" s="37"/>
      <c r="O105" s="37"/>
      <c r="P105" s="37"/>
      <c r="Q105" s="37"/>
      <c r="R105" s="37"/>
      <c r="S105" s="37"/>
      <c r="T105" s="74"/>
      <c r="AT105" s="19" t="s">
        <v>188</v>
      </c>
      <c r="AU105" s="19" t="s">
        <v>80</v>
      </c>
    </row>
    <row r="106" spans="2:47" s="1" customFormat="1" ht="67.5">
      <c r="B106" s="36"/>
      <c r="C106" s="58"/>
      <c r="D106" s="205" t="s">
        <v>198</v>
      </c>
      <c r="E106" s="58"/>
      <c r="F106" s="218" t="s">
        <v>2984</v>
      </c>
      <c r="G106" s="58"/>
      <c r="H106" s="58"/>
      <c r="I106" s="163"/>
      <c r="J106" s="58"/>
      <c r="K106" s="58"/>
      <c r="L106" s="56"/>
      <c r="M106" s="73"/>
      <c r="N106" s="37"/>
      <c r="O106" s="37"/>
      <c r="P106" s="37"/>
      <c r="Q106" s="37"/>
      <c r="R106" s="37"/>
      <c r="S106" s="37"/>
      <c r="T106" s="74"/>
      <c r="AT106" s="19" t="s">
        <v>198</v>
      </c>
      <c r="AU106" s="19" t="s">
        <v>80</v>
      </c>
    </row>
    <row r="107" spans="2:51" s="12" customFormat="1" ht="13.5">
      <c r="B107" s="207"/>
      <c r="C107" s="208"/>
      <c r="D107" s="205" t="s">
        <v>190</v>
      </c>
      <c r="E107" s="209" t="s">
        <v>21</v>
      </c>
      <c r="F107" s="210" t="s">
        <v>2985</v>
      </c>
      <c r="G107" s="208"/>
      <c r="H107" s="211">
        <v>0.632</v>
      </c>
      <c r="I107" s="212"/>
      <c r="J107" s="208"/>
      <c r="K107" s="208"/>
      <c r="L107" s="213"/>
      <c r="M107" s="214"/>
      <c r="N107" s="215"/>
      <c r="O107" s="215"/>
      <c r="P107" s="215"/>
      <c r="Q107" s="215"/>
      <c r="R107" s="215"/>
      <c r="S107" s="215"/>
      <c r="T107" s="216"/>
      <c r="AT107" s="217" t="s">
        <v>190</v>
      </c>
      <c r="AU107" s="217" t="s">
        <v>80</v>
      </c>
      <c r="AV107" s="12" t="s">
        <v>80</v>
      </c>
      <c r="AW107" s="12" t="s">
        <v>34</v>
      </c>
      <c r="AX107" s="12" t="s">
        <v>71</v>
      </c>
      <c r="AY107" s="217" t="s">
        <v>180</v>
      </c>
    </row>
    <row r="108" spans="2:51" s="12" customFormat="1" ht="13.5">
      <c r="B108" s="207"/>
      <c r="C108" s="208"/>
      <c r="D108" s="205" t="s">
        <v>190</v>
      </c>
      <c r="E108" s="209" t="s">
        <v>21</v>
      </c>
      <c r="F108" s="210" t="s">
        <v>2986</v>
      </c>
      <c r="G108" s="208"/>
      <c r="H108" s="211">
        <v>0.428</v>
      </c>
      <c r="I108" s="212"/>
      <c r="J108" s="208"/>
      <c r="K108" s="208"/>
      <c r="L108" s="213"/>
      <c r="M108" s="214"/>
      <c r="N108" s="215"/>
      <c r="O108" s="215"/>
      <c r="P108" s="215"/>
      <c r="Q108" s="215"/>
      <c r="R108" s="215"/>
      <c r="S108" s="215"/>
      <c r="T108" s="216"/>
      <c r="AT108" s="217" t="s">
        <v>190</v>
      </c>
      <c r="AU108" s="217" t="s">
        <v>80</v>
      </c>
      <c r="AV108" s="12" t="s">
        <v>80</v>
      </c>
      <c r="AW108" s="12" t="s">
        <v>34</v>
      </c>
      <c r="AX108" s="12" t="s">
        <v>71</v>
      </c>
      <c r="AY108" s="217" t="s">
        <v>180</v>
      </c>
    </row>
    <row r="109" spans="2:51" s="13" customFormat="1" ht="13.5">
      <c r="B109" s="219"/>
      <c r="C109" s="220"/>
      <c r="D109" s="230" t="s">
        <v>190</v>
      </c>
      <c r="E109" s="247" t="s">
        <v>21</v>
      </c>
      <c r="F109" s="248" t="s">
        <v>209</v>
      </c>
      <c r="G109" s="220"/>
      <c r="H109" s="249">
        <v>1.06</v>
      </c>
      <c r="I109" s="224"/>
      <c r="J109" s="220"/>
      <c r="K109" s="220"/>
      <c r="L109" s="225"/>
      <c r="M109" s="226"/>
      <c r="N109" s="227"/>
      <c r="O109" s="227"/>
      <c r="P109" s="227"/>
      <c r="Q109" s="227"/>
      <c r="R109" s="227"/>
      <c r="S109" s="227"/>
      <c r="T109" s="228"/>
      <c r="AT109" s="229" t="s">
        <v>190</v>
      </c>
      <c r="AU109" s="229" t="s">
        <v>80</v>
      </c>
      <c r="AV109" s="13" t="s">
        <v>206</v>
      </c>
      <c r="AW109" s="13" t="s">
        <v>34</v>
      </c>
      <c r="AX109" s="13" t="s">
        <v>78</v>
      </c>
      <c r="AY109" s="229" t="s">
        <v>180</v>
      </c>
    </row>
    <row r="110" spans="2:65" s="1" customFormat="1" ht="22.5" customHeight="1">
      <c r="B110" s="36"/>
      <c r="C110" s="193" t="s">
        <v>224</v>
      </c>
      <c r="D110" s="193" t="s">
        <v>183</v>
      </c>
      <c r="E110" s="194" t="s">
        <v>2987</v>
      </c>
      <c r="F110" s="195" t="s">
        <v>2988</v>
      </c>
      <c r="G110" s="196" t="s">
        <v>186</v>
      </c>
      <c r="H110" s="197">
        <v>2.018</v>
      </c>
      <c r="I110" s="198"/>
      <c r="J110" s="199">
        <f>ROUND(I110*H110,2)</f>
        <v>0</v>
      </c>
      <c r="K110" s="195" t="s">
        <v>560</v>
      </c>
      <c r="L110" s="56"/>
      <c r="M110" s="200" t="s">
        <v>21</v>
      </c>
      <c r="N110" s="201" t="s">
        <v>42</v>
      </c>
      <c r="O110" s="37"/>
      <c r="P110" s="202">
        <f>O110*H110</f>
        <v>0</v>
      </c>
      <c r="Q110" s="202">
        <v>0</v>
      </c>
      <c r="R110" s="202">
        <f>Q110*H110</f>
        <v>0</v>
      </c>
      <c r="S110" s="202">
        <v>0.032</v>
      </c>
      <c r="T110" s="203">
        <f>S110*H110</f>
        <v>0.064576</v>
      </c>
      <c r="AR110" s="19" t="s">
        <v>275</v>
      </c>
      <c r="AT110" s="19" t="s">
        <v>183</v>
      </c>
      <c r="AU110" s="19" t="s">
        <v>80</v>
      </c>
      <c r="AY110" s="19" t="s">
        <v>180</v>
      </c>
      <c r="BE110" s="204">
        <f>IF(N110="základní",J110,0)</f>
        <v>0</v>
      </c>
      <c r="BF110" s="204">
        <f>IF(N110="snížená",J110,0)</f>
        <v>0</v>
      </c>
      <c r="BG110" s="204">
        <f>IF(N110="zákl. přenesená",J110,0)</f>
        <v>0</v>
      </c>
      <c r="BH110" s="204">
        <f>IF(N110="sníž. přenesená",J110,0)</f>
        <v>0</v>
      </c>
      <c r="BI110" s="204">
        <f>IF(N110="nulová",J110,0)</f>
        <v>0</v>
      </c>
      <c r="BJ110" s="19" t="s">
        <v>78</v>
      </c>
      <c r="BK110" s="204">
        <f>ROUND(I110*H110,2)</f>
        <v>0</v>
      </c>
      <c r="BL110" s="19" t="s">
        <v>275</v>
      </c>
      <c r="BM110" s="19" t="s">
        <v>2989</v>
      </c>
    </row>
    <row r="111" spans="2:47" s="1" customFormat="1" ht="13.5">
      <c r="B111" s="36"/>
      <c r="C111" s="58"/>
      <c r="D111" s="205" t="s">
        <v>188</v>
      </c>
      <c r="E111" s="58"/>
      <c r="F111" s="206" t="s">
        <v>2990</v>
      </c>
      <c r="G111" s="58"/>
      <c r="H111" s="58"/>
      <c r="I111" s="163"/>
      <c r="J111" s="58"/>
      <c r="K111" s="58"/>
      <c r="L111" s="56"/>
      <c r="M111" s="73"/>
      <c r="N111" s="37"/>
      <c r="O111" s="37"/>
      <c r="P111" s="37"/>
      <c r="Q111" s="37"/>
      <c r="R111" s="37"/>
      <c r="S111" s="37"/>
      <c r="T111" s="74"/>
      <c r="AT111" s="19" t="s">
        <v>188</v>
      </c>
      <c r="AU111" s="19" t="s">
        <v>80</v>
      </c>
    </row>
    <row r="112" spans="2:47" s="1" customFormat="1" ht="67.5">
      <c r="B112" s="36"/>
      <c r="C112" s="58"/>
      <c r="D112" s="205" t="s">
        <v>198</v>
      </c>
      <c r="E112" s="58"/>
      <c r="F112" s="218" t="s">
        <v>2984</v>
      </c>
      <c r="G112" s="58"/>
      <c r="H112" s="58"/>
      <c r="I112" s="163"/>
      <c r="J112" s="58"/>
      <c r="K112" s="58"/>
      <c r="L112" s="56"/>
      <c r="M112" s="73"/>
      <c r="N112" s="37"/>
      <c r="O112" s="37"/>
      <c r="P112" s="37"/>
      <c r="Q112" s="37"/>
      <c r="R112" s="37"/>
      <c r="S112" s="37"/>
      <c r="T112" s="74"/>
      <c r="AT112" s="19" t="s">
        <v>198</v>
      </c>
      <c r="AU112" s="19" t="s">
        <v>80</v>
      </c>
    </row>
    <row r="113" spans="2:51" s="12" customFormat="1" ht="13.5">
      <c r="B113" s="207"/>
      <c r="C113" s="208"/>
      <c r="D113" s="205" t="s">
        <v>190</v>
      </c>
      <c r="E113" s="209" t="s">
        <v>21</v>
      </c>
      <c r="F113" s="210" t="s">
        <v>2964</v>
      </c>
      <c r="G113" s="208"/>
      <c r="H113" s="211">
        <v>1.204</v>
      </c>
      <c r="I113" s="212"/>
      <c r="J113" s="208"/>
      <c r="K113" s="208"/>
      <c r="L113" s="213"/>
      <c r="M113" s="214"/>
      <c r="N113" s="215"/>
      <c r="O113" s="215"/>
      <c r="P113" s="215"/>
      <c r="Q113" s="215"/>
      <c r="R113" s="215"/>
      <c r="S113" s="215"/>
      <c r="T113" s="216"/>
      <c r="AT113" s="217" t="s">
        <v>190</v>
      </c>
      <c r="AU113" s="217" t="s">
        <v>80</v>
      </c>
      <c r="AV113" s="12" t="s">
        <v>80</v>
      </c>
      <c r="AW113" s="12" t="s">
        <v>34</v>
      </c>
      <c r="AX113" s="12" t="s">
        <v>71</v>
      </c>
      <c r="AY113" s="217" t="s">
        <v>180</v>
      </c>
    </row>
    <row r="114" spans="2:51" s="12" customFormat="1" ht="13.5">
      <c r="B114" s="207"/>
      <c r="C114" s="208"/>
      <c r="D114" s="205" t="s">
        <v>190</v>
      </c>
      <c r="E114" s="209" t="s">
        <v>21</v>
      </c>
      <c r="F114" s="210" t="s">
        <v>2965</v>
      </c>
      <c r="G114" s="208"/>
      <c r="H114" s="211">
        <v>0.814</v>
      </c>
      <c r="I114" s="212"/>
      <c r="J114" s="208"/>
      <c r="K114" s="208"/>
      <c r="L114" s="213"/>
      <c r="M114" s="214"/>
      <c r="N114" s="215"/>
      <c r="O114" s="215"/>
      <c r="P114" s="215"/>
      <c r="Q114" s="215"/>
      <c r="R114" s="215"/>
      <c r="S114" s="215"/>
      <c r="T114" s="216"/>
      <c r="AT114" s="217" t="s">
        <v>190</v>
      </c>
      <c r="AU114" s="217" t="s">
        <v>80</v>
      </c>
      <c r="AV114" s="12" t="s">
        <v>80</v>
      </c>
      <c r="AW114" s="12" t="s">
        <v>34</v>
      </c>
      <c r="AX114" s="12" t="s">
        <v>71</v>
      </c>
      <c r="AY114" s="217" t="s">
        <v>180</v>
      </c>
    </row>
    <row r="115" spans="2:51" s="13" customFormat="1" ht="13.5">
      <c r="B115" s="219"/>
      <c r="C115" s="220"/>
      <c r="D115" s="230" t="s">
        <v>190</v>
      </c>
      <c r="E115" s="247" t="s">
        <v>21</v>
      </c>
      <c r="F115" s="248" t="s">
        <v>209</v>
      </c>
      <c r="G115" s="220"/>
      <c r="H115" s="249">
        <v>2.018</v>
      </c>
      <c r="I115" s="224"/>
      <c r="J115" s="220"/>
      <c r="K115" s="220"/>
      <c r="L115" s="225"/>
      <c r="M115" s="226"/>
      <c r="N115" s="227"/>
      <c r="O115" s="227"/>
      <c r="P115" s="227"/>
      <c r="Q115" s="227"/>
      <c r="R115" s="227"/>
      <c r="S115" s="227"/>
      <c r="T115" s="228"/>
      <c r="AT115" s="229" t="s">
        <v>190</v>
      </c>
      <c r="AU115" s="229" t="s">
        <v>80</v>
      </c>
      <c r="AV115" s="13" t="s">
        <v>206</v>
      </c>
      <c r="AW115" s="13" t="s">
        <v>34</v>
      </c>
      <c r="AX115" s="13" t="s">
        <v>78</v>
      </c>
      <c r="AY115" s="229" t="s">
        <v>180</v>
      </c>
    </row>
    <row r="116" spans="2:65" s="1" customFormat="1" ht="22.5" customHeight="1">
      <c r="B116" s="36"/>
      <c r="C116" s="232" t="s">
        <v>229</v>
      </c>
      <c r="D116" s="232" t="s">
        <v>219</v>
      </c>
      <c r="E116" s="233" t="s">
        <v>2991</v>
      </c>
      <c r="F116" s="234" t="s">
        <v>2992</v>
      </c>
      <c r="G116" s="235" t="s">
        <v>532</v>
      </c>
      <c r="H116" s="236">
        <v>3.078</v>
      </c>
      <c r="I116" s="237"/>
      <c r="J116" s="238">
        <f>ROUND(I116*H116,2)</f>
        <v>0</v>
      </c>
      <c r="K116" s="234" t="s">
        <v>21</v>
      </c>
      <c r="L116" s="239"/>
      <c r="M116" s="240" t="s">
        <v>21</v>
      </c>
      <c r="N116" s="241" t="s">
        <v>42</v>
      </c>
      <c r="O116" s="37"/>
      <c r="P116" s="202">
        <f>O116*H116</f>
        <v>0</v>
      </c>
      <c r="Q116" s="202">
        <v>0.0075</v>
      </c>
      <c r="R116" s="202">
        <f>Q116*H116</f>
        <v>0.023084999999999998</v>
      </c>
      <c r="S116" s="202">
        <v>0</v>
      </c>
      <c r="T116" s="203">
        <f>S116*H116</f>
        <v>0</v>
      </c>
      <c r="AR116" s="19" t="s">
        <v>356</v>
      </c>
      <c r="AT116" s="19" t="s">
        <v>219</v>
      </c>
      <c r="AU116" s="19" t="s">
        <v>80</v>
      </c>
      <c r="AY116" s="19" t="s">
        <v>180</v>
      </c>
      <c r="BE116" s="204">
        <f>IF(N116="základní",J116,0)</f>
        <v>0</v>
      </c>
      <c r="BF116" s="204">
        <f>IF(N116="snížená",J116,0)</f>
        <v>0</v>
      </c>
      <c r="BG116" s="204">
        <f>IF(N116="zákl. přenesená",J116,0)</f>
        <v>0</v>
      </c>
      <c r="BH116" s="204">
        <f>IF(N116="sníž. přenesená",J116,0)</f>
        <v>0</v>
      </c>
      <c r="BI116" s="204">
        <f>IF(N116="nulová",J116,0)</f>
        <v>0</v>
      </c>
      <c r="BJ116" s="19" t="s">
        <v>78</v>
      </c>
      <c r="BK116" s="204">
        <f>ROUND(I116*H116,2)</f>
        <v>0</v>
      </c>
      <c r="BL116" s="19" t="s">
        <v>275</v>
      </c>
      <c r="BM116" s="19" t="s">
        <v>2993</v>
      </c>
    </row>
    <row r="117" spans="2:47" s="1" customFormat="1" ht="13.5">
      <c r="B117" s="36"/>
      <c r="C117" s="58"/>
      <c r="D117" s="230" t="s">
        <v>188</v>
      </c>
      <c r="E117" s="58"/>
      <c r="F117" s="242" t="s">
        <v>2992</v>
      </c>
      <c r="G117" s="58"/>
      <c r="H117" s="58"/>
      <c r="I117" s="163"/>
      <c r="J117" s="58"/>
      <c r="K117" s="58"/>
      <c r="L117" s="56"/>
      <c r="M117" s="73"/>
      <c r="N117" s="37"/>
      <c r="O117" s="37"/>
      <c r="P117" s="37"/>
      <c r="Q117" s="37"/>
      <c r="R117" s="37"/>
      <c r="S117" s="37"/>
      <c r="T117" s="74"/>
      <c r="AT117" s="19" t="s">
        <v>188</v>
      </c>
      <c r="AU117" s="19" t="s">
        <v>80</v>
      </c>
    </row>
    <row r="118" spans="2:65" s="1" customFormat="1" ht="22.5" customHeight="1">
      <c r="B118" s="36"/>
      <c r="C118" s="193" t="s">
        <v>181</v>
      </c>
      <c r="D118" s="193" t="s">
        <v>183</v>
      </c>
      <c r="E118" s="194" t="s">
        <v>1760</v>
      </c>
      <c r="F118" s="195" t="s">
        <v>1761</v>
      </c>
      <c r="G118" s="196" t="s">
        <v>186</v>
      </c>
      <c r="H118" s="197">
        <v>1</v>
      </c>
      <c r="I118" s="198"/>
      <c r="J118" s="199">
        <f>ROUND(I118*H118,2)</f>
        <v>0</v>
      </c>
      <c r="K118" s="195" t="s">
        <v>21</v>
      </c>
      <c r="L118" s="56"/>
      <c r="M118" s="200" t="s">
        <v>21</v>
      </c>
      <c r="N118" s="201" t="s">
        <v>42</v>
      </c>
      <c r="O118" s="37"/>
      <c r="P118" s="202">
        <f>O118*H118</f>
        <v>0</v>
      </c>
      <c r="Q118" s="202">
        <v>0</v>
      </c>
      <c r="R118" s="202">
        <f>Q118*H118</f>
        <v>0</v>
      </c>
      <c r="S118" s="202">
        <v>0</v>
      </c>
      <c r="T118" s="203">
        <f>S118*H118</f>
        <v>0</v>
      </c>
      <c r="AR118" s="19" t="s">
        <v>275</v>
      </c>
      <c r="AT118" s="19" t="s">
        <v>183</v>
      </c>
      <c r="AU118" s="19" t="s">
        <v>80</v>
      </c>
      <c r="AY118" s="19" t="s">
        <v>180</v>
      </c>
      <c r="BE118" s="204">
        <f>IF(N118="základní",J118,0)</f>
        <v>0</v>
      </c>
      <c r="BF118" s="204">
        <f>IF(N118="snížená",J118,0)</f>
        <v>0</v>
      </c>
      <c r="BG118" s="204">
        <f>IF(N118="zákl. přenesená",J118,0)</f>
        <v>0</v>
      </c>
      <c r="BH118" s="204">
        <f>IF(N118="sníž. přenesená",J118,0)</f>
        <v>0</v>
      </c>
      <c r="BI118" s="204">
        <f>IF(N118="nulová",J118,0)</f>
        <v>0</v>
      </c>
      <c r="BJ118" s="19" t="s">
        <v>78</v>
      </c>
      <c r="BK118" s="204">
        <f>ROUND(I118*H118,2)</f>
        <v>0</v>
      </c>
      <c r="BL118" s="19" t="s">
        <v>275</v>
      </c>
      <c r="BM118" s="19" t="s">
        <v>2994</v>
      </c>
    </row>
    <row r="119" spans="2:47" s="1" customFormat="1" ht="13.5">
      <c r="B119" s="36"/>
      <c r="C119" s="58"/>
      <c r="D119" s="205" t="s">
        <v>188</v>
      </c>
      <c r="E119" s="58"/>
      <c r="F119" s="206" t="s">
        <v>1761</v>
      </c>
      <c r="G119" s="58"/>
      <c r="H119" s="58"/>
      <c r="I119" s="163"/>
      <c r="J119" s="58"/>
      <c r="K119" s="58"/>
      <c r="L119" s="56"/>
      <c r="M119" s="73"/>
      <c r="N119" s="37"/>
      <c r="O119" s="37"/>
      <c r="P119" s="37"/>
      <c r="Q119" s="37"/>
      <c r="R119" s="37"/>
      <c r="S119" s="37"/>
      <c r="T119" s="74"/>
      <c r="AT119" s="19" t="s">
        <v>188</v>
      </c>
      <c r="AU119" s="19" t="s">
        <v>80</v>
      </c>
    </row>
    <row r="120" spans="2:47" s="1" customFormat="1" ht="108">
      <c r="B120" s="36"/>
      <c r="C120" s="58"/>
      <c r="D120" s="230" t="s">
        <v>216</v>
      </c>
      <c r="E120" s="58"/>
      <c r="F120" s="231" t="s">
        <v>1763</v>
      </c>
      <c r="G120" s="58"/>
      <c r="H120" s="58"/>
      <c r="I120" s="163"/>
      <c r="J120" s="58"/>
      <c r="K120" s="58"/>
      <c r="L120" s="56"/>
      <c r="M120" s="73"/>
      <c r="N120" s="37"/>
      <c r="O120" s="37"/>
      <c r="P120" s="37"/>
      <c r="Q120" s="37"/>
      <c r="R120" s="37"/>
      <c r="S120" s="37"/>
      <c r="T120" s="74"/>
      <c r="AT120" s="19" t="s">
        <v>216</v>
      </c>
      <c r="AU120" s="19" t="s">
        <v>80</v>
      </c>
    </row>
    <row r="121" spans="2:65" s="1" customFormat="1" ht="22.5" customHeight="1">
      <c r="B121" s="36"/>
      <c r="C121" s="232" t="s">
        <v>192</v>
      </c>
      <c r="D121" s="232" t="s">
        <v>219</v>
      </c>
      <c r="E121" s="233" t="s">
        <v>2995</v>
      </c>
      <c r="F121" s="234" t="s">
        <v>2979</v>
      </c>
      <c r="G121" s="235" t="s">
        <v>186</v>
      </c>
      <c r="H121" s="236">
        <v>1</v>
      </c>
      <c r="I121" s="237"/>
      <c r="J121" s="238">
        <f>ROUND(I121*H121,2)</f>
        <v>0</v>
      </c>
      <c r="K121" s="234" t="s">
        <v>21</v>
      </c>
      <c r="L121" s="239"/>
      <c r="M121" s="240" t="s">
        <v>21</v>
      </c>
      <c r="N121" s="241" t="s">
        <v>42</v>
      </c>
      <c r="O121" s="37"/>
      <c r="P121" s="202">
        <f>O121*H121</f>
        <v>0</v>
      </c>
      <c r="Q121" s="202">
        <v>0.01</v>
      </c>
      <c r="R121" s="202">
        <f>Q121*H121</f>
        <v>0.01</v>
      </c>
      <c r="S121" s="202">
        <v>0</v>
      </c>
      <c r="T121" s="203">
        <f>S121*H121</f>
        <v>0</v>
      </c>
      <c r="AR121" s="19" t="s">
        <v>356</v>
      </c>
      <c r="AT121" s="19" t="s">
        <v>219</v>
      </c>
      <c r="AU121" s="19" t="s">
        <v>80</v>
      </c>
      <c r="AY121" s="19" t="s">
        <v>180</v>
      </c>
      <c r="BE121" s="204">
        <f>IF(N121="základní",J121,0)</f>
        <v>0</v>
      </c>
      <c r="BF121" s="204">
        <f>IF(N121="snížená",J121,0)</f>
        <v>0</v>
      </c>
      <c r="BG121" s="204">
        <f>IF(N121="zákl. přenesená",J121,0)</f>
        <v>0</v>
      </c>
      <c r="BH121" s="204">
        <f>IF(N121="sníž. přenesená",J121,0)</f>
        <v>0</v>
      </c>
      <c r="BI121" s="204">
        <f>IF(N121="nulová",J121,0)</f>
        <v>0</v>
      </c>
      <c r="BJ121" s="19" t="s">
        <v>78</v>
      </c>
      <c r="BK121" s="204">
        <f>ROUND(I121*H121,2)</f>
        <v>0</v>
      </c>
      <c r="BL121" s="19" t="s">
        <v>275</v>
      </c>
      <c r="BM121" s="19" t="s">
        <v>2996</v>
      </c>
    </row>
    <row r="122" spans="2:65" s="1" customFormat="1" ht="22.5" customHeight="1">
      <c r="B122" s="36"/>
      <c r="C122" s="193" t="s">
        <v>244</v>
      </c>
      <c r="D122" s="193" t="s">
        <v>183</v>
      </c>
      <c r="E122" s="194" t="s">
        <v>1018</v>
      </c>
      <c r="F122" s="195" t="s">
        <v>1019</v>
      </c>
      <c r="G122" s="196" t="s">
        <v>196</v>
      </c>
      <c r="H122" s="197">
        <v>0.093</v>
      </c>
      <c r="I122" s="198"/>
      <c r="J122" s="199">
        <f>ROUND(I122*H122,2)</f>
        <v>0</v>
      </c>
      <c r="K122" s="195" t="s">
        <v>560</v>
      </c>
      <c r="L122" s="56"/>
      <c r="M122" s="200" t="s">
        <v>21</v>
      </c>
      <c r="N122" s="201" t="s">
        <v>42</v>
      </c>
      <c r="O122" s="37"/>
      <c r="P122" s="202">
        <f>O122*H122</f>
        <v>0</v>
      </c>
      <c r="Q122" s="202">
        <v>0</v>
      </c>
      <c r="R122" s="202">
        <f>Q122*H122</f>
        <v>0</v>
      </c>
      <c r="S122" s="202">
        <v>0</v>
      </c>
      <c r="T122" s="203">
        <f>S122*H122</f>
        <v>0</v>
      </c>
      <c r="AR122" s="19" t="s">
        <v>275</v>
      </c>
      <c r="AT122" s="19" t="s">
        <v>183</v>
      </c>
      <c r="AU122" s="19" t="s">
        <v>80</v>
      </c>
      <c r="AY122" s="19" t="s">
        <v>180</v>
      </c>
      <c r="BE122" s="204">
        <f>IF(N122="základní",J122,0)</f>
        <v>0</v>
      </c>
      <c r="BF122" s="204">
        <f>IF(N122="snížená",J122,0)</f>
        <v>0</v>
      </c>
      <c r="BG122" s="204">
        <f>IF(N122="zákl. přenesená",J122,0)</f>
        <v>0</v>
      </c>
      <c r="BH122" s="204">
        <f>IF(N122="sníž. přenesená",J122,0)</f>
        <v>0</v>
      </c>
      <c r="BI122" s="204">
        <f>IF(N122="nulová",J122,0)</f>
        <v>0</v>
      </c>
      <c r="BJ122" s="19" t="s">
        <v>78</v>
      </c>
      <c r="BK122" s="204">
        <f>ROUND(I122*H122,2)</f>
        <v>0</v>
      </c>
      <c r="BL122" s="19" t="s">
        <v>275</v>
      </c>
      <c r="BM122" s="19" t="s">
        <v>2997</v>
      </c>
    </row>
    <row r="123" spans="2:47" s="1" customFormat="1" ht="27">
      <c r="B123" s="36"/>
      <c r="C123" s="58"/>
      <c r="D123" s="205" t="s">
        <v>188</v>
      </c>
      <c r="E123" s="58"/>
      <c r="F123" s="206" t="s">
        <v>1021</v>
      </c>
      <c r="G123" s="58"/>
      <c r="H123" s="58"/>
      <c r="I123" s="163"/>
      <c r="J123" s="58"/>
      <c r="K123" s="58"/>
      <c r="L123" s="56"/>
      <c r="M123" s="73"/>
      <c r="N123" s="37"/>
      <c r="O123" s="37"/>
      <c r="P123" s="37"/>
      <c r="Q123" s="37"/>
      <c r="R123" s="37"/>
      <c r="S123" s="37"/>
      <c r="T123" s="74"/>
      <c r="AT123" s="19" t="s">
        <v>188</v>
      </c>
      <c r="AU123" s="19" t="s">
        <v>80</v>
      </c>
    </row>
    <row r="124" spans="2:47" s="1" customFormat="1" ht="121.5">
      <c r="B124" s="36"/>
      <c r="C124" s="58"/>
      <c r="D124" s="205" t="s">
        <v>198</v>
      </c>
      <c r="E124" s="58"/>
      <c r="F124" s="218" t="s">
        <v>1653</v>
      </c>
      <c r="G124" s="58"/>
      <c r="H124" s="58"/>
      <c r="I124" s="163"/>
      <c r="J124" s="58"/>
      <c r="K124" s="58"/>
      <c r="L124" s="56"/>
      <c r="M124" s="73"/>
      <c r="N124" s="37"/>
      <c r="O124" s="37"/>
      <c r="P124" s="37"/>
      <c r="Q124" s="37"/>
      <c r="R124" s="37"/>
      <c r="S124" s="37"/>
      <c r="T124" s="74"/>
      <c r="AT124" s="19" t="s">
        <v>198</v>
      </c>
      <c r="AU124" s="19" t="s">
        <v>80</v>
      </c>
    </row>
    <row r="125" spans="2:63" s="11" customFormat="1" ht="29.85" customHeight="1">
      <c r="B125" s="176"/>
      <c r="C125" s="177"/>
      <c r="D125" s="190" t="s">
        <v>70</v>
      </c>
      <c r="E125" s="191" t="s">
        <v>1448</v>
      </c>
      <c r="F125" s="191" t="s">
        <v>1449</v>
      </c>
      <c r="G125" s="177"/>
      <c r="H125" s="177"/>
      <c r="I125" s="180"/>
      <c r="J125" s="192">
        <f>BK125</f>
        <v>0</v>
      </c>
      <c r="K125" s="177"/>
      <c r="L125" s="182"/>
      <c r="M125" s="183"/>
      <c r="N125" s="184"/>
      <c r="O125" s="184"/>
      <c r="P125" s="185">
        <f>SUM(P126:P128)</f>
        <v>0</v>
      </c>
      <c r="Q125" s="184"/>
      <c r="R125" s="185">
        <f>SUM(R126:R128)</f>
        <v>0.0007839999999999999</v>
      </c>
      <c r="S125" s="184"/>
      <c r="T125" s="186">
        <f>SUM(T126:T128)</f>
        <v>0</v>
      </c>
      <c r="AR125" s="187" t="s">
        <v>80</v>
      </c>
      <c r="AT125" s="188" t="s">
        <v>70</v>
      </c>
      <c r="AU125" s="188" t="s">
        <v>78</v>
      </c>
      <c r="AY125" s="187" t="s">
        <v>180</v>
      </c>
      <c r="BK125" s="189">
        <f>SUM(BK126:BK128)</f>
        <v>0</v>
      </c>
    </row>
    <row r="126" spans="2:65" s="1" customFormat="1" ht="31.5" customHeight="1">
      <c r="B126" s="36"/>
      <c r="C126" s="193" t="s">
        <v>249</v>
      </c>
      <c r="D126" s="193" t="s">
        <v>183</v>
      </c>
      <c r="E126" s="194" t="s">
        <v>2998</v>
      </c>
      <c r="F126" s="195" t="s">
        <v>2999</v>
      </c>
      <c r="G126" s="196" t="s">
        <v>532</v>
      </c>
      <c r="H126" s="197">
        <v>5.6</v>
      </c>
      <c r="I126" s="198"/>
      <c r="J126" s="199">
        <f>ROUND(I126*H126,2)</f>
        <v>0</v>
      </c>
      <c r="K126" s="195" t="s">
        <v>560</v>
      </c>
      <c r="L126" s="56"/>
      <c r="M126" s="200" t="s">
        <v>21</v>
      </c>
      <c r="N126" s="201" t="s">
        <v>42</v>
      </c>
      <c r="O126" s="37"/>
      <c r="P126" s="202">
        <f>O126*H126</f>
        <v>0</v>
      </c>
      <c r="Q126" s="202">
        <v>0.00014</v>
      </c>
      <c r="R126" s="202">
        <f>Q126*H126</f>
        <v>0.0007839999999999999</v>
      </c>
      <c r="S126" s="202">
        <v>0</v>
      </c>
      <c r="T126" s="203">
        <f>S126*H126</f>
        <v>0</v>
      </c>
      <c r="AR126" s="19" t="s">
        <v>275</v>
      </c>
      <c r="AT126" s="19" t="s">
        <v>183</v>
      </c>
      <c r="AU126" s="19" t="s">
        <v>80</v>
      </c>
      <c r="AY126" s="19" t="s">
        <v>180</v>
      </c>
      <c r="BE126" s="204">
        <f>IF(N126="základní",J126,0)</f>
        <v>0</v>
      </c>
      <c r="BF126" s="204">
        <f>IF(N126="snížená",J126,0)</f>
        <v>0</v>
      </c>
      <c r="BG126" s="204">
        <f>IF(N126="zákl. přenesená",J126,0)</f>
        <v>0</v>
      </c>
      <c r="BH126" s="204">
        <f>IF(N126="sníž. přenesená",J126,0)</f>
        <v>0</v>
      </c>
      <c r="BI126" s="204">
        <f>IF(N126="nulová",J126,0)</f>
        <v>0</v>
      </c>
      <c r="BJ126" s="19" t="s">
        <v>78</v>
      </c>
      <c r="BK126" s="204">
        <f>ROUND(I126*H126,2)</f>
        <v>0</v>
      </c>
      <c r="BL126" s="19" t="s">
        <v>275</v>
      </c>
      <c r="BM126" s="19" t="s">
        <v>3000</v>
      </c>
    </row>
    <row r="127" spans="2:47" s="1" customFormat="1" ht="13.5">
      <c r="B127" s="36"/>
      <c r="C127" s="58"/>
      <c r="D127" s="205" t="s">
        <v>188</v>
      </c>
      <c r="E127" s="58"/>
      <c r="F127" s="206" t="s">
        <v>3001</v>
      </c>
      <c r="G127" s="58"/>
      <c r="H127" s="58"/>
      <c r="I127" s="163"/>
      <c r="J127" s="58"/>
      <c r="K127" s="58"/>
      <c r="L127" s="56"/>
      <c r="M127" s="73"/>
      <c r="N127" s="37"/>
      <c r="O127" s="37"/>
      <c r="P127" s="37"/>
      <c r="Q127" s="37"/>
      <c r="R127" s="37"/>
      <c r="S127" s="37"/>
      <c r="T127" s="74"/>
      <c r="AT127" s="19" t="s">
        <v>188</v>
      </c>
      <c r="AU127" s="19" t="s">
        <v>80</v>
      </c>
    </row>
    <row r="128" spans="2:51" s="12" customFormat="1" ht="13.5">
      <c r="B128" s="207"/>
      <c r="C128" s="208"/>
      <c r="D128" s="205" t="s">
        <v>190</v>
      </c>
      <c r="E128" s="209" t="s">
        <v>21</v>
      </c>
      <c r="F128" s="210" t="s">
        <v>3002</v>
      </c>
      <c r="G128" s="208"/>
      <c r="H128" s="211">
        <v>5.6</v>
      </c>
      <c r="I128" s="212"/>
      <c r="J128" s="208"/>
      <c r="K128" s="208"/>
      <c r="L128" s="213"/>
      <c r="M128" s="267"/>
      <c r="N128" s="268"/>
      <c r="O128" s="268"/>
      <c r="P128" s="268"/>
      <c r="Q128" s="268"/>
      <c r="R128" s="268"/>
      <c r="S128" s="268"/>
      <c r="T128" s="269"/>
      <c r="AT128" s="217" t="s">
        <v>190</v>
      </c>
      <c r="AU128" s="217" t="s">
        <v>80</v>
      </c>
      <c r="AV128" s="12" t="s">
        <v>80</v>
      </c>
      <c r="AW128" s="12" t="s">
        <v>34</v>
      </c>
      <c r="AX128" s="12" t="s">
        <v>78</v>
      </c>
      <c r="AY128" s="217" t="s">
        <v>180</v>
      </c>
    </row>
    <row r="129" spans="2:12" s="1" customFormat="1" ht="6.95" customHeight="1">
      <c r="B129" s="51"/>
      <c r="C129" s="52"/>
      <c r="D129" s="52"/>
      <c r="E129" s="52"/>
      <c r="F129" s="52"/>
      <c r="G129" s="52"/>
      <c r="H129" s="52"/>
      <c r="I129" s="139"/>
      <c r="J129" s="52"/>
      <c r="K129" s="52"/>
      <c r="L129" s="56"/>
    </row>
  </sheetData>
  <sheetProtection password="CC35" sheet="1" objects="1" scenarios="1" formatColumns="0" formatRows="0" sort="0" autoFilter="0"/>
  <autoFilter ref="C84:K84"/>
  <mergeCells count="12">
    <mergeCell ref="G1:H1"/>
    <mergeCell ref="L2:V2"/>
    <mergeCell ref="E49:H49"/>
    <mergeCell ref="E51:H51"/>
    <mergeCell ref="E73:H73"/>
    <mergeCell ref="E75:H75"/>
    <mergeCell ref="E77:H77"/>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139</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ht="13.5">
      <c r="B8" s="23"/>
      <c r="C8" s="24"/>
      <c r="D8" s="32" t="s">
        <v>148</v>
      </c>
      <c r="E8" s="24"/>
      <c r="F8" s="24"/>
      <c r="G8" s="24"/>
      <c r="H8" s="24"/>
      <c r="I8" s="117"/>
      <c r="J8" s="24"/>
      <c r="K8" s="26"/>
    </row>
    <row r="9" spans="2:11" s="1" customFormat="1" ht="22.5" customHeight="1">
      <c r="B9" s="36"/>
      <c r="C9" s="37"/>
      <c r="D9" s="37"/>
      <c r="E9" s="328" t="s">
        <v>3003</v>
      </c>
      <c r="F9" s="297"/>
      <c r="G9" s="297"/>
      <c r="H9" s="297"/>
      <c r="I9" s="118"/>
      <c r="J9" s="37"/>
      <c r="K9" s="40"/>
    </row>
    <row r="10" spans="2:11" s="1" customFormat="1" ht="13.5">
      <c r="B10" s="36"/>
      <c r="C10" s="37"/>
      <c r="D10" s="32" t="s">
        <v>1109</v>
      </c>
      <c r="E10" s="37"/>
      <c r="F10" s="37"/>
      <c r="G10" s="37"/>
      <c r="H10" s="37"/>
      <c r="I10" s="118"/>
      <c r="J10" s="37"/>
      <c r="K10" s="40"/>
    </row>
    <row r="11" spans="2:11" s="1" customFormat="1" ht="36.95" customHeight="1">
      <c r="B11" s="36"/>
      <c r="C11" s="37"/>
      <c r="D11" s="37"/>
      <c r="E11" s="329" t="s">
        <v>3004</v>
      </c>
      <c r="F11" s="297"/>
      <c r="G11" s="297"/>
      <c r="H11" s="297"/>
      <c r="I11" s="118"/>
      <c r="J11" s="37"/>
      <c r="K11" s="40"/>
    </row>
    <row r="12" spans="2:11" s="1" customFormat="1" ht="13.5">
      <c r="B12" s="36"/>
      <c r="C12" s="37"/>
      <c r="D12" s="37"/>
      <c r="E12" s="37"/>
      <c r="F12" s="37"/>
      <c r="G12" s="37"/>
      <c r="H12" s="37"/>
      <c r="I12" s="118"/>
      <c r="J12" s="37"/>
      <c r="K12" s="40"/>
    </row>
    <row r="13" spans="2:11" s="1" customFormat="1" ht="14.45" customHeight="1">
      <c r="B13" s="36"/>
      <c r="C13" s="37"/>
      <c r="D13" s="32" t="s">
        <v>18</v>
      </c>
      <c r="E13" s="37"/>
      <c r="F13" s="30" t="s">
        <v>21</v>
      </c>
      <c r="G13" s="37"/>
      <c r="H13" s="37"/>
      <c r="I13" s="119" t="s">
        <v>20</v>
      </c>
      <c r="J13" s="30" t="s">
        <v>21</v>
      </c>
      <c r="K13" s="40"/>
    </row>
    <row r="14" spans="2:11" s="1" customFormat="1" ht="14.45" customHeight="1">
      <c r="B14" s="36"/>
      <c r="C14" s="37"/>
      <c r="D14" s="32" t="s">
        <v>22</v>
      </c>
      <c r="E14" s="37"/>
      <c r="F14" s="30" t="s">
        <v>23</v>
      </c>
      <c r="G14" s="37"/>
      <c r="H14" s="37"/>
      <c r="I14" s="119" t="s">
        <v>24</v>
      </c>
      <c r="J14" s="120" t="str">
        <f>'Rekapitulace stavby'!AN8</f>
        <v>22. 3. 2016</v>
      </c>
      <c r="K14" s="40"/>
    </row>
    <row r="15" spans="2:11" s="1" customFormat="1" ht="10.9" customHeight="1">
      <c r="B15" s="36"/>
      <c r="C15" s="37"/>
      <c r="D15" s="37"/>
      <c r="E15" s="37"/>
      <c r="F15" s="37"/>
      <c r="G15" s="37"/>
      <c r="H15" s="37"/>
      <c r="I15" s="118"/>
      <c r="J15" s="37"/>
      <c r="K15" s="40"/>
    </row>
    <row r="16" spans="2:11" s="1" customFormat="1" ht="14.45" customHeight="1">
      <c r="B16" s="36"/>
      <c r="C16" s="37"/>
      <c r="D16" s="32" t="s">
        <v>26</v>
      </c>
      <c r="E16" s="37"/>
      <c r="F16" s="37"/>
      <c r="G16" s="37"/>
      <c r="H16" s="37"/>
      <c r="I16" s="119" t="s">
        <v>27</v>
      </c>
      <c r="J16" s="30" t="str">
        <f>IF('Rekapitulace stavby'!AN10="","",'Rekapitulace stavby'!AN10)</f>
        <v/>
      </c>
      <c r="K16" s="40"/>
    </row>
    <row r="17" spans="2:11" s="1" customFormat="1" ht="18" customHeight="1">
      <c r="B17" s="36"/>
      <c r="C17" s="37"/>
      <c r="D17" s="37"/>
      <c r="E17" s="30" t="str">
        <f>IF('Rekapitulace stavby'!E11="","",'Rekapitulace stavby'!E11)</f>
        <v>Povodí Labe, státní podnik</v>
      </c>
      <c r="F17" s="37"/>
      <c r="G17" s="37"/>
      <c r="H17" s="37"/>
      <c r="I17" s="119" t="s">
        <v>29</v>
      </c>
      <c r="J17" s="30" t="str">
        <f>IF('Rekapitulace stavby'!AN11="","",'Rekapitulace stavby'!AN11)</f>
        <v/>
      </c>
      <c r="K17" s="40"/>
    </row>
    <row r="18" spans="2:11" s="1" customFormat="1" ht="6.95" customHeight="1">
      <c r="B18" s="36"/>
      <c r="C18" s="37"/>
      <c r="D18" s="37"/>
      <c r="E18" s="37"/>
      <c r="F18" s="37"/>
      <c r="G18" s="37"/>
      <c r="H18" s="37"/>
      <c r="I18" s="118"/>
      <c r="J18" s="37"/>
      <c r="K18" s="40"/>
    </row>
    <row r="19" spans="2:11" s="1" customFormat="1" ht="14.45"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5" customHeight="1">
      <c r="B21" s="36"/>
      <c r="C21" s="37"/>
      <c r="D21" s="37"/>
      <c r="E21" s="37"/>
      <c r="F21" s="37"/>
      <c r="G21" s="37"/>
      <c r="H21" s="37"/>
      <c r="I21" s="118"/>
      <c r="J21" s="37"/>
      <c r="K21" s="40"/>
    </row>
    <row r="22" spans="2:11" s="1" customFormat="1" ht="14.45" customHeight="1">
      <c r="B22" s="36"/>
      <c r="C22" s="37"/>
      <c r="D22" s="32" t="s">
        <v>32</v>
      </c>
      <c r="E22" s="37"/>
      <c r="F22" s="37"/>
      <c r="G22" s="37"/>
      <c r="H22" s="37"/>
      <c r="I22" s="119" t="s">
        <v>27</v>
      </c>
      <c r="J22" s="30" t="str">
        <f>IF('Rekapitulace stavby'!AN16="","",'Rekapitulace stavby'!AN16)</f>
        <v/>
      </c>
      <c r="K22" s="40"/>
    </row>
    <row r="23" spans="2:11" s="1" customFormat="1" ht="18" customHeight="1">
      <c r="B23" s="36"/>
      <c r="C23" s="37"/>
      <c r="D23" s="37"/>
      <c r="E23" s="30" t="str">
        <f>IF('Rekapitulace stavby'!E17="","",'Rekapitulace stavby'!E17)</f>
        <v>HG Partner, s.r.o.</v>
      </c>
      <c r="F23" s="37"/>
      <c r="G23" s="37"/>
      <c r="H23" s="37"/>
      <c r="I23" s="119" t="s">
        <v>29</v>
      </c>
      <c r="J23" s="30" t="str">
        <f>IF('Rekapitulace stavby'!AN17="","",'Rekapitulace stavby'!AN17)</f>
        <v/>
      </c>
      <c r="K23" s="40"/>
    </row>
    <row r="24" spans="2:11" s="1" customFormat="1" ht="6.95" customHeight="1">
      <c r="B24" s="36"/>
      <c r="C24" s="37"/>
      <c r="D24" s="37"/>
      <c r="E24" s="37"/>
      <c r="F24" s="37"/>
      <c r="G24" s="37"/>
      <c r="H24" s="37"/>
      <c r="I24" s="118"/>
      <c r="J24" s="37"/>
      <c r="K24" s="40"/>
    </row>
    <row r="25" spans="2:11" s="1" customFormat="1" ht="14.45" customHeight="1">
      <c r="B25" s="36"/>
      <c r="C25" s="37"/>
      <c r="D25" s="32" t="s">
        <v>35</v>
      </c>
      <c r="E25" s="37"/>
      <c r="F25" s="37"/>
      <c r="G25" s="37"/>
      <c r="H25" s="37"/>
      <c r="I25" s="118"/>
      <c r="J25" s="37"/>
      <c r="K25" s="40"/>
    </row>
    <row r="26" spans="2:11" s="7" customFormat="1" ht="22.5" customHeight="1">
      <c r="B26" s="121"/>
      <c r="C26" s="122"/>
      <c r="D26" s="122"/>
      <c r="E26" s="293" t="s">
        <v>21</v>
      </c>
      <c r="F26" s="330"/>
      <c r="G26" s="330"/>
      <c r="H26" s="330"/>
      <c r="I26" s="123"/>
      <c r="J26" s="122"/>
      <c r="K26" s="124"/>
    </row>
    <row r="27" spans="2:11" s="1" customFormat="1" ht="6.95" customHeight="1">
      <c r="B27" s="36"/>
      <c r="C27" s="37"/>
      <c r="D27" s="37"/>
      <c r="E27" s="37"/>
      <c r="F27" s="37"/>
      <c r="G27" s="37"/>
      <c r="H27" s="37"/>
      <c r="I27" s="118"/>
      <c r="J27" s="37"/>
      <c r="K27" s="40"/>
    </row>
    <row r="28" spans="2:11" s="1" customFormat="1" ht="6.95"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ROUND(J84,2)</f>
        <v>0</v>
      </c>
      <c r="K29" s="40"/>
    </row>
    <row r="30" spans="2:11" s="1" customFormat="1" ht="6.95" customHeight="1">
      <c r="B30" s="36"/>
      <c r="C30" s="37"/>
      <c r="D30" s="81"/>
      <c r="E30" s="81"/>
      <c r="F30" s="81"/>
      <c r="G30" s="81"/>
      <c r="H30" s="81"/>
      <c r="I30" s="125"/>
      <c r="J30" s="81"/>
      <c r="K30" s="126"/>
    </row>
    <row r="31" spans="2:11" s="1" customFormat="1" ht="14.45" customHeight="1">
      <c r="B31" s="36"/>
      <c r="C31" s="37"/>
      <c r="D31" s="37"/>
      <c r="E31" s="37"/>
      <c r="F31" s="41" t="s">
        <v>39</v>
      </c>
      <c r="G31" s="37"/>
      <c r="H31" s="37"/>
      <c r="I31" s="129" t="s">
        <v>38</v>
      </c>
      <c r="J31" s="41" t="s">
        <v>40</v>
      </c>
      <c r="K31" s="40"/>
    </row>
    <row r="32" spans="2:11" s="1" customFormat="1" ht="14.45" customHeight="1">
      <c r="B32" s="36"/>
      <c r="C32" s="37"/>
      <c r="D32" s="44" t="s">
        <v>41</v>
      </c>
      <c r="E32" s="44" t="s">
        <v>42</v>
      </c>
      <c r="F32" s="130">
        <f>ROUND(SUM(BE84:BE193),2)</f>
        <v>0</v>
      </c>
      <c r="G32" s="37"/>
      <c r="H32" s="37"/>
      <c r="I32" s="131">
        <v>0.21</v>
      </c>
      <c r="J32" s="130">
        <f>ROUND(ROUND((SUM(BE84:BE193)),2)*I32,2)</f>
        <v>0</v>
      </c>
      <c r="K32" s="40"/>
    </row>
    <row r="33" spans="2:11" s="1" customFormat="1" ht="14.45" customHeight="1">
      <c r="B33" s="36"/>
      <c r="C33" s="37"/>
      <c r="D33" s="37"/>
      <c r="E33" s="44" t="s">
        <v>43</v>
      </c>
      <c r="F33" s="130">
        <f>ROUND(SUM(BF84:BF193),2)</f>
        <v>0</v>
      </c>
      <c r="G33" s="37"/>
      <c r="H33" s="37"/>
      <c r="I33" s="131">
        <v>0.15</v>
      </c>
      <c r="J33" s="130">
        <f>ROUND(ROUND((SUM(BF84:BF193)),2)*I33,2)</f>
        <v>0</v>
      </c>
      <c r="K33" s="40"/>
    </row>
    <row r="34" spans="2:11" s="1" customFormat="1" ht="14.45" customHeight="1" hidden="1">
      <c r="B34" s="36"/>
      <c r="C34" s="37"/>
      <c r="D34" s="37"/>
      <c r="E34" s="44" t="s">
        <v>44</v>
      </c>
      <c r="F34" s="130">
        <f>ROUND(SUM(BG84:BG193),2)</f>
        <v>0</v>
      </c>
      <c r="G34" s="37"/>
      <c r="H34" s="37"/>
      <c r="I34" s="131">
        <v>0.21</v>
      </c>
      <c r="J34" s="130">
        <v>0</v>
      </c>
      <c r="K34" s="40"/>
    </row>
    <row r="35" spans="2:11" s="1" customFormat="1" ht="14.45" customHeight="1" hidden="1">
      <c r="B35" s="36"/>
      <c r="C35" s="37"/>
      <c r="D35" s="37"/>
      <c r="E35" s="44" t="s">
        <v>45</v>
      </c>
      <c r="F35" s="130">
        <f>ROUND(SUM(BH84:BH193),2)</f>
        <v>0</v>
      </c>
      <c r="G35" s="37"/>
      <c r="H35" s="37"/>
      <c r="I35" s="131">
        <v>0.15</v>
      </c>
      <c r="J35" s="130">
        <v>0</v>
      </c>
      <c r="K35" s="40"/>
    </row>
    <row r="36" spans="2:11" s="1" customFormat="1" ht="14.45" customHeight="1" hidden="1">
      <c r="B36" s="36"/>
      <c r="C36" s="37"/>
      <c r="D36" s="37"/>
      <c r="E36" s="44" t="s">
        <v>46</v>
      </c>
      <c r="F36" s="130">
        <f>ROUND(SUM(BI84:BI193),2)</f>
        <v>0</v>
      </c>
      <c r="G36" s="37"/>
      <c r="H36" s="37"/>
      <c r="I36" s="131">
        <v>0</v>
      </c>
      <c r="J36" s="130">
        <v>0</v>
      </c>
      <c r="K36" s="40"/>
    </row>
    <row r="37" spans="2:11" s="1" customFormat="1" ht="6.95"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5" customHeight="1">
      <c r="B39" s="51"/>
      <c r="C39" s="52"/>
      <c r="D39" s="52"/>
      <c r="E39" s="52"/>
      <c r="F39" s="52"/>
      <c r="G39" s="52"/>
      <c r="H39" s="52"/>
      <c r="I39" s="139"/>
      <c r="J39" s="52"/>
      <c r="K39" s="53"/>
    </row>
    <row r="43" spans="2:11" s="1" customFormat="1" ht="6.95" customHeight="1">
      <c r="B43" s="140"/>
      <c r="C43" s="141"/>
      <c r="D43" s="141"/>
      <c r="E43" s="141"/>
      <c r="F43" s="141"/>
      <c r="G43" s="141"/>
      <c r="H43" s="141"/>
      <c r="I43" s="142"/>
      <c r="J43" s="141"/>
      <c r="K43" s="143"/>
    </row>
    <row r="44" spans="2:11" s="1" customFormat="1" ht="36.95" customHeight="1">
      <c r="B44" s="36"/>
      <c r="C44" s="25" t="s">
        <v>150</v>
      </c>
      <c r="D44" s="37"/>
      <c r="E44" s="37"/>
      <c r="F44" s="37"/>
      <c r="G44" s="37"/>
      <c r="H44" s="37"/>
      <c r="I44" s="118"/>
      <c r="J44" s="37"/>
      <c r="K44" s="40"/>
    </row>
    <row r="45" spans="2:11" s="1" customFormat="1" ht="6.95" customHeight="1">
      <c r="B45" s="36"/>
      <c r="C45" s="37"/>
      <c r="D45" s="37"/>
      <c r="E45" s="37"/>
      <c r="F45" s="37"/>
      <c r="G45" s="37"/>
      <c r="H45" s="37"/>
      <c r="I45" s="118"/>
      <c r="J45" s="37"/>
      <c r="K45" s="40"/>
    </row>
    <row r="46" spans="2:11" s="1" customFormat="1" ht="14.45" customHeight="1">
      <c r="B46" s="36"/>
      <c r="C46" s="32" t="s">
        <v>16</v>
      </c>
      <c r="D46" s="37"/>
      <c r="E46" s="37"/>
      <c r="F46" s="37"/>
      <c r="G46" s="37"/>
      <c r="H46" s="37"/>
      <c r="I46" s="118"/>
      <c r="J46" s="37"/>
      <c r="K46" s="40"/>
    </row>
    <row r="47" spans="2:11" s="1" customFormat="1" ht="22.5" customHeight="1">
      <c r="B47" s="36"/>
      <c r="C47" s="37"/>
      <c r="D47" s="37"/>
      <c r="E47" s="328" t="str">
        <f>E7</f>
        <v>VD Labská, zvýšení retenční funkce rekonstrucí spodních výpustí v obtokovém tunelu</v>
      </c>
      <c r="F47" s="297"/>
      <c r="G47" s="297"/>
      <c r="H47" s="297"/>
      <c r="I47" s="118"/>
      <c r="J47" s="37"/>
      <c r="K47" s="40"/>
    </row>
    <row r="48" spans="2:11" ht="13.5">
      <c r="B48" s="23"/>
      <c r="C48" s="32" t="s">
        <v>148</v>
      </c>
      <c r="D48" s="24"/>
      <c r="E48" s="24"/>
      <c r="F48" s="24"/>
      <c r="G48" s="24"/>
      <c r="H48" s="24"/>
      <c r="I48" s="117"/>
      <c r="J48" s="24"/>
      <c r="K48" s="26"/>
    </row>
    <row r="49" spans="2:11" s="1" customFormat="1" ht="22.5" customHeight="1">
      <c r="B49" s="36"/>
      <c r="C49" s="37"/>
      <c r="D49" s="37"/>
      <c r="E49" s="328" t="s">
        <v>3003</v>
      </c>
      <c r="F49" s="297"/>
      <c r="G49" s="297"/>
      <c r="H49" s="297"/>
      <c r="I49" s="118"/>
      <c r="J49" s="37"/>
      <c r="K49" s="40"/>
    </row>
    <row r="50" spans="2:11" s="1" customFormat="1" ht="14.45" customHeight="1">
      <c r="B50" s="36"/>
      <c r="C50" s="32" t="s">
        <v>1109</v>
      </c>
      <c r="D50" s="37"/>
      <c r="E50" s="37"/>
      <c r="F50" s="37"/>
      <c r="G50" s="37"/>
      <c r="H50" s="37"/>
      <c r="I50" s="118"/>
      <c r="J50" s="37"/>
      <c r="K50" s="40"/>
    </row>
    <row r="51" spans="2:11" s="1" customFormat="1" ht="23.25" customHeight="1">
      <c r="B51" s="36"/>
      <c r="C51" s="37"/>
      <c r="D51" s="37"/>
      <c r="E51" s="329" t="str">
        <f>E11</f>
        <v>SO 09.01 - Elektroinstalace horní strojovny</v>
      </c>
      <c r="F51" s="297"/>
      <c r="G51" s="297"/>
      <c r="H51" s="297"/>
      <c r="I51" s="118"/>
      <c r="J51" s="37"/>
      <c r="K51" s="40"/>
    </row>
    <row r="52" spans="2:11" s="1" customFormat="1" ht="6.95" customHeight="1">
      <c r="B52" s="36"/>
      <c r="C52" s="37"/>
      <c r="D52" s="37"/>
      <c r="E52" s="37"/>
      <c r="F52" s="37"/>
      <c r="G52" s="37"/>
      <c r="H52" s="37"/>
      <c r="I52" s="118"/>
      <c r="J52" s="37"/>
      <c r="K52" s="40"/>
    </row>
    <row r="53" spans="2:11" s="1" customFormat="1" ht="18" customHeight="1">
      <c r="B53" s="36"/>
      <c r="C53" s="32" t="s">
        <v>22</v>
      </c>
      <c r="D53" s="37"/>
      <c r="E53" s="37"/>
      <c r="F53" s="30" t="str">
        <f>F14</f>
        <v xml:space="preserve"> </v>
      </c>
      <c r="G53" s="37"/>
      <c r="H53" s="37"/>
      <c r="I53" s="119" t="s">
        <v>24</v>
      </c>
      <c r="J53" s="120" t="str">
        <f>IF(J14="","",J14)</f>
        <v>22. 3. 2016</v>
      </c>
      <c r="K53" s="40"/>
    </row>
    <row r="54" spans="2:11" s="1" customFormat="1" ht="6.95" customHeight="1">
      <c r="B54" s="36"/>
      <c r="C54" s="37"/>
      <c r="D54" s="37"/>
      <c r="E54" s="37"/>
      <c r="F54" s="37"/>
      <c r="G54" s="37"/>
      <c r="H54" s="37"/>
      <c r="I54" s="118"/>
      <c r="J54" s="37"/>
      <c r="K54" s="40"/>
    </row>
    <row r="55" spans="2:11" s="1" customFormat="1" ht="13.5">
      <c r="B55" s="36"/>
      <c r="C55" s="32" t="s">
        <v>26</v>
      </c>
      <c r="D55" s="37"/>
      <c r="E55" s="37"/>
      <c r="F55" s="30" t="str">
        <f>E17</f>
        <v>Povodí Labe, státní podnik</v>
      </c>
      <c r="G55" s="37"/>
      <c r="H55" s="37"/>
      <c r="I55" s="119" t="s">
        <v>32</v>
      </c>
      <c r="J55" s="30" t="str">
        <f>E23</f>
        <v>HG Partner, s.r.o.</v>
      </c>
      <c r="K55" s="40"/>
    </row>
    <row r="56" spans="2:11" s="1" customFormat="1" ht="14.45"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151</v>
      </c>
      <c r="D58" s="132"/>
      <c r="E58" s="132"/>
      <c r="F58" s="132"/>
      <c r="G58" s="132"/>
      <c r="H58" s="132"/>
      <c r="I58" s="145"/>
      <c r="J58" s="146" t="s">
        <v>152</v>
      </c>
      <c r="K58" s="147"/>
    </row>
    <row r="59" spans="2:11" s="1" customFormat="1" ht="10.35" customHeight="1">
      <c r="B59" s="36"/>
      <c r="C59" s="37"/>
      <c r="D59" s="37"/>
      <c r="E59" s="37"/>
      <c r="F59" s="37"/>
      <c r="G59" s="37"/>
      <c r="H59" s="37"/>
      <c r="I59" s="118"/>
      <c r="J59" s="37"/>
      <c r="K59" s="40"/>
    </row>
    <row r="60" spans="2:47" s="1" customFormat="1" ht="29.25" customHeight="1">
      <c r="B60" s="36"/>
      <c r="C60" s="148" t="s">
        <v>153</v>
      </c>
      <c r="D60" s="37"/>
      <c r="E60" s="37"/>
      <c r="F60" s="37"/>
      <c r="G60" s="37"/>
      <c r="H60" s="37"/>
      <c r="I60" s="118"/>
      <c r="J60" s="128">
        <f>J84</f>
        <v>0</v>
      </c>
      <c r="K60" s="40"/>
      <c r="AU60" s="19" t="s">
        <v>154</v>
      </c>
    </row>
    <row r="61" spans="2:11" s="8" customFormat="1" ht="24.95" customHeight="1">
      <c r="B61" s="149"/>
      <c r="C61" s="150"/>
      <c r="D61" s="151" t="s">
        <v>160</v>
      </c>
      <c r="E61" s="152"/>
      <c r="F61" s="152"/>
      <c r="G61" s="152"/>
      <c r="H61" s="152"/>
      <c r="I61" s="153"/>
      <c r="J61" s="154">
        <f>J85</f>
        <v>0</v>
      </c>
      <c r="K61" s="155"/>
    </row>
    <row r="62" spans="2:11" s="9" customFormat="1" ht="19.9" customHeight="1">
      <c r="B62" s="156"/>
      <c r="C62" s="157"/>
      <c r="D62" s="158" t="s">
        <v>3005</v>
      </c>
      <c r="E62" s="159"/>
      <c r="F62" s="159"/>
      <c r="G62" s="159"/>
      <c r="H62" s="159"/>
      <c r="I62" s="160"/>
      <c r="J62" s="161">
        <f>J86</f>
        <v>0</v>
      </c>
      <c r="K62" s="162"/>
    </row>
    <row r="63" spans="2:11" s="1" customFormat="1" ht="21.75" customHeight="1">
      <c r="B63" s="36"/>
      <c r="C63" s="37"/>
      <c r="D63" s="37"/>
      <c r="E63" s="37"/>
      <c r="F63" s="37"/>
      <c r="G63" s="37"/>
      <c r="H63" s="37"/>
      <c r="I63" s="118"/>
      <c r="J63" s="37"/>
      <c r="K63" s="40"/>
    </row>
    <row r="64" spans="2:11" s="1" customFormat="1" ht="6.95" customHeight="1">
      <c r="B64" s="51"/>
      <c r="C64" s="52"/>
      <c r="D64" s="52"/>
      <c r="E64" s="52"/>
      <c r="F64" s="52"/>
      <c r="G64" s="52"/>
      <c r="H64" s="52"/>
      <c r="I64" s="139"/>
      <c r="J64" s="52"/>
      <c r="K64" s="53"/>
    </row>
    <row r="68" spans="2:12" s="1" customFormat="1" ht="6.95" customHeight="1">
      <c r="B68" s="54"/>
      <c r="C68" s="55"/>
      <c r="D68" s="55"/>
      <c r="E68" s="55"/>
      <c r="F68" s="55"/>
      <c r="G68" s="55"/>
      <c r="H68" s="55"/>
      <c r="I68" s="142"/>
      <c r="J68" s="55"/>
      <c r="K68" s="55"/>
      <c r="L68" s="56"/>
    </row>
    <row r="69" spans="2:12" s="1" customFormat="1" ht="36.95" customHeight="1">
      <c r="B69" s="36"/>
      <c r="C69" s="57" t="s">
        <v>165</v>
      </c>
      <c r="D69" s="58"/>
      <c r="E69" s="58"/>
      <c r="F69" s="58"/>
      <c r="G69" s="58"/>
      <c r="H69" s="58"/>
      <c r="I69" s="163"/>
      <c r="J69" s="58"/>
      <c r="K69" s="58"/>
      <c r="L69" s="56"/>
    </row>
    <row r="70" spans="2:12" s="1" customFormat="1" ht="6.95" customHeight="1">
      <c r="B70" s="36"/>
      <c r="C70" s="58"/>
      <c r="D70" s="58"/>
      <c r="E70" s="58"/>
      <c r="F70" s="58"/>
      <c r="G70" s="58"/>
      <c r="H70" s="58"/>
      <c r="I70" s="163"/>
      <c r="J70" s="58"/>
      <c r="K70" s="58"/>
      <c r="L70" s="56"/>
    </row>
    <row r="71" spans="2:12" s="1" customFormat="1" ht="14.45" customHeight="1">
      <c r="B71" s="36"/>
      <c r="C71" s="60" t="s">
        <v>16</v>
      </c>
      <c r="D71" s="58"/>
      <c r="E71" s="58"/>
      <c r="F71" s="58"/>
      <c r="G71" s="58"/>
      <c r="H71" s="58"/>
      <c r="I71" s="163"/>
      <c r="J71" s="58"/>
      <c r="K71" s="58"/>
      <c r="L71" s="56"/>
    </row>
    <row r="72" spans="2:12" s="1" customFormat="1" ht="22.5" customHeight="1">
      <c r="B72" s="36"/>
      <c r="C72" s="58"/>
      <c r="D72" s="58"/>
      <c r="E72" s="331" t="str">
        <f>E7</f>
        <v>VD Labská, zvýšení retenční funkce rekonstrucí spodních výpustí v obtokovém tunelu</v>
      </c>
      <c r="F72" s="308"/>
      <c r="G72" s="308"/>
      <c r="H72" s="308"/>
      <c r="I72" s="163"/>
      <c r="J72" s="58"/>
      <c r="K72" s="58"/>
      <c r="L72" s="56"/>
    </row>
    <row r="73" spans="2:12" ht="13.5">
      <c r="B73" s="23"/>
      <c r="C73" s="60" t="s">
        <v>148</v>
      </c>
      <c r="D73" s="270"/>
      <c r="E73" s="270"/>
      <c r="F73" s="270"/>
      <c r="G73" s="270"/>
      <c r="H73" s="270"/>
      <c r="J73" s="270"/>
      <c r="K73" s="270"/>
      <c r="L73" s="271"/>
    </row>
    <row r="74" spans="2:12" s="1" customFormat="1" ht="22.5" customHeight="1">
      <c r="B74" s="36"/>
      <c r="C74" s="58"/>
      <c r="D74" s="58"/>
      <c r="E74" s="331" t="s">
        <v>3003</v>
      </c>
      <c r="F74" s="308"/>
      <c r="G74" s="308"/>
      <c r="H74" s="308"/>
      <c r="I74" s="163"/>
      <c r="J74" s="58"/>
      <c r="K74" s="58"/>
      <c r="L74" s="56"/>
    </row>
    <row r="75" spans="2:12" s="1" customFormat="1" ht="14.45" customHeight="1">
      <c r="B75" s="36"/>
      <c r="C75" s="60" t="s">
        <v>1109</v>
      </c>
      <c r="D75" s="58"/>
      <c r="E75" s="58"/>
      <c r="F75" s="58"/>
      <c r="G75" s="58"/>
      <c r="H75" s="58"/>
      <c r="I75" s="163"/>
      <c r="J75" s="58"/>
      <c r="K75" s="58"/>
      <c r="L75" s="56"/>
    </row>
    <row r="76" spans="2:12" s="1" customFormat="1" ht="23.25" customHeight="1">
      <c r="B76" s="36"/>
      <c r="C76" s="58"/>
      <c r="D76" s="58"/>
      <c r="E76" s="305" t="str">
        <f>E11</f>
        <v>SO 09.01 - Elektroinstalace horní strojovny</v>
      </c>
      <c r="F76" s="308"/>
      <c r="G76" s="308"/>
      <c r="H76" s="308"/>
      <c r="I76" s="163"/>
      <c r="J76" s="58"/>
      <c r="K76" s="58"/>
      <c r="L76" s="56"/>
    </row>
    <row r="77" spans="2:12" s="1" customFormat="1" ht="6.95" customHeight="1">
      <c r="B77" s="36"/>
      <c r="C77" s="58"/>
      <c r="D77" s="58"/>
      <c r="E77" s="58"/>
      <c r="F77" s="58"/>
      <c r="G77" s="58"/>
      <c r="H77" s="58"/>
      <c r="I77" s="163"/>
      <c r="J77" s="58"/>
      <c r="K77" s="58"/>
      <c r="L77" s="56"/>
    </row>
    <row r="78" spans="2:12" s="1" customFormat="1" ht="18" customHeight="1">
      <c r="B78" s="36"/>
      <c r="C78" s="60" t="s">
        <v>22</v>
      </c>
      <c r="D78" s="58"/>
      <c r="E78" s="58"/>
      <c r="F78" s="164" t="str">
        <f>F14</f>
        <v xml:space="preserve"> </v>
      </c>
      <c r="G78" s="58"/>
      <c r="H78" s="58"/>
      <c r="I78" s="165" t="s">
        <v>24</v>
      </c>
      <c r="J78" s="68" t="str">
        <f>IF(J14="","",J14)</f>
        <v>22. 3. 2016</v>
      </c>
      <c r="K78" s="58"/>
      <c r="L78" s="56"/>
    </row>
    <row r="79" spans="2:12" s="1" customFormat="1" ht="6.95" customHeight="1">
      <c r="B79" s="36"/>
      <c r="C79" s="58"/>
      <c r="D79" s="58"/>
      <c r="E79" s="58"/>
      <c r="F79" s="58"/>
      <c r="G79" s="58"/>
      <c r="H79" s="58"/>
      <c r="I79" s="163"/>
      <c r="J79" s="58"/>
      <c r="K79" s="58"/>
      <c r="L79" s="56"/>
    </row>
    <row r="80" spans="2:12" s="1" customFormat="1" ht="13.5">
      <c r="B80" s="36"/>
      <c r="C80" s="60" t="s">
        <v>26</v>
      </c>
      <c r="D80" s="58"/>
      <c r="E80" s="58"/>
      <c r="F80" s="164" t="str">
        <f>E17</f>
        <v>Povodí Labe, státní podnik</v>
      </c>
      <c r="G80" s="58"/>
      <c r="H80" s="58"/>
      <c r="I80" s="165" t="s">
        <v>32</v>
      </c>
      <c r="J80" s="164" t="str">
        <f>E23</f>
        <v>HG Partner, s.r.o.</v>
      </c>
      <c r="K80" s="58"/>
      <c r="L80" s="56"/>
    </row>
    <row r="81" spans="2:12" s="1" customFormat="1" ht="14.45" customHeight="1">
      <c r="B81" s="36"/>
      <c r="C81" s="60" t="s">
        <v>30</v>
      </c>
      <c r="D81" s="58"/>
      <c r="E81" s="58"/>
      <c r="F81" s="164" t="str">
        <f>IF(E20="","",E20)</f>
        <v/>
      </c>
      <c r="G81" s="58"/>
      <c r="H81" s="58"/>
      <c r="I81" s="163"/>
      <c r="J81" s="58"/>
      <c r="K81" s="58"/>
      <c r="L81" s="56"/>
    </row>
    <row r="82" spans="2:12" s="1" customFormat="1" ht="10.35" customHeight="1">
      <c r="B82" s="36"/>
      <c r="C82" s="58"/>
      <c r="D82" s="58"/>
      <c r="E82" s="58"/>
      <c r="F82" s="58"/>
      <c r="G82" s="58"/>
      <c r="H82" s="58"/>
      <c r="I82" s="163"/>
      <c r="J82" s="58"/>
      <c r="K82" s="58"/>
      <c r="L82" s="56"/>
    </row>
    <row r="83" spans="2:20" s="10" customFormat="1" ht="29.25" customHeight="1">
      <c r="B83" s="166"/>
      <c r="C83" s="167" t="s">
        <v>166</v>
      </c>
      <c r="D83" s="168" t="s">
        <v>56</v>
      </c>
      <c r="E83" s="168" t="s">
        <v>52</v>
      </c>
      <c r="F83" s="168" t="s">
        <v>167</v>
      </c>
      <c r="G83" s="168" t="s">
        <v>168</v>
      </c>
      <c r="H83" s="168" t="s">
        <v>169</v>
      </c>
      <c r="I83" s="169" t="s">
        <v>170</v>
      </c>
      <c r="J83" s="168" t="s">
        <v>152</v>
      </c>
      <c r="K83" s="170" t="s">
        <v>171</v>
      </c>
      <c r="L83" s="171"/>
      <c r="M83" s="77" t="s">
        <v>172</v>
      </c>
      <c r="N83" s="78" t="s">
        <v>41</v>
      </c>
      <c r="O83" s="78" t="s">
        <v>173</v>
      </c>
      <c r="P83" s="78" t="s">
        <v>174</v>
      </c>
      <c r="Q83" s="78" t="s">
        <v>175</v>
      </c>
      <c r="R83" s="78" t="s">
        <v>176</v>
      </c>
      <c r="S83" s="78" t="s">
        <v>177</v>
      </c>
      <c r="T83" s="79" t="s">
        <v>178</v>
      </c>
    </row>
    <row r="84" spans="2:63" s="1" customFormat="1" ht="29.25" customHeight="1">
      <c r="B84" s="36"/>
      <c r="C84" s="83" t="s">
        <v>153</v>
      </c>
      <c r="D84" s="58"/>
      <c r="E84" s="58"/>
      <c r="F84" s="58"/>
      <c r="G84" s="58"/>
      <c r="H84" s="58"/>
      <c r="I84" s="163"/>
      <c r="J84" s="172">
        <f>BK84</f>
        <v>0</v>
      </c>
      <c r="K84" s="58"/>
      <c r="L84" s="56"/>
      <c r="M84" s="80"/>
      <c r="N84" s="81"/>
      <c r="O84" s="81"/>
      <c r="P84" s="173">
        <f>P85</f>
        <v>0</v>
      </c>
      <c r="Q84" s="81"/>
      <c r="R84" s="173">
        <f>R85</f>
        <v>0</v>
      </c>
      <c r="S84" s="81"/>
      <c r="T84" s="174">
        <f>T85</f>
        <v>0</v>
      </c>
      <c r="AT84" s="19" t="s">
        <v>70</v>
      </c>
      <c r="AU84" s="19" t="s">
        <v>154</v>
      </c>
      <c r="BK84" s="175">
        <f>BK85</f>
        <v>0</v>
      </c>
    </row>
    <row r="85" spans="2:63" s="11" customFormat="1" ht="37.35" customHeight="1">
      <c r="B85" s="176"/>
      <c r="C85" s="177"/>
      <c r="D85" s="178" t="s">
        <v>70</v>
      </c>
      <c r="E85" s="179" t="s">
        <v>219</v>
      </c>
      <c r="F85" s="179" t="s">
        <v>269</v>
      </c>
      <c r="G85" s="177"/>
      <c r="H85" s="177"/>
      <c r="I85" s="180"/>
      <c r="J85" s="181">
        <f>BK85</f>
        <v>0</v>
      </c>
      <c r="K85" s="177"/>
      <c r="L85" s="182"/>
      <c r="M85" s="183"/>
      <c r="N85" s="184"/>
      <c r="O85" s="184"/>
      <c r="P85" s="185">
        <f>P86</f>
        <v>0</v>
      </c>
      <c r="Q85" s="184"/>
      <c r="R85" s="185">
        <f>R86</f>
        <v>0</v>
      </c>
      <c r="S85" s="184"/>
      <c r="T85" s="186">
        <f>T86</f>
        <v>0</v>
      </c>
      <c r="AR85" s="187" t="s">
        <v>203</v>
      </c>
      <c r="AT85" s="188" t="s">
        <v>70</v>
      </c>
      <c r="AU85" s="188" t="s">
        <v>71</v>
      </c>
      <c r="AY85" s="187" t="s">
        <v>180</v>
      </c>
      <c r="BK85" s="189">
        <f>BK86</f>
        <v>0</v>
      </c>
    </row>
    <row r="86" spans="2:63" s="11" customFormat="1" ht="19.9" customHeight="1">
      <c r="B86" s="176"/>
      <c r="C86" s="177"/>
      <c r="D86" s="190" t="s">
        <v>70</v>
      </c>
      <c r="E86" s="191" t="s">
        <v>3006</v>
      </c>
      <c r="F86" s="191" t="s">
        <v>3007</v>
      </c>
      <c r="G86" s="177"/>
      <c r="H86" s="177"/>
      <c r="I86" s="180"/>
      <c r="J86" s="192">
        <f>BK86</f>
        <v>0</v>
      </c>
      <c r="K86" s="177"/>
      <c r="L86" s="182"/>
      <c r="M86" s="183"/>
      <c r="N86" s="184"/>
      <c r="O86" s="184"/>
      <c r="P86" s="185">
        <f>SUM(P87:P193)</f>
        <v>0</v>
      </c>
      <c r="Q86" s="184"/>
      <c r="R86" s="185">
        <f>SUM(R87:R193)</f>
        <v>0</v>
      </c>
      <c r="S86" s="184"/>
      <c r="T86" s="186">
        <f>SUM(T87:T193)</f>
        <v>0</v>
      </c>
      <c r="AR86" s="187" t="s">
        <v>203</v>
      </c>
      <c r="AT86" s="188" t="s">
        <v>70</v>
      </c>
      <c r="AU86" s="188" t="s">
        <v>78</v>
      </c>
      <c r="AY86" s="187" t="s">
        <v>180</v>
      </c>
      <c r="BK86" s="189">
        <f>SUM(BK87:BK193)</f>
        <v>0</v>
      </c>
    </row>
    <row r="87" spans="2:65" s="1" customFormat="1" ht="22.5" customHeight="1">
      <c r="B87" s="36"/>
      <c r="C87" s="193" t="s">
        <v>78</v>
      </c>
      <c r="D87" s="193" t="s">
        <v>183</v>
      </c>
      <c r="E87" s="194" t="s">
        <v>3008</v>
      </c>
      <c r="F87" s="195" t="s">
        <v>3009</v>
      </c>
      <c r="G87" s="196" t="s">
        <v>614</v>
      </c>
      <c r="H87" s="197">
        <v>30</v>
      </c>
      <c r="I87" s="198"/>
      <c r="J87" s="199">
        <f>ROUND(I87*H87,2)</f>
        <v>0</v>
      </c>
      <c r="K87" s="195" t="s">
        <v>21</v>
      </c>
      <c r="L87" s="56"/>
      <c r="M87" s="200" t="s">
        <v>21</v>
      </c>
      <c r="N87" s="201" t="s">
        <v>42</v>
      </c>
      <c r="O87" s="37"/>
      <c r="P87" s="202">
        <f>O87*H87</f>
        <v>0</v>
      </c>
      <c r="Q87" s="202">
        <v>0</v>
      </c>
      <c r="R87" s="202">
        <f>Q87*H87</f>
        <v>0</v>
      </c>
      <c r="S87" s="202">
        <v>0</v>
      </c>
      <c r="T87" s="203">
        <f>S87*H87</f>
        <v>0</v>
      </c>
      <c r="AR87" s="19" t="s">
        <v>206</v>
      </c>
      <c r="AT87" s="19" t="s">
        <v>183</v>
      </c>
      <c r="AU87" s="19" t="s">
        <v>80</v>
      </c>
      <c r="AY87" s="19" t="s">
        <v>180</v>
      </c>
      <c r="BE87" s="204">
        <f>IF(N87="základní",J87,0)</f>
        <v>0</v>
      </c>
      <c r="BF87" s="204">
        <f>IF(N87="snížená",J87,0)</f>
        <v>0</v>
      </c>
      <c r="BG87" s="204">
        <f>IF(N87="zákl. přenesená",J87,0)</f>
        <v>0</v>
      </c>
      <c r="BH87" s="204">
        <f>IF(N87="sníž. přenesená",J87,0)</f>
        <v>0</v>
      </c>
      <c r="BI87" s="204">
        <f>IF(N87="nulová",J87,0)</f>
        <v>0</v>
      </c>
      <c r="BJ87" s="19" t="s">
        <v>78</v>
      </c>
      <c r="BK87" s="204">
        <f>ROUND(I87*H87,2)</f>
        <v>0</v>
      </c>
      <c r="BL87" s="19" t="s">
        <v>206</v>
      </c>
      <c r="BM87" s="19" t="s">
        <v>78</v>
      </c>
    </row>
    <row r="88" spans="2:47" s="1" customFormat="1" ht="13.5">
      <c r="B88" s="36"/>
      <c r="C88" s="58"/>
      <c r="D88" s="230" t="s">
        <v>188</v>
      </c>
      <c r="E88" s="58"/>
      <c r="F88" s="242" t="s">
        <v>3009</v>
      </c>
      <c r="G88" s="58"/>
      <c r="H88" s="58"/>
      <c r="I88" s="163"/>
      <c r="J88" s="58"/>
      <c r="K88" s="58"/>
      <c r="L88" s="56"/>
      <c r="M88" s="73"/>
      <c r="N88" s="37"/>
      <c r="O88" s="37"/>
      <c r="P88" s="37"/>
      <c r="Q88" s="37"/>
      <c r="R88" s="37"/>
      <c r="S88" s="37"/>
      <c r="T88" s="74"/>
      <c r="AT88" s="19" t="s">
        <v>188</v>
      </c>
      <c r="AU88" s="19" t="s">
        <v>80</v>
      </c>
    </row>
    <row r="89" spans="2:65" s="1" customFormat="1" ht="22.5" customHeight="1">
      <c r="B89" s="36"/>
      <c r="C89" s="193" t="s">
        <v>80</v>
      </c>
      <c r="D89" s="193" t="s">
        <v>183</v>
      </c>
      <c r="E89" s="194" t="s">
        <v>3010</v>
      </c>
      <c r="F89" s="195" t="s">
        <v>3011</v>
      </c>
      <c r="G89" s="196" t="s">
        <v>614</v>
      </c>
      <c r="H89" s="197">
        <v>90</v>
      </c>
      <c r="I89" s="198"/>
      <c r="J89" s="199">
        <f>ROUND(I89*H89,2)</f>
        <v>0</v>
      </c>
      <c r="K89" s="195" t="s">
        <v>21</v>
      </c>
      <c r="L89" s="56"/>
      <c r="M89" s="200" t="s">
        <v>21</v>
      </c>
      <c r="N89" s="201" t="s">
        <v>42</v>
      </c>
      <c r="O89" s="37"/>
      <c r="P89" s="202">
        <f>O89*H89</f>
        <v>0</v>
      </c>
      <c r="Q89" s="202">
        <v>0</v>
      </c>
      <c r="R89" s="202">
        <f>Q89*H89</f>
        <v>0</v>
      </c>
      <c r="S89" s="202">
        <v>0</v>
      </c>
      <c r="T89" s="203">
        <f>S89*H89</f>
        <v>0</v>
      </c>
      <c r="AR89" s="19" t="s">
        <v>206</v>
      </c>
      <c r="AT89" s="19" t="s">
        <v>183</v>
      </c>
      <c r="AU89" s="19" t="s">
        <v>80</v>
      </c>
      <c r="AY89" s="19" t="s">
        <v>180</v>
      </c>
      <c r="BE89" s="204">
        <f>IF(N89="základní",J89,0)</f>
        <v>0</v>
      </c>
      <c r="BF89" s="204">
        <f>IF(N89="snížená",J89,0)</f>
        <v>0</v>
      </c>
      <c r="BG89" s="204">
        <f>IF(N89="zákl. přenesená",J89,0)</f>
        <v>0</v>
      </c>
      <c r="BH89" s="204">
        <f>IF(N89="sníž. přenesená",J89,0)</f>
        <v>0</v>
      </c>
      <c r="BI89" s="204">
        <f>IF(N89="nulová",J89,0)</f>
        <v>0</v>
      </c>
      <c r="BJ89" s="19" t="s">
        <v>78</v>
      </c>
      <c r="BK89" s="204">
        <f>ROUND(I89*H89,2)</f>
        <v>0</v>
      </c>
      <c r="BL89" s="19" t="s">
        <v>206</v>
      </c>
      <c r="BM89" s="19" t="s">
        <v>80</v>
      </c>
    </row>
    <row r="90" spans="2:47" s="1" customFormat="1" ht="13.5">
      <c r="B90" s="36"/>
      <c r="C90" s="58"/>
      <c r="D90" s="230" t="s">
        <v>188</v>
      </c>
      <c r="E90" s="58"/>
      <c r="F90" s="242" t="s">
        <v>3011</v>
      </c>
      <c r="G90" s="58"/>
      <c r="H90" s="58"/>
      <c r="I90" s="163"/>
      <c r="J90" s="58"/>
      <c r="K90" s="58"/>
      <c r="L90" s="56"/>
      <c r="M90" s="73"/>
      <c r="N90" s="37"/>
      <c r="O90" s="37"/>
      <c r="P90" s="37"/>
      <c r="Q90" s="37"/>
      <c r="R90" s="37"/>
      <c r="S90" s="37"/>
      <c r="T90" s="74"/>
      <c r="AT90" s="19" t="s">
        <v>188</v>
      </c>
      <c r="AU90" s="19" t="s">
        <v>80</v>
      </c>
    </row>
    <row r="91" spans="2:65" s="1" customFormat="1" ht="22.5" customHeight="1">
      <c r="B91" s="36"/>
      <c r="C91" s="193" t="s">
        <v>203</v>
      </c>
      <c r="D91" s="193" t="s">
        <v>183</v>
      </c>
      <c r="E91" s="194" t="s">
        <v>3012</v>
      </c>
      <c r="F91" s="195" t="s">
        <v>3013</v>
      </c>
      <c r="G91" s="196" t="s">
        <v>614</v>
      </c>
      <c r="H91" s="197">
        <v>50</v>
      </c>
      <c r="I91" s="198"/>
      <c r="J91" s="199">
        <f>ROUND(I91*H91,2)</f>
        <v>0</v>
      </c>
      <c r="K91" s="195" t="s">
        <v>21</v>
      </c>
      <c r="L91" s="56"/>
      <c r="M91" s="200" t="s">
        <v>21</v>
      </c>
      <c r="N91" s="201" t="s">
        <v>42</v>
      </c>
      <c r="O91" s="37"/>
      <c r="P91" s="202">
        <f>O91*H91</f>
        <v>0</v>
      </c>
      <c r="Q91" s="202">
        <v>0</v>
      </c>
      <c r="R91" s="202">
        <f>Q91*H91</f>
        <v>0</v>
      </c>
      <c r="S91" s="202">
        <v>0</v>
      </c>
      <c r="T91" s="203">
        <f>S91*H91</f>
        <v>0</v>
      </c>
      <c r="AR91" s="19" t="s">
        <v>206</v>
      </c>
      <c r="AT91" s="19" t="s">
        <v>183</v>
      </c>
      <c r="AU91" s="19" t="s">
        <v>80</v>
      </c>
      <c r="AY91" s="19" t="s">
        <v>180</v>
      </c>
      <c r="BE91" s="204">
        <f>IF(N91="základní",J91,0)</f>
        <v>0</v>
      </c>
      <c r="BF91" s="204">
        <f>IF(N91="snížená",J91,0)</f>
        <v>0</v>
      </c>
      <c r="BG91" s="204">
        <f>IF(N91="zákl. přenesená",J91,0)</f>
        <v>0</v>
      </c>
      <c r="BH91" s="204">
        <f>IF(N91="sníž. přenesená",J91,0)</f>
        <v>0</v>
      </c>
      <c r="BI91" s="204">
        <f>IF(N91="nulová",J91,0)</f>
        <v>0</v>
      </c>
      <c r="BJ91" s="19" t="s">
        <v>78</v>
      </c>
      <c r="BK91" s="204">
        <f>ROUND(I91*H91,2)</f>
        <v>0</v>
      </c>
      <c r="BL91" s="19" t="s">
        <v>206</v>
      </c>
      <c r="BM91" s="19" t="s">
        <v>203</v>
      </c>
    </row>
    <row r="92" spans="2:47" s="1" customFormat="1" ht="13.5">
      <c r="B92" s="36"/>
      <c r="C92" s="58"/>
      <c r="D92" s="230" t="s">
        <v>188</v>
      </c>
      <c r="E92" s="58"/>
      <c r="F92" s="242" t="s">
        <v>3013</v>
      </c>
      <c r="G92" s="58"/>
      <c r="H92" s="58"/>
      <c r="I92" s="163"/>
      <c r="J92" s="58"/>
      <c r="K92" s="58"/>
      <c r="L92" s="56"/>
      <c r="M92" s="73"/>
      <c r="N92" s="37"/>
      <c r="O92" s="37"/>
      <c r="P92" s="37"/>
      <c r="Q92" s="37"/>
      <c r="R92" s="37"/>
      <c r="S92" s="37"/>
      <c r="T92" s="74"/>
      <c r="AT92" s="19" t="s">
        <v>188</v>
      </c>
      <c r="AU92" s="19" t="s">
        <v>80</v>
      </c>
    </row>
    <row r="93" spans="2:65" s="1" customFormat="1" ht="22.5" customHeight="1">
      <c r="B93" s="36"/>
      <c r="C93" s="193" t="s">
        <v>206</v>
      </c>
      <c r="D93" s="193" t="s">
        <v>183</v>
      </c>
      <c r="E93" s="194" t="s">
        <v>3014</v>
      </c>
      <c r="F93" s="195" t="s">
        <v>3015</v>
      </c>
      <c r="G93" s="196" t="s">
        <v>1342</v>
      </c>
      <c r="H93" s="197">
        <v>21</v>
      </c>
      <c r="I93" s="198"/>
      <c r="J93" s="199">
        <f>ROUND(I93*H93,2)</f>
        <v>0</v>
      </c>
      <c r="K93" s="195" t="s">
        <v>21</v>
      </c>
      <c r="L93" s="56"/>
      <c r="M93" s="200" t="s">
        <v>21</v>
      </c>
      <c r="N93" s="201" t="s">
        <v>42</v>
      </c>
      <c r="O93" s="37"/>
      <c r="P93" s="202">
        <f>O93*H93</f>
        <v>0</v>
      </c>
      <c r="Q93" s="202">
        <v>0</v>
      </c>
      <c r="R93" s="202">
        <f>Q93*H93</f>
        <v>0</v>
      </c>
      <c r="S93" s="202">
        <v>0</v>
      </c>
      <c r="T93" s="203">
        <f>S93*H93</f>
        <v>0</v>
      </c>
      <c r="AR93" s="19" t="s">
        <v>206</v>
      </c>
      <c r="AT93" s="19" t="s">
        <v>183</v>
      </c>
      <c r="AU93" s="19" t="s">
        <v>80</v>
      </c>
      <c r="AY93" s="19" t="s">
        <v>180</v>
      </c>
      <c r="BE93" s="204">
        <f>IF(N93="základní",J93,0)</f>
        <v>0</v>
      </c>
      <c r="BF93" s="204">
        <f>IF(N93="snížená",J93,0)</f>
        <v>0</v>
      </c>
      <c r="BG93" s="204">
        <f>IF(N93="zákl. přenesená",J93,0)</f>
        <v>0</v>
      </c>
      <c r="BH93" s="204">
        <f>IF(N93="sníž. přenesená",J93,0)</f>
        <v>0</v>
      </c>
      <c r="BI93" s="204">
        <f>IF(N93="nulová",J93,0)</f>
        <v>0</v>
      </c>
      <c r="BJ93" s="19" t="s">
        <v>78</v>
      </c>
      <c r="BK93" s="204">
        <f>ROUND(I93*H93,2)</f>
        <v>0</v>
      </c>
      <c r="BL93" s="19" t="s">
        <v>206</v>
      </c>
      <c r="BM93" s="19" t="s">
        <v>206</v>
      </c>
    </row>
    <row r="94" spans="2:47" s="1" customFormat="1" ht="13.5">
      <c r="B94" s="36"/>
      <c r="C94" s="58"/>
      <c r="D94" s="230" t="s">
        <v>188</v>
      </c>
      <c r="E94" s="58"/>
      <c r="F94" s="242" t="s">
        <v>3015</v>
      </c>
      <c r="G94" s="58"/>
      <c r="H94" s="58"/>
      <c r="I94" s="163"/>
      <c r="J94" s="58"/>
      <c r="K94" s="58"/>
      <c r="L94" s="56"/>
      <c r="M94" s="73"/>
      <c r="N94" s="37"/>
      <c r="O94" s="37"/>
      <c r="P94" s="37"/>
      <c r="Q94" s="37"/>
      <c r="R94" s="37"/>
      <c r="S94" s="37"/>
      <c r="T94" s="74"/>
      <c r="AT94" s="19" t="s">
        <v>188</v>
      </c>
      <c r="AU94" s="19" t="s">
        <v>80</v>
      </c>
    </row>
    <row r="95" spans="2:65" s="1" customFormat="1" ht="22.5" customHeight="1">
      <c r="B95" s="36"/>
      <c r="C95" s="193" t="s">
        <v>218</v>
      </c>
      <c r="D95" s="193" t="s">
        <v>183</v>
      </c>
      <c r="E95" s="194" t="s">
        <v>3016</v>
      </c>
      <c r="F95" s="195" t="s">
        <v>3017</v>
      </c>
      <c r="G95" s="196" t="s">
        <v>614</v>
      </c>
      <c r="H95" s="197">
        <v>40</v>
      </c>
      <c r="I95" s="198"/>
      <c r="J95" s="199">
        <f>ROUND(I95*H95,2)</f>
        <v>0</v>
      </c>
      <c r="K95" s="195" t="s">
        <v>21</v>
      </c>
      <c r="L95" s="56"/>
      <c r="M95" s="200" t="s">
        <v>21</v>
      </c>
      <c r="N95" s="201" t="s">
        <v>42</v>
      </c>
      <c r="O95" s="37"/>
      <c r="P95" s="202">
        <f>O95*H95</f>
        <v>0</v>
      </c>
      <c r="Q95" s="202">
        <v>0</v>
      </c>
      <c r="R95" s="202">
        <f>Q95*H95</f>
        <v>0</v>
      </c>
      <c r="S95" s="202">
        <v>0</v>
      </c>
      <c r="T95" s="203">
        <f>S95*H95</f>
        <v>0</v>
      </c>
      <c r="AR95" s="19" t="s">
        <v>206</v>
      </c>
      <c r="AT95" s="19" t="s">
        <v>183</v>
      </c>
      <c r="AU95" s="19" t="s">
        <v>80</v>
      </c>
      <c r="AY95" s="19" t="s">
        <v>180</v>
      </c>
      <c r="BE95" s="204">
        <f>IF(N95="základní",J95,0)</f>
        <v>0</v>
      </c>
      <c r="BF95" s="204">
        <f>IF(N95="snížená",J95,0)</f>
        <v>0</v>
      </c>
      <c r="BG95" s="204">
        <f>IF(N95="zákl. přenesená",J95,0)</f>
        <v>0</v>
      </c>
      <c r="BH95" s="204">
        <f>IF(N95="sníž. přenesená",J95,0)</f>
        <v>0</v>
      </c>
      <c r="BI95" s="204">
        <f>IF(N95="nulová",J95,0)</f>
        <v>0</v>
      </c>
      <c r="BJ95" s="19" t="s">
        <v>78</v>
      </c>
      <c r="BK95" s="204">
        <f>ROUND(I95*H95,2)</f>
        <v>0</v>
      </c>
      <c r="BL95" s="19" t="s">
        <v>206</v>
      </c>
      <c r="BM95" s="19" t="s">
        <v>218</v>
      </c>
    </row>
    <row r="96" spans="2:47" s="1" customFormat="1" ht="13.5">
      <c r="B96" s="36"/>
      <c r="C96" s="58"/>
      <c r="D96" s="230" t="s">
        <v>188</v>
      </c>
      <c r="E96" s="58"/>
      <c r="F96" s="242" t="s">
        <v>3017</v>
      </c>
      <c r="G96" s="58"/>
      <c r="H96" s="58"/>
      <c r="I96" s="163"/>
      <c r="J96" s="58"/>
      <c r="K96" s="58"/>
      <c r="L96" s="56"/>
      <c r="M96" s="73"/>
      <c r="N96" s="37"/>
      <c r="O96" s="37"/>
      <c r="P96" s="37"/>
      <c r="Q96" s="37"/>
      <c r="R96" s="37"/>
      <c r="S96" s="37"/>
      <c r="T96" s="74"/>
      <c r="AT96" s="19" t="s">
        <v>188</v>
      </c>
      <c r="AU96" s="19" t="s">
        <v>80</v>
      </c>
    </row>
    <row r="97" spans="2:65" s="1" customFormat="1" ht="22.5" customHeight="1">
      <c r="B97" s="36"/>
      <c r="C97" s="193" t="s">
        <v>224</v>
      </c>
      <c r="D97" s="193" t="s">
        <v>183</v>
      </c>
      <c r="E97" s="194" t="s">
        <v>3018</v>
      </c>
      <c r="F97" s="195" t="s">
        <v>3019</v>
      </c>
      <c r="G97" s="196" t="s">
        <v>614</v>
      </c>
      <c r="H97" s="197">
        <v>100</v>
      </c>
      <c r="I97" s="198"/>
      <c r="J97" s="199">
        <f>ROUND(I97*H97,2)</f>
        <v>0</v>
      </c>
      <c r="K97" s="195" t="s">
        <v>21</v>
      </c>
      <c r="L97" s="56"/>
      <c r="M97" s="200" t="s">
        <v>21</v>
      </c>
      <c r="N97" s="201" t="s">
        <v>42</v>
      </c>
      <c r="O97" s="37"/>
      <c r="P97" s="202">
        <f>O97*H97</f>
        <v>0</v>
      </c>
      <c r="Q97" s="202">
        <v>0</v>
      </c>
      <c r="R97" s="202">
        <f>Q97*H97</f>
        <v>0</v>
      </c>
      <c r="S97" s="202">
        <v>0</v>
      </c>
      <c r="T97" s="203">
        <f>S97*H97</f>
        <v>0</v>
      </c>
      <c r="AR97" s="19" t="s">
        <v>206</v>
      </c>
      <c r="AT97" s="19" t="s">
        <v>183</v>
      </c>
      <c r="AU97" s="19" t="s">
        <v>80</v>
      </c>
      <c r="AY97" s="19" t="s">
        <v>180</v>
      </c>
      <c r="BE97" s="204">
        <f>IF(N97="základní",J97,0)</f>
        <v>0</v>
      </c>
      <c r="BF97" s="204">
        <f>IF(N97="snížená",J97,0)</f>
        <v>0</v>
      </c>
      <c r="BG97" s="204">
        <f>IF(N97="zákl. přenesená",J97,0)</f>
        <v>0</v>
      </c>
      <c r="BH97" s="204">
        <f>IF(N97="sníž. přenesená",J97,0)</f>
        <v>0</v>
      </c>
      <c r="BI97" s="204">
        <f>IF(N97="nulová",J97,0)</f>
        <v>0</v>
      </c>
      <c r="BJ97" s="19" t="s">
        <v>78</v>
      </c>
      <c r="BK97" s="204">
        <f>ROUND(I97*H97,2)</f>
        <v>0</v>
      </c>
      <c r="BL97" s="19" t="s">
        <v>206</v>
      </c>
      <c r="BM97" s="19" t="s">
        <v>224</v>
      </c>
    </row>
    <row r="98" spans="2:47" s="1" customFormat="1" ht="13.5">
      <c r="B98" s="36"/>
      <c r="C98" s="58"/>
      <c r="D98" s="230" t="s">
        <v>188</v>
      </c>
      <c r="E98" s="58"/>
      <c r="F98" s="242" t="s">
        <v>3019</v>
      </c>
      <c r="G98" s="58"/>
      <c r="H98" s="58"/>
      <c r="I98" s="163"/>
      <c r="J98" s="58"/>
      <c r="K98" s="58"/>
      <c r="L98" s="56"/>
      <c r="M98" s="73"/>
      <c r="N98" s="37"/>
      <c r="O98" s="37"/>
      <c r="P98" s="37"/>
      <c r="Q98" s="37"/>
      <c r="R98" s="37"/>
      <c r="S98" s="37"/>
      <c r="T98" s="74"/>
      <c r="AT98" s="19" t="s">
        <v>188</v>
      </c>
      <c r="AU98" s="19" t="s">
        <v>80</v>
      </c>
    </row>
    <row r="99" spans="2:65" s="1" customFormat="1" ht="22.5" customHeight="1">
      <c r="B99" s="36"/>
      <c r="C99" s="193" t="s">
        <v>229</v>
      </c>
      <c r="D99" s="193" t="s">
        <v>183</v>
      </c>
      <c r="E99" s="194" t="s">
        <v>3020</v>
      </c>
      <c r="F99" s="195" t="s">
        <v>3021</v>
      </c>
      <c r="G99" s="196" t="s">
        <v>614</v>
      </c>
      <c r="H99" s="197">
        <v>405</v>
      </c>
      <c r="I99" s="198"/>
      <c r="J99" s="199">
        <f>ROUND(I99*H99,2)</f>
        <v>0</v>
      </c>
      <c r="K99" s="195" t="s">
        <v>21</v>
      </c>
      <c r="L99" s="56"/>
      <c r="M99" s="200" t="s">
        <v>21</v>
      </c>
      <c r="N99" s="201" t="s">
        <v>42</v>
      </c>
      <c r="O99" s="37"/>
      <c r="P99" s="202">
        <f>O99*H99</f>
        <v>0</v>
      </c>
      <c r="Q99" s="202">
        <v>0</v>
      </c>
      <c r="R99" s="202">
        <f>Q99*H99</f>
        <v>0</v>
      </c>
      <c r="S99" s="202">
        <v>0</v>
      </c>
      <c r="T99" s="203">
        <f>S99*H99</f>
        <v>0</v>
      </c>
      <c r="AR99" s="19" t="s">
        <v>206</v>
      </c>
      <c r="AT99" s="19" t="s">
        <v>183</v>
      </c>
      <c r="AU99" s="19" t="s">
        <v>80</v>
      </c>
      <c r="AY99" s="19" t="s">
        <v>180</v>
      </c>
      <c r="BE99" s="204">
        <f>IF(N99="základní",J99,0)</f>
        <v>0</v>
      </c>
      <c r="BF99" s="204">
        <f>IF(N99="snížená",J99,0)</f>
        <v>0</v>
      </c>
      <c r="BG99" s="204">
        <f>IF(N99="zákl. přenesená",J99,0)</f>
        <v>0</v>
      </c>
      <c r="BH99" s="204">
        <f>IF(N99="sníž. přenesená",J99,0)</f>
        <v>0</v>
      </c>
      <c r="BI99" s="204">
        <f>IF(N99="nulová",J99,0)</f>
        <v>0</v>
      </c>
      <c r="BJ99" s="19" t="s">
        <v>78</v>
      </c>
      <c r="BK99" s="204">
        <f>ROUND(I99*H99,2)</f>
        <v>0</v>
      </c>
      <c r="BL99" s="19" t="s">
        <v>206</v>
      </c>
      <c r="BM99" s="19" t="s">
        <v>229</v>
      </c>
    </row>
    <row r="100" spans="2:47" s="1" customFormat="1" ht="13.5">
      <c r="B100" s="36"/>
      <c r="C100" s="58"/>
      <c r="D100" s="230" t="s">
        <v>188</v>
      </c>
      <c r="E100" s="58"/>
      <c r="F100" s="242" t="s">
        <v>3021</v>
      </c>
      <c r="G100" s="58"/>
      <c r="H100" s="58"/>
      <c r="I100" s="163"/>
      <c r="J100" s="58"/>
      <c r="K100" s="58"/>
      <c r="L100" s="56"/>
      <c r="M100" s="73"/>
      <c r="N100" s="37"/>
      <c r="O100" s="37"/>
      <c r="P100" s="37"/>
      <c r="Q100" s="37"/>
      <c r="R100" s="37"/>
      <c r="S100" s="37"/>
      <c r="T100" s="74"/>
      <c r="AT100" s="19" t="s">
        <v>188</v>
      </c>
      <c r="AU100" s="19" t="s">
        <v>80</v>
      </c>
    </row>
    <row r="101" spans="2:65" s="1" customFormat="1" ht="22.5" customHeight="1">
      <c r="B101" s="36"/>
      <c r="C101" s="193" t="s">
        <v>181</v>
      </c>
      <c r="D101" s="193" t="s">
        <v>183</v>
      </c>
      <c r="E101" s="194" t="s">
        <v>3022</v>
      </c>
      <c r="F101" s="195" t="s">
        <v>3023</v>
      </c>
      <c r="G101" s="196" t="s">
        <v>614</v>
      </c>
      <c r="H101" s="197">
        <v>300</v>
      </c>
      <c r="I101" s="198"/>
      <c r="J101" s="199">
        <f>ROUND(I101*H101,2)</f>
        <v>0</v>
      </c>
      <c r="K101" s="195" t="s">
        <v>21</v>
      </c>
      <c r="L101" s="56"/>
      <c r="M101" s="200" t="s">
        <v>21</v>
      </c>
      <c r="N101" s="201" t="s">
        <v>42</v>
      </c>
      <c r="O101" s="37"/>
      <c r="P101" s="202">
        <f>O101*H101</f>
        <v>0</v>
      </c>
      <c r="Q101" s="202">
        <v>0</v>
      </c>
      <c r="R101" s="202">
        <f>Q101*H101</f>
        <v>0</v>
      </c>
      <c r="S101" s="202">
        <v>0</v>
      </c>
      <c r="T101" s="203">
        <f>S101*H101</f>
        <v>0</v>
      </c>
      <c r="AR101" s="19" t="s">
        <v>206</v>
      </c>
      <c r="AT101" s="19" t="s">
        <v>183</v>
      </c>
      <c r="AU101" s="19" t="s">
        <v>80</v>
      </c>
      <c r="AY101" s="19" t="s">
        <v>180</v>
      </c>
      <c r="BE101" s="204">
        <f>IF(N101="základní",J101,0)</f>
        <v>0</v>
      </c>
      <c r="BF101" s="204">
        <f>IF(N101="snížená",J101,0)</f>
        <v>0</v>
      </c>
      <c r="BG101" s="204">
        <f>IF(N101="zákl. přenesená",J101,0)</f>
        <v>0</v>
      </c>
      <c r="BH101" s="204">
        <f>IF(N101="sníž. přenesená",J101,0)</f>
        <v>0</v>
      </c>
      <c r="BI101" s="204">
        <f>IF(N101="nulová",J101,0)</f>
        <v>0</v>
      </c>
      <c r="BJ101" s="19" t="s">
        <v>78</v>
      </c>
      <c r="BK101" s="204">
        <f>ROUND(I101*H101,2)</f>
        <v>0</v>
      </c>
      <c r="BL101" s="19" t="s">
        <v>206</v>
      </c>
      <c r="BM101" s="19" t="s">
        <v>181</v>
      </c>
    </row>
    <row r="102" spans="2:47" s="1" customFormat="1" ht="13.5">
      <c r="B102" s="36"/>
      <c r="C102" s="58"/>
      <c r="D102" s="230" t="s">
        <v>188</v>
      </c>
      <c r="E102" s="58"/>
      <c r="F102" s="242" t="s">
        <v>3023</v>
      </c>
      <c r="G102" s="58"/>
      <c r="H102" s="58"/>
      <c r="I102" s="163"/>
      <c r="J102" s="58"/>
      <c r="K102" s="58"/>
      <c r="L102" s="56"/>
      <c r="M102" s="73"/>
      <c r="N102" s="37"/>
      <c r="O102" s="37"/>
      <c r="P102" s="37"/>
      <c r="Q102" s="37"/>
      <c r="R102" s="37"/>
      <c r="S102" s="37"/>
      <c r="T102" s="74"/>
      <c r="AT102" s="19" t="s">
        <v>188</v>
      </c>
      <c r="AU102" s="19" t="s">
        <v>80</v>
      </c>
    </row>
    <row r="103" spans="2:65" s="1" customFormat="1" ht="22.5" customHeight="1">
      <c r="B103" s="36"/>
      <c r="C103" s="193" t="s">
        <v>192</v>
      </c>
      <c r="D103" s="193" t="s">
        <v>183</v>
      </c>
      <c r="E103" s="194" t="s">
        <v>3024</v>
      </c>
      <c r="F103" s="195" t="s">
        <v>3025</v>
      </c>
      <c r="G103" s="196" t="s">
        <v>614</v>
      </c>
      <c r="H103" s="197">
        <v>100</v>
      </c>
      <c r="I103" s="198"/>
      <c r="J103" s="199">
        <f>ROUND(I103*H103,2)</f>
        <v>0</v>
      </c>
      <c r="K103" s="195" t="s">
        <v>21</v>
      </c>
      <c r="L103" s="56"/>
      <c r="M103" s="200" t="s">
        <v>21</v>
      </c>
      <c r="N103" s="201" t="s">
        <v>42</v>
      </c>
      <c r="O103" s="37"/>
      <c r="P103" s="202">
        <f>O103*H103</f>
        <v>0</v>
      </c>
      <c r="Q103" s="202">
        <v>0</v>
      </c>
      <c r="R103" s="202">
        <f>Q103*H103</f>
        <v>0</v>
      </c>
      <c r="S103" s="202">
        <v>0</v>
      </c>
      <c r="T103" s="203">
        <f>S103*H103</f>
        <v>0</v>
      </c>
      <c r="AR103" s="19" t="s">
        <v>206</v>
      </c>
      <c r="AT103" s="19" t="s">
        <v>183</v>
      </c>
      <c r="AU103" s="19" t="s">
        <v>80</v>
      </c>
      <c r="AY103" s="19" t="s">
        <v>180</v>
      </c>
      <c r="BE103" s="204">
        <f>IF(N103="základní",J103,0)</f>
        <v>0</v>
      </c>
      <c r="BF103" s="204">
        <f>IF(N103="snížená",J103,0)</f>
        <v>0</v>
      </c>
      <c r="BG103" s="204">
        <f>IF(N103="zákl. přenesená",J103,0)</f>
        <v>0</v>
      </c>
      <c r="BH103" s="204">
        <f>IF(N103="sníž. přenesená",J103,0)</f>
        <v>0</v>
      </c>
      <c r="BI103" s="204">
        <f>IF(N103="nulová",J103,0)</f>
        <v>0</v>
      </c>
      <c r="BJ103" s="19" t="s">
        <v>78</v>
      </c>
      <c r="BK103" s="204">
        <f>ROUND(I103*H103,2)</f>
        <v>0</v>
      </c>
      <c r="BL103" s="19" t="s">
        <v>206</v>
      </c>
      <c r="BM103" s="19" t="s">
        <v>192</v>
      </c>
    </row>
    <row r="104" spans="2:47" s="1" customFormat="1" ht="13.5">
      <c r="B104" s="36"/>
      <c r="C104" s="58"/>
      <c r="D104" s="230" t="s">
        <v>188</v>
      </c>
      <c r="E104" s="58"/>
      <c r="F104" s="242" t="s">
        <v>3025</v>
      </c>
      <c r="G104" s="58"/>
      <c r="H104" s="58"/>
      <c r="I104" s="163"/>
      <c r="J104" s="58"/>
      <c r="K104" s="58"/>
      <c r="L104" s="56"/>
      <c r="M104" s="73"/>
      <c r="N104" s="37"/>
      <c r="O104" s="37"/>
      <c r="P104" s="37"/>
      <c r="Q104" s="37"/>
      <c r="R104" s="37"/>
      <c r="S104" s="37"/>
      <c r="T104" s="74"/>
      <c r="AT104" s="19" t="s">
        <v>188</v>
      </c>
      <c r="AU104" s="19" t="s">
        <v>80</v>
      </c>
    </row>
    <row r="105" spans="2:65" s="1" customFormat="1" ht="22.5" customHeight="1">
      <c r="B105" s="36"/>
      <c r="C105" s="193" t="s">
        <v>244</v>
      </c>
      <c r="D105" s="193" t="s">
        <v>183</v>
      </c>
      <c r="E105" s="194" t="s">
        <v>3026</v>
      </c>
      <c r="F105" s="195" t="s">
        <v>3027</v>
      </c>
      <c r="G105" s="196" t="s">
        <v>614</v>
      </c>
      <c r="H105" s="197">
        <v>30</v>
      </c>
      <c r="I105" s="198"/>
      <c r="J105" s="199">
        <f>ROUND(I105*H105,2)</f>
        <v>0</v>
      </c>
      <c r="K105" s="195" t="s">
        <v>21</v>
      </c>
      <c r="L105" s="56"/>
      <c r="M105" s="200" t="s">
        <v>21</v>
      </c>
      <c r="N105" s="201" t="s">
        <v>42</v>
      </c>
      <c r="O105" s="37"/>
      <c r="P105" s="202">
        <f>O105*H105</f>
        <v>0</v>
      </c>
      <c r="Q105" s="202">
        <v>0</v>
      </c>
      <c r="R105" s="202">
        <f>Q105*H105</f>
        <v>0</v>
      </c>
      <c r="S105" s="202">
        <v>0</v>
      </c>
      <c r="T105" s="203">
        <f>S105*H105</f>
        <v>0</v>
      </c>
      <c r="AR105" s="19" t="s">
        <v>206</v>
      </c>
      <c r="AT105" s="19" t="s">
        <v>183</v>
      </c>
      <c r="AU105" s="19" t="s">
        <v>80</v>
      </c>
      <c r="AY105" s="19" t="s">
        <v>180</v>
      </c>
      <c r="BE105" s="204">
        <f>IF(N105="základní",J105,0)</f>
        <v>0</v>
      </c>
      <c r="BF105" s="204">
        <f>IF(N105="snížená",J105,0)</f>
        <v>0</v>
      </c>
      <c r="BG105" s="204">
        <f>IF(N105="zákl. přenesená",J105,0)</f>
        <v>0</v>
      </c>
      <c r="BH105" s="204">
        <f>IF(N105="sníž. přenesená",J105,0)</f>
        <v>0</v>
      </c>
      <c r="BI105" s="204">
        <f>IF(N105="nulová",J105,0)</f>
        <v>0</v>
      </c>
      <c r="BJ105" s="19" t="s">
        <v>78</v>
      </c>
      <c r="BK105" s="204">
        <f>ROUND(I105*H105,2)</f>
        <v>0</v>
      </c>
      <c r="BL105" s="19" t="s">
        <v>206</v>
      </c>
      <c r="BM105" s="19" t="s">
        <v>244</v>
      </c>
    </row>
    <row r="106" spans="2:47" s="1" customFormat="1" ht="13.5">
      <c r="B106" s="36"/>
      <c r="C106" s="58"/>
      <c r="D106" s="230" t="s">
        <v>188</v>
      </c>
      <c r="E106" s="58"/>
      <c r="F106" s="242" t="s">
        <v>3027</v>
      </c>
      <c r="G106" s="58"/>
      <c r="H106" s="58"/>
      <c r="I106" s="163"/>
      <c r="J106" s="58"/>
      <c r="K106" s="58"/>
      <c r="L106" s="56"/>
      <c r="M106" s="73"/>
      <c r="N106" s="37"/>
      <c r="O106" s="37"/>
      <c r="P106" s="37"/>
      <c r="Q106" s="37"/>
      <c r="R106" s="37"/>
      <c r="S106" s="37"/>
      <c r="T106" s="74"/>
      <c r="AT106" s="19" t="s">
        <v>188</v>
      </c>
      <c r="AU106" s="19" t="s">
        <v>80</v>
      </c>
    </row>
    <row r="107" spans="2:65" s="1" customFormat="1" ht="22.5" customHeight="1">
      <c r="B107" s="36"/>
      <c r="C107" s="193" t="s">
        <v>249</v>
      </c>
      <c r="D107" s="193" t="s">
        <v>183</v>
      </c>
      <c r="E107" s="194" t="s">
        <v>3028</v>
      </c>
      <c r="F107" s="195" t="s">
        <v>3029</v>
      </c>
      <c r="G107" s="196" t="s">
        <v>614</v>
      </c>
      <c r="H107" s="197">
        <v>80</v>
      </c>
      <c r="I107" s="198"/>
      <c r="J107" s="199">
        <f>ROUND(I107*H107,2)</f>
        <v>0</v>
      </c>
      <c r="K107" s="195" t="s">
        <v>21</v>
      </c>
      <c r="L107" s="56"/>
      <c r="M107" s="200" t="s">
        <v>21</v>
      </c>
      <c r="N107" s="201" t="s">
        <v>42</v>
      </c>
      <c r="O107" s="37"/>
      <c r="P107" s="202">
        <f>O107*H107</f>
        <v>0</v>
      </c>
      <c r="Q107" s="202">
        <v>0</v>
      </c>
      <c r="R107" s="202">
        <f>Q107*H107</f>
        <v>0</v>
      </c>
      <c r="S107" s="202">
        <v>0</v>
      </c>
      <c r="T107" s="203">
        <f>S107*H107</f>
        <v>0</v>
      </c>
      <c r="AR107" s="19" t="s">
        <v>206</v>
      </c>
      <c r="AT107" s="19" t="s">
        <v>183</v>
      </c>
      <c r="AU107" s="19" t="s">
        <v>80</v>
      </c>
      <c r="AY107" s="19" t="s">
        <v>180</v>
      </c>
      <c r="BE107" s="204">
        <f>IF(N107="základní",J107,0)</f>
        <v>0</v>
      </c>
      <c r="BF107" s="204">
        <f>IF(N107="snížená",J107,0)</f>
        <v>0</v>
      </c>
      <c r="BG107" s="204">
        <f>IF(N107="zákl. přenesená",J107,0)</f>
        <v>0</v>
      </c>
      <c r="BH107" s="204">
        <f>IF(N107="sníž. přenesená",J107,0)</f>
        <v>0</v>
      </c>
      <c r="BI107" s="204">
        <f>IF(N107="nulová",J107,0)</f>
        <v>0</v>
      </c>
      <c r="BJ107" s="19" t="s">
        <v>78</v>
      </c>
      <c r="BK107" s="204">
        <f>ROUND(I107*H107,2)</f>
        <v>0</v>
      </c>
      <c r="BL107" s="19" t="s">
        <v>206</v>
      </c>
      <c r="BM107" s="19" t="s">
        <v>249</v>
      </c>
    </row>
    <row r="108" spans="2:47" s="1" customFormat="1" ht="13.5">
      <c r="B108" s="36"/>
      <c r="C108" s="58"/>
      <c r="D108" s="230" t="s">
        <v>188</v>
      </c>
      <c r="E108" s="58"/>
      <c r="F108" s="242" t="s">
        <v>3029</v>
      </c>
      <c r="G108" s="58"/>
      <c r="H108" s="58"/>
      <c r="I108" s="163"/>
      <c r="J108" s="58"/>
      <c r="K108" s="58"/>
      <c r="L108" s="56"/>
      <c r="M108" s="73"/>
      <c r="N108" s="37"/>
      <c r="O108" s="37"/>
      <c r="P108" s="37"/>
      <c r="Q108" s="37"/>
      <c r="R108" s="37"/>
      <c r="S108" s="37"/>
      <c r="T108" s="74"/>
      <c r="AT108" s="19" t="s">
        <v>188</v>
      </c>
      <c r="AU108" s="19" t="s">
        <v>80</v>
      </c>
    </row>
    <row r="109" spans="2:65" s="1" customFormat="1" ht="22.5" customHeight="1">
      <c r="B109" s="36"/>
      <c r="C109" s="193" t="s">
        <v>254</v>
      </c>
      <c r="D109" s="193" t="s">
        <v>183</v>
      </c>
      <c r="E109" s="194" t="s">
        <v>3030</v>
      </c>
      <c r="F109" s="195" t="s">
        <v>3031</v>
      </c>
      <c r="G109" s="196" t="s">
        <v>614</v>
      </c>
      <c r="H109" s="197">
        <v>405</v>
      </c>
      <c r="I109" s="198"/>
      <c r="J109" s="199">
        <f>ROUND(I109*H109,2)</f>
        <v>0</v>
      </c>
      <c r="K109" s="195" t="s">
        <v>21</v>
      </c>
      <c r="L109" s="56"/>
      <c r="M109" s="200" t="s">
        <v>21</v>
      </c>
      <c r="N109" s="201" t="s">
        <v>42</v>
      </c>
      <c r="O109" s="37"/>
      <c r="P109" s="202">
        <f>O109*H109</f>
        <v>0</v>
      </c>
      <c r="Q109" s="202">
        <v>0</v>
      </c>
      <c r="R109" s="202">
        <f>Q109*H109</f>
        <v>0</v>
      </c>
      <c r="S109" s="202">
        <v>0</v>
      </c>
      <c r="T109" s="203">
        <f>S109*H109</f>
        <v>0</v>
      </c>
      <c r="AR109" s="19" t="s">
        <v>206</v>
      </c>
      <c r="AT109" s="19" t="s">
        <v>183</v>
      </c>
      <c r="AU109" s="19" t="s">
        <v>80</v>
      </c>
      <c r="AY109" s="19" t="s">
        <v>180</v>
      </c>
      <c r="BE109" s="204">
        <f>IF(N109="základní",J109,0)</f>
        <v>0</v>
      </c>
      <c r="BF109" s="204">
        <f>IF(N109="snížená",J109,0)</f>
        <v>0</v>
      </c>
      <c r="BG109" s="204">
        <f>IF(N109="zákl. přenesená",J109,0)</f>
        <v>0</v>
      </c>
      <c r="BH109" s="204">
        <f>IF(N109="sníž. přenesená",J109,0)</f>
        <v>0</v>
      </c>
      <c r="BI109" s="204">
        <f>IF(N109="nulová",J109,0)</f>
        <v>0</v>
      </c>
      <c r="BJ109" s="19" t="s">
        <v>78</v>
      </c>
      <c r="BK109" s="204">
        <f>ROUND(I109*H109,2)</f>
        <v>0</v>
      </c>
      <c r="BL109" s="19" t="s">
        <v>206</v>
      </c>
      <c r="BM109" s="19" t="s">
        <v>254</v>
      </c>
    </row>
    <row r="110" spans="2:47" s="1" customFormat="1" ht="13.5">
      <c r="B110" s="36"/>
      <c r="C110" s="58"/>
      <c r="D110" s="230" t="s">
        <v>188</v>
      </c>
      <c r="E110" s="58"/>
      <c r="F110" s="242" t="s">
        <v>3031</v>
      </c>
      <c r="G110" s="58"/>
      <c r="H110" s="58"/>
      <c r="I110" s="163"/>
      <c r="J110" s="58"/>
      <c r="K110" s="58"/>
      <c r="L110" s="56"/>
      <c r="M110" s="73"/>
      <c r="N110" s="37"/>
      <c r="O110" s="37"/>
      <c r="P110" s="37"/>
      <c r="Q110" s="37"/>
      <c r="R110" s="37"/>
      <c r="S110" s="37"/>
      <c r="T110" s="74"/>
      <c r="AT110" s="19" t="s">
        <v>188</v>
      </c>
      <c r="AU110" s="19" t="s">
        <v>80</v>
      </c>
    </row>
    <row r="111" spans="2:65" s="1" customFormat="1" ht="22.5" customHeight="1">
      <c r="B111" s="36"/>
      <c r="C111" s="193" t="s">
        <v>259</v>
      </c>
      <c r="D111" s="193" t="s">
        <v>183</v>
      </c>
      <c r="E111" s="194" t="s">
        <v>3032</v>
      </c>
      <c r="F111" s="195" t="s">
        <v>3033</v>
      </c>
      <c r="G111" s="196" t="s">
        <v>614</v>
      </c>
      <c r="H111" s="197">
        <v>20</v>
      </c>
      <c r="I111" s="198"/>
      <c r="J111" s="199">
        <f>ROUND(I111*H111,2)</f>
        <v>0</v>
      </c>
      <c r="K111" s="195" t="s">
        <v>21</v>
      </c>
      <c r="L111" s="56"/>
      <c r="M111" s="200" t="s">
        <v>21</v>
      </c>
      <c r="N111" s="201" t="s">
        <v>42</v>
      </c>
      <c r="O111" s="37"/>
      <c r="P111" s="202">
        <f>O111*H111</f>
        <v>0</v>
      </c>
      <c r="Q111" s="202">
        <v>0</v>
      </c>
      <c r="R111" s="202">
        <f>Q111*H111</f>
        <v>0</v>
      </c>
      <c r="S111" s="202">
        <v>0</v>
      </c>
      <c r="T111" s="203">
        <f>S111*H111</f>
        <v>0</v>
      </c>
      <c r="AR111" s="19" t="s">
        <v>206</v>
      </c>
      <c r="AT111" s="19" t="s">
        <v>183</v>
      </c>
      <c r="AU111" s="19" t="s">
        <v>80</v>
      </c>
      <c r="AY111" s="19" t="s">
        <v>180</v>
      </c>
      <c r="BE111" s="204">
        <f>IF(N111="základní",J111,0)</f>
        <v>0</v>
      </c>
      <c r="BF111" s="204">
        <f>IF(N111="snížená",J111,0)</f>
        <v>0</v>
      </c>
      <c r="BG111" s="204">
        <f>IF(N111="zákl. přenesená",J111,0)</f>
        <v>0</v>
      </c>
      <c r="BH111" s="204">
        <f>IF(N111="sníž. přenesená",J111,0)</f>
        <v>0</v>
      </c>
      <c r="BI111" s="204">
        <f>IF(N111="nulová",J111,0)</f>
        <v>0</v>
      </c>
      <c r="BJ111" s="19" t="s">
        <v>78</v>
      </c>
      <c r="BK111" s="204">
        <f>ROUND(I111*H111,2)</f>
        <v>0</v>
      </c>
      <c r="BL111" s="19" t="s">
        <v>206</v>
      </c>
      <c r="BM111" s="19" t="s">
        <v>259</v>
      </c>
    </row>
    <row r="112" spans="2:47" s="1" customFormat="1" ht="13.5">
      <c r="B112" s="36"/>
      <c r="C112" s="58"/>
      <c r="D112" s="230" t="s">
        <v>188</v>
      </c>
      <c r="E112" s="58"/>
      <c r="F112" s="242" t="s">
        <v>3033</v>
      </c>
      <c r="G112" s="58"/>
      <c r="H112" s="58"/>
      <c r="I112" s="163"/>
      <c r="J112" s="58"/>
      <c r="K112" s="58"/>
      <c r="L112" s="56"/>
      <c r="M112" s="73"/>
      <c r="N112" s="37"/>
      <c r="O112" s="37"/>
      <c r="P112" s="37"/>
      <c r="Q112" s="37"/>
      <c r="R112" s="37"/>
      <c r="S112" s="37"/>
      <c r="T112" s="74"/>
      <c r="AT112" s="19" t="s">
        <v>188</v>
      </c>
      <c r="AU112" s="19" t="s">
        <v>80</v>
      </c>
    </row>
    <row r="113" spans="2:65" s="1" customFormat="1" ht="22.5" customHeight="1">
      <c r="B113" s="36"/>
      <c r="C113" s="193" t="s">
        <v>264</v>
      </c>
      <c r="D113" s="193" t="s">
        <v>183</v>
      </c>
      <c r="E113" s="194" t="s">
        <v>3034</v>
      </c>
      <c r="F113" s="195" t="s">
        <v>3035</v>
      </c>
      <c r="G113" s="196" t="s">
        <v>614</v>
      </c>
      <c r="H113" s="197">
        <v>20</v>
      </c>
      <c r="I113" s="198"/>
      <c r="J113" s="199">
        <f>ROUND(I113*H113,2)</f>
        <v>0</v>
      </c>
      <c r="K113" s="195" t="s">
        <v>21</v>
      </c>
      <c r="L113" s="56"/>
      <c r="M113" s="200" t="s">
        <v>21</v>
      </c>
      <c r="N113" s="201" t="s">
        <v>42</v>
      </c>
      <c r="O113" s="37"/>
      <c r="P113" s="202">
        <f>O113*H113</f>
        <v>0</v>
      </c>
      <c r="Q113" s="202">
        <v>0</v>
      </c>
      <c r="R113" s="202">
        <f>Q113*H113</f>
        <v>0</v>
      </c>
      <c r="S113" s="202">
        <v>0</v>
      </c>
      <c r="T113" s="203">
        <f>S113*H113</f>
        <v>0</v>
      </c>
      <c r="AR113" s="19" t="s">
        <v>206</v>
      </c>
      <c r="AT113" s="19" t="s">
        <v>183</v>
      </c>
      <c r="AU113" s="19" t="s">
        <v>80</v>
      </c>
      <c r="AY113" s="19" t="s">
        <v>180</v>
      </c>
      <c r="BE113" s="204">
        <f>IF(N113="základní",J113,0)</f>
        <v>0</v>
      </c>
      <c r="BF113" s="204">
        <f>IF(N113="snížená",J113,0)</f>
        <v>0</v>
      </c>
      <c r="BG113" s="204">
        <f>IF(N113="zákl. přenesená",J113,0)</f>
        <v>0</v>
      </c>
      <c r="BH113" s="204">
        <f>IF(N113="sníž. přenesená",J113,0)</f>
        <v>0</v>
      </c>
      <c r="BI113" s="204">
        <f>IF(N113="nulová",J113,0)</f>
        <v>0</v>
      </c>
      <c r="BJ113" s="19" t="s">
        <v>78</v>
      </c>
      <c r="BK113" s="204">
        <f>ROUND(I113*H113,2)</f>
        <v>0</v>
      </c>
      <c r="BL113" s="19" t="s">
        <v>206</v>
      </c>
      <c r="BM113" s="19" t="s">
        <v>264</v>
      </c>
    </row>
    <row r="114" spans="2:47" s="1" customFormat="1" ht="13.5">
      <c r="B114" s="36"/>
      <c r="C114" s="58"/>
      <c r="D114" s="230" t="s">
        <v>188</v>
      </c>
      <c r="E114" s="58"/>
      <c r="F114" s="242" t="s">
        <v>3035</v>
      </c>
      <c r="G114" s="58"/>
      <c r="H114" s="58"/>
      <c r="I114" s="163"/>
      <c r="J114" s="58"/>
      <c r="K114" s="58"/>
      <c r="L114" s="56"/>
      <c r="M114" s="73"/>
      <c r="N114" s="37"/>
      <c r="O114" s="37"/>
      <c r="P114" s="37"/>
      <c r="Q114" s="37"/>
      <c r="R114" s="37"/>
      <c r="S114" s="37"/>
      <c r="T114" s="74"/>
      <c r="AT114" s="19" t="s">
        <v>188</v>
      </c>
      <c r="AU114" s="19" t="s">
        <v>80</v>
      </c>
    </row>
    <row r="115" spans="2:65" s="1" customFormat="1" ht="22.5" customHeight="1">
      <c r="B115" s="36"/>
      <c r="C115" s="193" t="s">
        <v>8</v>
      </c>
      <c r="D115" s="193" t="s">
        <v>183</v>
      </c>
      <c r="E115" s="194" t="s">
        <v>3036</v>
      </c>
      <c r="F115" s="195" t="s">
        <v>3037</v>
      </c>
      <c r="G115" s="196" t="s">
        <v>614</v>
      </c>
      <c r="H115" s="197">
        <v>40</v>
      </c>
      <c r="I115" s="198"/>
      <c r="J115" s="199">
        <f>ROUND(I115*H115,2)</f>
        <v>0</v>
      </c>
      <c r="K115" s="195" t="s">
        <v>21</v>
      </c>
      <c r="L115" s="56"/>
      <c r="M115" s="200" t="s">
        <v>21</v>
      </c>
      <c r="N115" s="201" t="s">
        <v>42</v>
      </c>
      <c r="O115" s="37"/>
      <c r="P115" s="202">
        <f>O115*H115</f>
        <v>0</v>
      </c>
      <c r="Q115" s="202">
        <v>0</v>
      </c>
      <c r="R115" s="202">
        <f>Q115*H115</f>
        <v>0</v>
      </c>
      <c r="S115" s="202">
        <v>0</v>
      </c>
      <c r="T115" s="203">
        <f>S115*H115</f>
        <v>0</v>
      </c>
      <c r="AR115" s="19" t="s">
        <v>206</v>
      </c>
      <c r="AT115" s="19" t="s">
        <v>183</v>
      </c>
      <c r="AU115" s="19" t="s">
        <v>80</v>
      </c>
      <c r="AY115" s="19" t="s">
        <v>180</v>
      </c>
      <c r="BE115" s="204">
        <f>IF(N115="základní",J115,0)</f>
        <v>0</v>
      </c>
      <c r="BF115" s="204">
        <f>IF(N115="snížená",J115,0)</f>
        <v>0</v>
      </c>
      <c r="BG115" s="204">
        <f>IF(N115="zákl. přenesená",J115,0)</f>
        <v>0</v>
      </c>
      <c r="BH115" s="204">
        <f>IF(N115="sníž. přenesená",J115,0)</f>
        <v>0</v>
      </c>
      <c r="BI115" s="204">
        <f>IF(N115="nulová",J115,0)</f>
        <v>0</v>
      </c>
      <c r="BJ115" s="19" t="s">
        <v>78</v>
      </c>
      <c r="BK115" s="204">
        <f>ROUND(I115*H115,2)</f>
        <v>0</v>
      </c>
      <c r="BL115" s="19" t="s">
        <v>206</v>
      </c>
      <c r="BM115" s="19" t="s">
        <v>8</v>
      </c>
    </row>
    <row r="116" spans="2:47" s="1" customFormat="1" ht="13.5">
      <c r="B116" s="36"/>
      <c r="C116" s="58"/>
      <c r="D116" s="230" t="s">
        <v>188</v>
      </c>
      <c r="E116" s="58"/>
      <c r="F116" s="242" t="s">
        <v>3037</v>
      </c>
      <c r="G116" s="58"/>
      <c r="H116" s="58"/>
      <c r="I116" s="163"/>
      <c r="J116" s="58"/>
      <c r="K116" s="58"/>
      <c r="L116" s="56"/>
      <c r="M116" s="73"/>
      <c r="N116" s="37"/>
      <c r="O116" s="37"/>
      <c r="P116" s="37"/>
      <c r="Q116" s="37"/>
      <c r="R116" s="37"/>
      <c r="S116" s="37"/>
      <c r="T116" s="74"/>
      <c r="AT116" s="19" t="s">
        <v>188</v>
      </c>
      <c r="AU116" s="19" t="s">
        <v>80</v>
      </c>
    </row>
    <row r="117" spans="2:65" s="1" customFormat="1" ht="22.5" customHeight="1">
      <c r="B117" s="36"/>
      <c r="C117" s="193" t="s">
        <v>275</v>
      </c>
      <c r="D117" s="193" t="s">
        <v>183</v>
      </c>
      <c r="E117" s="194" t="s">
        <v>3038</v>
      </c>
      <c r="F117" s="195" t="s">
        <v>3039</v>
      </c>
      <c r="G117" s="196" t="s">
        <v>1342</v>
      </c>
      <c r="H117" s="197">
        <v>18</v>
      </c>
      <c r="I117" s="198"/>
      <c r="J117" s="199">
        <f>ROUND(I117*H117,2)</f>
        <v>0</v>
      </c>
      <c r="K117" s="195" t="s">
        <v>21</v>
      </c>
      <c r="L117" s="56"/>
      <c r="M117" s="200" t="s">
        <v>21</v>
      </c>
      <c r="N117" s="201" t="s">
        <v>42</v>
      </c>
      <c r="O117" s="37"/>
      <c r="P117" s="202">
        <f>O117*H117</f>
        <v>0</v>
      </c>
      <c r="Q117" s="202">
        <v>0</v>
      </c>
      <c r="R117" s="202">
        <f>Q117*H117</f>
        <v>0</v>
      </c>
      <c r="S117" s="202">
        <v>0</v>
      </c>
      <c r="T117" s="203">
        <f>S117*H117</f>
        <v>0</v>
      </c>
      <c r="AR117" s="19" t="s">
        <v>206</v>
      </c>
      <c r="AT117" s="19" t="s">
        <v>183</v>
      </c>
      <c r="AU117" s="19" t="s">
        <v>80</v>
      </c>
      <c r="AY117" s="19" t="s">
        <v>180</v>
      </c>
      <c r="BE117" s="204">
        <f>IF(N117="základní",J117,0)</f>
        <v>0</v>
      </c>
      <c r="BF117" s="204">
        <f>IF(N117="snížená",J117,0)</f>
        <v>0</v>
      </c>
      <c r="BG117" s="204">
        <f>IF(N117="zákl. přenesená",J117,0)</f>
        <v>0</v>
      </c>
      <c r="BH117" s="204">
        <f>IF(N117="sníž. přenesená",J117,0)</f>
        <v>0</v>
      </c>
      <c r="BI117" s="204">
        <f>IF(N117="nulová",J117,0)</f>
        <v>0</v>
      </c>
      <c r="BJ117" s="19" t="s">
        <v>78</v>
      </c>
      <c r="BK117" s="204">
        <f>ROUND(I117*H117,2)</f>
        <v>0</v>
      </c>
      <c r="BL117" s="19" t="s">
        <v>206</v>
      </c>
      <c r="BM117" s="19" t="s">
        <v>275</v>
      </c>
    </row>
    <row r="118" spans="2:47" s="1" customFormat="1" ht="13.5">
      <c r="B118" s="36"/>
      <c r="C118" s="58"/>
      <c r="D118" s="230" t="s">
        <v>188</v>
      </c>
      <c r="E118" s="58"/>
      <c r="F118" s="242" t="s">
        <v>3039</v>
      </c>
      <c r="G118" s="58"/>
      <c r="H118" s="58"/>
      <c r="I118" s="163"/>
      <c r="J118" s="58"/>
      <c r="K118" s="58"/>
      <c r="L118" s="56"/>
      <c r="M118" s="73"/>
      <c r="N118" s="37"/>
      <c r="O118" s="37"/>
      <c r="P118" s="37"/>
      <c r="Q118" s="37"/>
      <c r="R118" s="37"/>
      <c r="S118" s="37"/>
      <c r="T118" s="74"/>
      <c r="AT118" s="19" t="s">
        <v>188</v>
      </c>
      <c r="AU118" s="19" t="s">
        <v>80</v>
      </c>
    </row>
    <row r="119" spans="2:65" s="1" customFormat="1" ht="22.5" customHeight="1">
      <c r="B119" s="36"/>
      <c r="C119" s="193" t="s">
        <v>279</v>
      </c>
      <c r="D119" s="193" t="s">
        <v>183</v>
      </c>
      <c r="E119" s="194" t="s">
        <v>3040</v>
      </c>
      <c r="F119" s="195" t="s">
        <v>3041</v>
      </c>
      <c r="G119" s="196" t="s">
        <v>1342</v>
      </c>
      <c r="H119" s="197">
        <v>27</v>
      </c>
      <c r="I119" s="198"/>
      <c r="J119" s="199">
        <f>ROUND(I119*H119,2)</f>
        <v>0</v>
      </c>
      <c r="K119" s="195" t="s">
        <v>21</v>
      </c>
      <c r="L119" s="56"/>
      <c r="M119" s="200" t="s">
        <v>21</v>
      </c>
      <c r="N119" s="201" t="s">
        <v>42</v>
      </c>
      <c r="O119" s="37"/>
      <c r="P119" s="202">
        <f>O119*H119</f>
        <v>0</v>
      </c>
      <c r="Q119" s="202">
        <v>0</v>
      </c>
      <c r="R119" s="202">
        <f>Q119*H119</f>
        <v>0</v>
      </c>
      <c r="S119" s="202">
        <v>0</v>
      </c>
      <c r="T119" s="203">
        <f>S119*H119</f>
        <v>0</v>
      </c>
      <c r="AR119" s="19" t="s">
        <v>206</v>
      </c>
      <c r="AT119" s="19" t="s">
        <v>183</v>
      </c>
      <c r="AU119" s="19" t="s">
        <v>80</v>
      </c>
      <c r="AY119" s="19" t="s">
        <v>180</v>
      </c>
      <c r="BE119" s="204">
        <f>IF(N119="základní",J119,0)</f>
        <v>0</v>
      </c>
      <c r="BF119" s="204">
        <f>IF(N119="snížená",J119,0)</f>
        <v>0</v>
      </c>
      <c r="BG119" s="204">
        <f>IF(N119="zákl. přenesená",J119,0)</f>
        <v>0</v>
      </c>
      <c r="BH119" s="204">
        <f>IF(N119="sníž. přenesená",J119,0)</f>
        <v>0</v>
      </c>
      <c r="BI119" s="204">
        <f>IF(N119="nulová",J119,0)</f>
        <v>0</v>
      </c>
      <c r="BJ119" s="19" t="s">
        <v>78</v>
      </c>
      <c r="BK119" s="204">
        <f>ROUND(I119*H119,2)</f>
        <v>0</v>
      </c>
      <c r="BL119" s="19" t="s">
        <v>206</v>
      </c>
      <c r="BM119" s="19" t="s">
        <v>279</v>
      </c>
    </row>
    <row r="120" spans="2:47" s="1" customFormat="1" ht="13.5">
      <c r="B120" s="36"/>
      <c r="C120" s="58"/>
      <c r="D120" s="230" t="s">
        <v>188</v>
      </c>
      <c r="E120" s="58"/>
      <c r="F120" s="242" t="s">
        <v>3041</v>
      </c>
      <c r="G120" s="58"/>
      <c r="H120" s="58"/>
      <c r="I120" s="163"/>
      <c r="J120" s="58"/>
      <c r="K120" s="58"/>
      <c r="L120" s="56"/>
      <c r="M120" s="73"/>
      <c r="N120" s="37"/>
      <c r="O120" s="37"/>
      <c r="P120" s="37"/>
      <c r="Q120" s="37"/>
      <c r="R120" s="37"/>
      <c r="S120" s="37"/>
      <c r="T120" s="74"/>
      <c r="AT120" s="19" t="s">
        <v>188</v>
      </c>
      <c r="AU120" s="19" t="s">
        <v>80</v>
      </c>
    </row>
    <row r="121" spans="2:65" s="1" customFormat="1" ht="22.5" customHeight="1">
      <c r="B121" s="36"/>
      <c r="C121" s="193" t="s">
        <v>283</v>
      </c>
      <c r="D121" s="193" t="s">
        <v>183</v>
      </c>
      <c r="E121" s="194" t="s">
        <v>3042</v>
      </c>
      <c r="F121" s="195" t="s">
        <v>3043</v>
      </c>
      <c r="G121" s="196" t="s">
        <v>1342</v>
      </c>
      <c r="H121" s="197">
        <v>1</v>
      </c>
      <c r="I121" s="198"/>
      <c r="J121" s="199">
        <f>ROUND(I121*H121,2)</f>
        <v>0</v>
      </c>
      <c r="K121" s="195" t="s">
        <v>21</v>
      </c>
      <c r="L121" s="56"/>
      <c r="M121" s="200" t="s">
        <v>21</v>
      </c>
      <c r="N121" s="201" t="s">
        <v>42</v>
      </c>
      <c r="O121" s="37"/>
      <c r="P121" s="202">
        <f>O121*H121</f>
        <v>0</v>
      </c>
      <c r="Q121" s="202">
        <v>0</v>
      </c>
      <c r="R121" s="202">
        <f>Q121*H121</f>
        <v>0</v>
      </c>
      <c r="S121" s="202">
        <v>0</v>
      </c>
      <c r="T121" s="203">
        <f>S121*H121</f>
        <v>0</v>
      </c>
      <c r="AR121" s="19" t="s">
        <v>206</v>
      </c>
      <c r="AT121" s="19" t="s">
        <v>183</v>
      </c>
      <c r="AU121" s="19" t="s">
        <v>80</v>
      </c>
      <c r="AY121" s="19" t="s">
        <v>180</v>
      </c>
      <c r="BE121" s="204">
        <f>IF(N121="základní",J121,0)</f>
        <v>0</v>
      </c>
      <c r="BF121" s="204">
        <f>IF(N121="snížená",J121,0)</f>
        <v>0</v>
      </c>
      <c r="BG121" s="204">
        <f>IF(N121="zákl. přenesená",J121,0)</f>
        <v>0</v>
      </c>
      <c r="BH121" s="204">
        <f>IF(N121="sníž. přenesená",J121,0)</f>
        <v>0</v>
      </c>
      <c r="BI121" s="204">
        <f>IF(N121="nulová",J121,0)</f>
        <v>0</v>
      </c>
      <c r="BJ121" s="19" t="s">
        <v>78</v>
      </c>
      <c r="BK121" s="204">
        <f>ROUND(I121*H121,2)</f>
        <v>0</v>
      </c>
      <c r="BL121" s="19" t="s">
        <v>206</v>
      </c>
      <c r="BM121" s="19" t="s">
        <v>283</v>
      </c>
    </row>
    <row r="122" spans="2:47" s="1" customFormat="1" ht="13.5">
      <c r="B122" s="36"/>
      <c r="C122" s="58"/>
      <c r="D122" s="230" t="s">
        <v>188</v>
      </c>
      <c r="E122" s="58"/>
      <c r="F122" s="242" t="s">
        <v>3043</v>
      </c>
      <c r="G122" s="58"/>
      <c r="H122" s="58"/>
      <c r="I122" s="163"/>
      <c r="J122" s="58"/>
      <c r="K122" s="58"/>
      <c r="L122" s="56"/>
      <c r="M122" s="73"/>
      <c r="N122" s="37"/>
      <c r="O122" s="37"/>
      <c r="P122" s="37"/>
      <c r="Q122" s="37"/>
      <c r="R122" s="37"/>
      <c r="S122" s="37"/>
      <c r="T122" s="74"/>
      <c r="AT122" s="19" t="s">
        <v>188</v>
      </c>
      <c r="AU122" s="19" t="s">
        <v>80</v>
      </c>
    </row>
    <row r="123" spans="2:65" s="1" customFormat="1" ht="22.5" customHeight="1">
      <c r="B123" s="36"/>
      <c r="C123" s="193" t="s">
        <v>288</v>
      </c>
      <c r="D123" s="193" t="s">
        <v>183</v>
      </c>
      <c r="E123" s="194" t="s">
        <v>3044</v>
      </c>
      <c r="F123" s="195" t="s">
        <v>3045</v>
      </c>
      <c r="G123" s="196" t="s">
        <v>1342</v>
      </c>
      <c r="H123" s="197">
        <v>2</v>
      </c>
      <c r="I123" s="198"/>
      <c r="J123" s="199">
        <f>ROUND(I123*H123,2)</f>
        <v>0</v>
      </c>
      <c r="K123" s="195" t="s">
        <v>21</v>
      </c>
      <c r="L123" s="56"/>
      <c r="M123" s="200" t="s">
        <v>21</v>
      </c>
      <c r="N123" s="201" t="s">
        <v>42</v>
      </c>
      <c r="O123" s="37"/>
      <c r="P123" s="202">
        <f>O123*H123</f>
        <v>0</v>
      </c>
      <c r="Q123" s="202">
        <v>0</v>
      </c>
      <c r="R123" s="202">
        <f>Q123*H123</f>
        <v>0</v>
      </c>
      <c r="S123" s="202">
        <v>0</v>
      </c>
      <c r="T123" s="203">
        <f>S123*H123</f>
        <v>0</v>
      </c>
      <c r="AR123" s="19" t="s">
        <v>206</v>
      </c>
      <c r="AT123" s="19" t="s">
        <v>183</v>
      </c>
      <c r="AU123" s="19" t="s">
        <v>80</v>
      </c>
      <c r="AY123" s="19" t="s">
        <v>180</v>
      </c>
      <c r="BE123" s="204">
        <f>IF(N123="základní",J123,0)</f>
        <v>0</v>
      </c>
      <c r="BF123" s="204">
        <f>IF(N123="snížená",J123,0)</f>
        <v>0</v>
      </c>
      <c r="BG123" s="204">
        <f>IF(N123="zákl. přenesená",J123,0)</f>
        <v>0</v>
      </c>
      <c r="BH123" s="204">
        <f>IF(N123="sníž. přenesená",J123,0)</f>
        <v>0</v>
      </c>
      <c r="BI123" s="204">
        <f>IF(N123="nulová",J123,0)</f>
        <v>0</v>
      </c>
      <c r="BJ123" s="19" t="s">
        <v>78</v>
      </c>
      <c r="BK123" s="204">
        <f>ROUND(I123*H123,2)</f>
        <v>0</v>
      </c>
      <c r="BL123" s="19" t="s">
        <v>206</v>
      </c>
      <c r="BM123" s="19" t="s">
        <v>288</v>
      </c>
    </row>
    <row r="124" spans="2:47" s="1" customFormat="1" ht="13.5">
      <c r="B124" s="36"/>
      <c r="C124" s="58"/>
      <c r="D124" s="230" t="s">
        <v>188</v>
      </c>
      <c r="E124" s="58"/>
      <c r="F124" s="242" t="s">
        <v>3045</v>
      </c>
      <c r="G124" s="58"/>
      <c r="H124" s="58"/>
      <c r="I124" s="163"/>
      <c r="J124" s="58"/>
      <c r="K124" s="58"/>
      <c r="L124" s="56"/>
      <c r="M124" s="73"/>
      <c r="N124" s="37"/>
      <c r="O124" s="37"/>
      <c r="P124" s="37"/>
      <c r="Q124" s="37"/>
      <c r="R124" s="37"/>
      <c r="S124" s="37"/>
      <c r="T124" s="74"/>
      <c r="AT124" s="19" t="s">
        <v>188</v>
      </c>
      <c r="AU124" s="19" t="s">
        <v>80</v>
      </c>
    </row>
    <row r="125" spans="2:65" s="1" customFormat="1" ht="22.5" customHeight="1">
      <c r="B125" s="36"/>
      <c r="C125" s="193" t="s">
        <v>293</v>
      </c>
      <c r="D125" s="193" t="s">
        <v>183</v>
      </c>
      <c r="E125" s="194" t="s">
        <v>3046</v>
      </c>
      <c r="F125" s="195" t="s">
        <v>3047</v>
      </c>
      <c r="G125" s="196" t="s">
        <v>1342</v>
      </c>
      <c r="H125" s="197">
        <v>3</v>
      </c>
      <c r="I125" s="198"/>
      <c r="J125" s="199">
        <f>ROUND(I125*H125,2)</f>
        <v>0</v>
      </c>
      <c r="K125" s="195" t="s">
        <v>21</v>
      </c>
      <c r="L125" s="56"/>
      <c r="M125" s="200" t="s">
        <v>21</v>
      </c>
      <c r="N125" s="201" t="s">
        <v>42</v>
      </c>
      <c r="O125" s="37"/>
      <c r="P125" s="202">
        <f>O125*H125</f>
        <v>0</v>
      </c>
      <c r="Q125" s="202">
        <v>0</v>
      </c>
      <c r="R125" s="202">
        <f>Q125*H125</f>
        <v>0</v>
      </c>
      <c r="S125" s="202">
        <v>0</v>
      </c>
      <c r="T125" s="203">
        <f>S125*H125</f>
        <v>0</v>
      </c>
      <c r="AR125" s="19" t="s">
        <v>206</v>
      </c>
      <c r="AT125" s="19" t="s">
        <v>183</v>
      </c>
      <c r="AU125" s="19" t="s">
        <v>80</v>
      </c>
      <c r="AY125" s="19" t="s">
        <v>180</v>
      </c>
      <c r="BE125" s="204">
        <f>IF(N125="základní",J125,0)</f>
        <v>0</v>
      </c>
      <c r="BF125" s="204">
        <f>IF(N125="snížená",J125,0)</f>
        <v>0</v>
      </c>
      <c r="BG125" s="204">
        <f>IF(N125="zákl. přenesená",J125,0)</f>
        <v>0</v>
      </c>
      <c r="BH125" s="204">
        <f>IF(N125="sníž. přenesená",J125,0)</f>
        <v>0</v>
      </c>
      <c r="BI125" s="204">
        <f>IF(N125="nulová",J125,0)</f>
        <v>0</v>
      </c>
      <c r="BJ125" s="19" t="s">
        <v>78</v>
      </c>
      <c r="BK125" s="204">
        <f>ROUND(I125*H125,2)</f>
        <v>0</v>
      </c>
      <c r="BL125" s="19" t="s">
        <v>206</v>
      </c>
      <c r="BM125" s="19" t="s">
        <v>293</v>
      </c>
    </row>
    <row r="126" spans="2:47" s="1" customFormat="1" ht="13.5">
      <c r="B126" s="36"/>
      <c r="C126" s="58"/>
      <c r="D126" s="230" t="s">
        <v>188</v>
      </c>
      <c r="E126" s="58"/>
      <c r="F126" s="242" t="s">
        <v>3047</v>
      </c>
      <c r="G126" s="58"/>
      <c r="H126" s="58"/>
      <c r="I126" s="163"/>
      <c r="J126" s="58"/>
      <c r="K126" s="58"/>
      <c r="L126" s="56"/>
      <c r="M126" s="73"/>
      <c r="N126" s="37"/>
      <c r="O126" s="37"/>
      <c r="P126" s="37"/>
      <c r="Q126" s="37"/>
      <c r="R126" s="37"/>
      <c r="S126" s="37"/>
      <c r="T126" s="74"/>
      <c r="AT126" s="19" t="s">
        <v>188</v>
      </c>
      <c r="AU126" s="19" t="s">
        <v>80</v>
      </c>
    </row>
    <row r="127" spans="2:65" s="1" customFormat="1" ht="22.5" customHeight="1">
      <c r="B127" s="36"/>
      <c r="C127" s="193" t="s">
        <v>7</v>
      </c>
      <c r="D127" s="193" t="s">
        <v>183</v>
      </c>
      <c r="E127" s="194" t="s">
        <v>3048</v>
      </c>
      <c r="F127" s="195" t="s">
        <v>3049</v>
      </c>
      <c r="G127" s="196" t="s">
        <v>1342</v>
      </c>
      <c r="H127" s="197">
        <v>1</v>
      </c>
      <c r="I127" s="198"/>
      <c r="J127" s="199">
        <f>ROUND(I127*H127,2)</f>
        <v>0</v>
      </c>
      <c r="K127" s="195" t="s">
        <v>21</v>
      </c>
      <c r="L127" s="56"/>
      <c r="M127" s="200" t="s">
        <v>21</v>
      </c>
      <c r="N127" s="201" t="s">
        <v>42</v>
      </c>
      <c r="O127" s="37"/>
      <c r="P127" s="202">
        <f>O127*H127</f>
        <v>0</v>
      </c>
      <c r="Q127" s="202">
        <v>0</v>
      </c>
      <c r="R127" s="202">
        <f>Q127*H127</f>
        <v>0</v>
      </c>
      <c r="S127" s="202">
        <v>0</v>
      </c>
      <c r="T127" s="203">
        <f>S127*H127</f>
        <v>0</v>
      </c>
      <c r="AR127" s="19" t="s">
        <v>206</v>
      </c>
      <c r="AT127" s="19" t="s">
        <v>183</v>
      </c>
      <c r="AU127" s="19" t="s">
        <v>80</v>
      </c>
      <c r="AY127" s="19" t="s">
        <v>180</v>
      </c>
      <c r="BE127" s="204">
        <f>IF(N127="základní",J127,0)</f>
        <v>0</v>
      </c>
      <c r="BF127" s="204">
        <f>IF(N127="snížená",J127,0)</f>
        <v>0</v>
      </c>
      <c r="BG127" s="204">
        <f>IF(N127="zákl. přenesená",J127,0)</f>
        <v>0</v>
      </c>
      <c r="BH127" s="204">
        <f>IF(N127="sníž. přenesená",J127,0)</f>
        <v>0</v>
      </c>
      <c r="BI127" s="204">
        <f>IF(N127="nulová",J127,0)</f>
        <v>0</v>
      </c>
      <c r="BJ127" s="19" t="s">
        <v>78</v>
      </c>
      <c r="BK127" s="204">
        <f>ROUND(I127*H127,2)</f>
        <v>0</v>
      </c>
      <c r="BL127" s="19" t="s">
        <v>206</v>
      </c>
      <c r="BM127" s="19" t="s">
        <v>7</v>
      </c>
    </row>
    <row r="128" spans="2:47" s="1" customFormat="1" ht="13.5">
      <c r="B128" s="36"/>
      <c r="C128" s="58"/>
      <c r="D128" s="230" t="s">
        <v>188</v>
      </c>
      <c r="E128" s="58"/>
      <c r="F128" s="242" t="s">
        <v>3049</v>
      </c>
      <c r="G128" s="58"/>
      <c r="H128" s="58"/>
      <c r="I128" s="163"/>
      <c r="J128" s="58"/>
      <c r="K128" s="58"/>
      <c r="L128" s="56"/>
      <c r="M128" s="73"/>
      <c r="N128" s="37"/>
      <c r="O128" s="37"/>
      <c r="P128" s="37"/>
      <c r="Q128" s="37"/>
      <c r="R128" s="37"/>
      <c r="S128" s="37"/>
      <c r="T128" s="74"/>
      <c r="AT128" s="19" t="s">
        <v>188</v>
      </c>
      <c r="AU128" s="19" t="s">
        <v>80</v>
      </c>
    </row>
    <row r="129" spans="2:65" s="1" customFormat="1" ht="22.5" customHeight="1">
      <c r="B129" s="36"/>
      <c r="C129" s="193" t="s">
        <v>301</v>
      </c>
      <c r="D129" s="193" t="s">
        <v>183</v>
      </c>
      <c r="E129" s="194" t="s">
        <v>3050</v>
      </c>
      <c r="F129" s="195" t="s">
        <v>3051</v>
      </c>
      <c r="G129" s="196" t="s">
        <v>1342</v>
      </c>
      <c r="H129" s="197">
        <v>2</v>
      </c>
      <c r="I129" s="198"/>
      <c r="J129" s="199">
        <f>ROUND(I129*H129,2)</f>
        <v>0</v>
      </c>
      <c r="K129" s="195" t="s">
        <v>21</v>
      </c>
      <c r="L129" s="56"/>
      <c r="M129" s="200" t="s">
        <v>21</v>
      </c>
      <c r="N129" s="201" t="s">
        <v>42</v>
      </c>
      <c r="O129" s="37"/>
      <c r="P129" s="202">
        <f>O129*H129</f>
        <v>0</v>
      </c>
      <c r="Q129" s="202">
        <v>0</v>
      </c>
      <c r="R129" s="202">
        <f>Q129*H129</f>
        <v>0</v>
      </c>
      <c r="S129" s="202">
        <v>0</v>
      </c>
      <c r="T129" s="203">
        <f>S129*H129</f>
        <v>0</v>
      </c>
      <c r="AR129" s="19" t="s">
        <v>206</v>
      </c>
      <c r="AT129" s="19" t="s">
        <v>183</v>
      </c>
      <c r="AU129" s="19" t="s">
        <v>80</v>
      </c>
      <c r="AY129" s="19" t="s">
        <v>180</v>
      </c>
      <c r="BE129" s="204">
        <f>IF(N129="základní",J129,0)</f>
        <v>0</v>
      </c>
      <c r="BF129" s="204">
        <f>IF(N129="snížená",J129,0)</f>
        <v>0</v>
      </c>
      <c r="BG129" s="204">
        <f>IF(N129="zákl. přenesená",J129,0)</f>
        <v>0</v>
      </c>
      <c r="BH129" s="204">
        <f>IF(N129="sníž. přenesená",J129,0)</f>
        <v>0</v>
      </c>
      <c r="BI129" s="204">
        <f>IF(N129="nulová",J129,0)</f>
        <v>0</v>
      </c>
      <c r="BJ129" s="19" t="s">
        <v>78</v>
      </c>
      <c r="BK129" s="204">
        <f>ROUND(I129*H129,2)</f>
        <v>0</v>
      </c>
      <c r="BL129" s="19" t="s">
        <v>206</v>
      </c>
      <c r="BM129" s="19" t="s">
        <v>301</v>
      </c>
    </row>
    <row r="130" spans="2:47" s="1" customFormat="1" ht="13.5">
      <c r="B130" s="36"/>
      <c r="C130" s="58"/>
      <c r="D130" s="230" t="s">
        <v>188</v>
      </c>
      <c r="E130" s="58"/>
      <c r="F130" s="242" t="s">
        <v>3051</v>
      </c>
      <c r="G130" s="58"/>
      <c r="H130" s="58"/>
      <c r="I130" s="163"/>
      <c r="J130" s="58"/>
      <c r="K130" s="58"/>
      <c r="L130" s="56"/>
      <c r="M130" s="73"/>
      <c r="N130" s="37"/>
      <c r="O130" s="37"/>
      <c r="P130" s="37"/>
      <c r="Q130" s="37"/>
      <c r="R130" s="37"/>
      <c r="S130" s="37"/>
      <c r="T130" s="74"/>
      <c r="AT130" s="19" t="s">
        <v>188</v>
      </c>
      <c r="AU130" s="19" t="s">
        <v>80</v>
      </c>
    </row>
    <row r="131" spans="2:65" s="1" customFormat="1" ht="22.5" customHeight="1">
      <c r="B131" s="36"/>
      <c r="C131" s="193" t="s">
        <v>306</v>
      </c>
      <c r="D131" s="193" t="s">
        <v>183</v>
      </c>
      <c r="E131" s="194" t="s">
        <v>3052</v>
      </c>
      <c r="F131" s="195" t="s">
        <v>3053</v>
      </c>
      <c r="G131" s="196" t="s">
        <v>1342</v>
      </c>
      <c r="H131" s="197">
        <v>1</v>
      </c>
      <c r="I131" s="198"/>
      <c r="J131" s="199">
        <f>ROUND(I131*H131,2)</f>
        <v>0</v>
      </c>
      <c r="K131" s="195" t="s">
        <v>21</v>
      </c>
      <c r="L131" s="56"/>
      <c r="M131" s="200" t="s">
        <v>21</v>
      </c>
      <c r="N131" s="201" t="s">
        <v>42</v>
      </c>
      <c r="O131" s="37"/>
      <c r="P131" s="202">
        <f>O131*H131</f>
        <v>0</v>
      </c>
      <c r="Q131" s="202">
        <v>0</v>
      </c>
      <c r="R131" s="202">
        <f>Q131*H131</f>
        <v>0</v>
      </c>
      <c r="S131" s="202">
        <v>0</v>
      </c>
      <c r="T131" s="203">
        <f>S131*H131</f>
        <v>0</v>
      </c>
      <c r="AR131" s="19" t="s">
        <v>206</v>
      </c>
      <c r="AT131" s="19" t="s">
        <v>183</v>
      </c>
      <c r="AU131" s="19" t="s">
        <v>80</v>
      </c>
      <c r="AY131" s="19" t="s">
        <v>180</v>
      </c>
      <c r="BE131" s="204">
        <f>IF(N131="základní",J131,0)</f>
        <v>0</v>
      </c>
      <c r="BF131" s="204">
        <f>IF(N131="snížená",J131,0)</f>
        <v>0</v>
      </c>
      <c r="BG131" s="204">
        <f>IF(N131="zákl. přenesená",J131,0)</f>
        <v>0</v>
      </c>
      <c r="BH131" s="204">
        <f>IF(N131="sníž. přenesená",J131,0)</f>
        <v>0</v>
      </c>
      <c r="BI131" s="204">
        <f>IF(N131="nulová",J131,0)</f>
        <v>0</v>
      </c>
      <c r="BJ131" s="19" t="s">
        <v>78</v>
      </c>
      <c r="BK131" s="204">
        <f>ROUND(I131*H131,2)</f>
        <v>0</v>
      </c>
      <c r="BL131" s="19" t="s">
        <v>206</v>
      </c>
      <c r="BM131" s="19" t="s">
        <v>306</v>
      </c>
    </row>
    <row r="132" spans="2:47" s="1" customFormat="1" ht="13.5">
      <c r="B132" s="36"/>
      <c r="C132" s="58"/>
      <c r="D132" s="230" t="s">
        <v>188</v>
      </c>
      <c r="E132" s="58"/>
      <c r="F132" s="242" t="s">
        <v>3053</v>
      </c>
      <c r="G132" s="58"/>
      <c r="H132" s="58"/>
      <c r="I132" s="163"/>
      <c r="J132" s="58"/>
      <c r="K132" s="58"/>
      <c r="L132" s="56"/>
      <c r="M132" s="73"/>
      <c r="N132" s="37"/>
      <c r="O132" s="37"/>
      <c r="P132" s="37"/>
      <c r="Q132" s="37"/>
      <c r="R132" s="37"/>
      <c r="S132" s="37"/>
      <c r="T132" s="74"/>
      <c r="AT132" s="19" t="s">
        <v>188</v>
      </c>
      <c r="AU132" s="19" t="s">
        <v>80</v>
      </c>
    </row>
    <row r="133" spans="2:65" s="1" customFormat="1" ht="22.5" customHeight="1">
      <c r="B133" s="36"/>
      <c r="C133" s="193" t="s">
        <v>311</v>
      </c>
      <c r="D133" s="193" t="s">
        <v>183</v>
      </c>
      <c r="E133" s="194" t="s">
        <v>3054</v>
      </c>
      <c r="F133" s="195" t="s">
        <v>3055</v>
      </c>
      <c r="G133" s="196" t="s">
        <v>1342</v>
      </c>
      <c r="H133" s="197">
        <v>2</v>
      </c>
      <c r="I133" s="198"/>
      <c r="J133" s="199">
        <f>ROUND(I133*H133,2)</f>
        <v>0</v>
      </c>
      <c r="K133" s="195" t="s">
        <v>21</v>
      </c>
      <c r="L133" s="56"/>
      <c r="M133" s="200" t="s">
        <v>21</v>
      </c>
      <c r="N133" s="201" t="s">
        <v>42</v>
      </c>
      <c r="O133" s="37"/>
      <c r="P133" s="202">
        <f>O133*H133</f>
        <v>0</v>
      </c>
      <c r="Q133" s="202">
        <v>0</v>
      </c>
      <c r="R133" s="202">
        <f>Q133*H133</f>
        <v>0</v>
      </c>
      <c r="S133" s="202">
        <v>0</v>
      </c>
      <c r="T133" s="203">
        <f>S133*H133</f>
        <v>0</v>
      </c>
      <c r="AR133" s="19" t="s">
        <v>206</v>
      </c>
      <c r="AT133" s="19" t="s">
        <v>183</v>
      </c>
      <c r="AU133" s="19" t="s">
        <v>80</v>
      </c>
      <c r="AY133" s="19" t="s">
        <v>180</v>
      </c>
      <c r="BE133" s="204">
        <f>IF(N133="základní",J133,0)</f>
        <v>0</v>
      </c>
      <c r="BF133" s="204">
        <f>IF(N133="snížená",J133,0)</f>
        <v>0</v>
      </c>
      <c r="BG133" s="204">
        <f>IF(N133="zákl. přenesená",J133,0)</f>
        <v>0</v>
      </c>
      <c r="BH133" s="204">
        <f>IF(N133="sníž. přenesená",J133,0)</f>
        <v>0</v>
      </c>
      <c r="BI133" s="204">
        <f>IF(N133="nulová",J133,0)</f>
        <v>0</v>
      </c>
      <c r="BJ133" s="19" t="s">
        <v>78</v>
      </c>
      <c r="BK133" s="204">
        <f>ROUND(I133*H133,2)</f>
        <v>0</v>
      </c>
      <c r="BL133" s="19" t="s">
        <v>206</v>
      </c>
      <c r="BM133" s="19" t="s">
        <v>311</v>
      </c>
    </row>
    <row r="134" spans="2:47" s="1" customFormat="1" ht="13.5">
      <c r="B134" s="36"/>
      <c r="C134" s="58"/>
      <c r="D134" s="230" t="s">
        <v>188</v>
      </c>
      <c r="E134" s="58"/>
      <c r="F134" s="242" t="s">
        <v>3055</v>
      </c>
      <c r="G134" s="58"/>
      <c r="H134" s="58"/>
      <c r="I134" s="163"/>
      <c r="J134" s="58"/>
      <c r="K134" s="58"/>
      <c r="L134" s="56"/>
      <c r="M134" s="73"/>
      <c r="N134" s="37"/>
      <c r="O134" s="37"/>
      <c r="P134" s="37"/>
      <c r="Q134" s="37"/>
      <c r="R134" s="37"/>
      <c r="S134" s="37"/>
      <c r="T134" s="74"/>
      <c r="AT134" s="19" t="s">
        <v>188</v>
      </c>
      <c r="AU134" s="19" t="s">
        <v>80</v>
      </c>
    </row>
    <row r="135" spans="2:65" s="1" customFormat="1" ht="22.5" customHeight="1">
      <c r="B135" s="36"/>
      <c r="C135" s="193" t="s">
        <v>317</v>
      </c>
      <c r="D135" s="193" t="s">
        <v>183</v>
      </c>
      <c r="E135" s="194" t="s">
        <v>3056</v>
      </c>
      <c r="F135" s="195" t="s">
        <v>3057</v>
      </c>
      <c r="G135" s="196" t="s">
        <v>1342</v>
      </c>
      <c r="H135" s="197">
        <v>1</v>
      </c>
      <c r="I135" s="198"/>
      <c r="J135" s="199">
        <f>ROUND(I135*H135,2)</f>
        <v>0</v>
      </c>
      <c r="K135" s="195" t="s">
        <v>21</v>
      </c>
      <c r="L135" s="56"/>
      <c r="M135" s="200" t="s">
        <v>21</v>
      </c>
      <c r="N135" s="201" t="s">
        <v>42</v>
      </c>
      <c r="O135" s="37"/>
      <c r="P135" s="202">
        <f>O135*H135</f>
        <v>0</v>
      </c>
      <c r="Q135" s="202">
        <v>0</v>
      </c>
      <c r="R135" s="202">
        <f>Q135*H135</f>
        <v>0</v>
      </c>
      <c r="S135" s="202">
        <v>0</v>
      </c>
      <c r="T135" s="203">
        <f>S135*H135</f>
        <v>0</v>
      </c>
      <c r="AR135" s="19" t="s">
        <v>206</v>
      </c>
      <c r="AT135" s="19" t="s">
        <v>183</v>
      </c>
      <c r="AU135" s="19" t="s">
        <v>80</v>
      </c>
      <c r="AY135" s="19" t="s">
        <v>180</v>
      </c>
      <c r="BE135" s="204">
        <f>IF(N135="základní",J135,0)</f>
        <v>0</v>
      </c>
      <c r="BF135" s="204">
        <f>IF(N135="snížená",J135,0)</f>
        <v>0</v>
      </c>
      <c r="BG135" s="204">
        <f>IF(N135="zákl. přenesená",J135,0)</f>
        <v>0</v>
      </c>
      <c r="BH135" s="204">
        <f>IF(N135="sníž. přenesená",J135,0)</f>
        <v>0</v>
      </c>
      <c r="BI135" s="204">
        <f>IF(N135="nulová",J135,0)</f>
        <v>0</v>
      </c>
      <c r="BJ135" s="19" t="s">
        <v>78</v>
      </c>
      <c r="BK135" s="204">
        <f>ROUND(I135*H135,2)</f>
        <v>0</v>
      </c>
      <c r="BL135" s="19" t="s">
        <v>206</v>
      </c>
      <c r="BM135" s="19" t="s">
        <v>317</v>
      </c>
    </row>
    <row r="136" spans="2:47" s="1" customFormat="1" ht="13.5">
      <c r="B136" s="36"/>
      <c r="C136" s="58"/>
      <c r="D136" s="230" t="s">
        <v>188</v>
      </c>
      <c r="E136" s="58"/>
      <c r="F136" s="242" t="s">
        <v>3057</v>
      </c>
      <c r="G136" s="58"/>
      <c r="H136" s="58"/>
      <c r="I136" s="163"/>
      <c r="J136" s="58"/>
      <c r="K136" s="58"/>
      <c r="L136" s="56"/>
      <c r="M136" s="73"/>
      <c r="N136" s="37"/>
      <c r="O136" s="37"/>
      <c r="P136" s="37"/>
      <c r="Q136" s="37"/>
      <c r="R136" s="37"/>
      <c r="S136" s="37"/>
      <c r="T136" s="74"/>
      <c r="AT136" s="19" t="s">
        <v>188</v>
      </c>
      <c r="AU136" s="19" t="s">
        <v>80</v>
      </c>
    </row>
    <row r="137" spans="2:65" s="1" customFormat="1" ht="22.5" customHeight="1">
      <c r="B137" s="36"/>
      <c r="C137" s="193" t="s">
        <v>324</v>
      </c>
      <c r="D137" s="193" t="s">
        <v>183</v>
      </c>
      <c r="E137" s="194" t="s">
        <v>3058</v>
      </c>
      <c r="F137" s="195" t="s">
        <v>3059</v>
      </c>
      <c r="G137" s="196" t="s">
        <v>1342</v>
      </c>
      <c r="H137" s="197">
        <v>40</v>
      </c>
      <c r="I137" s="198"/>
      <c r="J137" s="199">
        <f>ROUND(I137*H137,2)</f>
        <v>0</v>
      </c>
      <c r="K137" s="195" t="s">
        <v>21</v>
      </c>
      <c r="L137" s="56"/>
      <c r="M137" s="200" t="s">
        <v>21</v>
      </c>
      <c r="N137" s="201" t="s">
        <v>42</v>
      </c>
      <c r="O137" s="37"/>
      <c r="P137" s="202">
        <f>O137*H137</f>
        <v>0</v>
      </c>
      <c r="Q137" s="202">
        <v>0</v>
      </c>
      <c r="R137" s="202">
        <f>Q137*H137</f>
        <v>0</v>
      </c>
      <c r="S137" s="202">
        <v>0</v>
      </c>
      <c r="T137" s="203">
        <f>S137*H137</f>
        <v>0</v>
      </c>
      <c r="AR137" s="19" t="s">
        <v>206</v>
      </c>
      <c r="AT137" s="19" t="s">
        <v>183</v>
      </c>
      <c r="AU137" s="19" t="s">
        <v>80</v>
      </c>
      <c r="AY137" s="19" t="s">
        <v>180</v>
      </c>
      <c r="BE137" s="204">
        <f>IF(N137="základní",J137,0)</f>
        <v>0</v>
      </c>
      <c r="BF137" s="204">
        <f>IF(N137="snížená",J137,0)</f>
        <v>0</v>
      </c>
      <c r="BG137" s="204">
        <f>IF(N137="zákl. přenesená",J137,0)</f>
        <v>0</v>
      </c>
      <c r="BH137" s="204">
        <f>IF(N137="sníž. přenesená",J137,0)</f>
        <v>0</v>
      </c>
      <c r="BI137" s="204">
        <f>IF(N137="nulová",J137,0)</f>
        <v>0</v>
      </c>
      <c r="BJ137" s="19" t="s">
        <v>78</v>
      </c>
      <c r="BK137" s="204">
        <f>ROUND(I137*H137,2)</f>
        <v>0</v>
      </c>
      <c r="BL137" s="19" t="s">
        <v>206</v>
      </c>
      <c r="BM137" s="19" t="s">
        <v>324</v>
      </c>
    </row>
    <row r="138" spans="2:47" s="1" customFormat="1" ht="13.5">
      <c r="B138" s="36"/>
      <c r="C138" s="58"/>
      <c r="D138" s="230" t="s">
        <v>188</v>
      </c>
      <c r="E138" s="58"/>
      <c r="F138" s="242" t="s">
        <v>3059</v>
      </c>
      <c r="G138" s="58"/>
      <c r="H138" s="58"/>
      <c r="I138" s="163"/>
      <c r="J138" s="58"/>
      <c r="K138" s="58"/>
      <c r="L138" s="56"/>
      <c r="M138" s="73"/>
      <c r="N138" s="37"/>
      <c r="O138" s="37"/>
      <c r="P138" s="37"/>
      <c r="Q138" s="37"/>
      <c r="R138" s="37"/>
      <c r="S138" s="37"/>
      <c r="T138" s="74"/>
      <c r="AT138" s="19" t="s">
        <v>188</v>
      </c>
      <c r="AU138" s="19" t="s">
        <v>80</v>
      </c>
    </row>
    <row r="139" spans="2:65" s="1" customFormat="1" ht="22.5" customHeight="1">
      <c r="B139" s="36"/>
      <c r="C139" s="193" t="s">
        <v>328</v>
      </c>
      <c r="D139" s="193" t="s">
        <v>183</v>
      </c>
      <c r="E139" s="194" t="s">
        <v>3060</v>
      </c>
      <c r="F139" s="195" t="s">
        <v>3061</v>
      </c>
      <c r="G139" s="196" t="s">
        <v>1342</v>
      </c>
      <c r="H139" s="197">
        <v>8</v>
      </c>
      <c r="I139" s="198"/>
      <c r="J139" s="199">
        <f>ROUND(I139*H139,2)</f>
        <v>0</v>
      </c>
      <c r="K139" s="195" t="s">
        <v>21</v>
      </c>
      <c r="L139" s="56"/>
      <c r="M139" s="200" t="s">
        <v>21</v>
      </c>
      <c r="N139" s="201" t="s">
        <v>42</v>
      </c>
      <c r="O139" s="37"/>
      <c r="P139" s="202">
        <f>O139*H139</f>
        <v>0</v>
      </c>
      <c r="Q139" s="202">
        <v>0</v>
      </c>
      <c r="R139" s="202">
        <f>Q139*H139</f>
        <v>0</v>
      </c>
      <c r="S139" s="202">
        <v>0</v>
      </c>
      <c r="T139" s="203">
        <f>S139*H139</f>
        <v>0</v>
      </c>
      <c r="AR139" s="19" t="s">
        <v>206</v>
      </c>
      <c r="AT139" s="19" t="s">
        <v>183</v>
      </c>
      <c r="AU139" s="19" t="s">
        <v>80</v>
      </c>
      <c r="AY139" s="19" t="s">
        <v>180</v>
      </c>
      <c r="BE139" s="204">
        <f>IF(N139="základní",J139,0)</f>
        <v>0</v>
      </c>
      <c r="BF139" s="204">
        <f>IF(N139="snížená",J139,0)</f>
        <v>0</v>
      </c>
      <c r="BG139" s="204">
        <f>IF(N139="zákl. přenesená",J139,0)</f>
        <v>0</v>
      </c>
      <c r="BH139" s="204">
        <f>IF(N139="sníž. přenesená",J139,0)</f>
        <v>0</v>
      </c>
      <c r="BI139" s="204">
        <f>IF(N139="nulová",J139,0)</f>
        <v>0</v>
      </c>
      <c r="BJ139" s="19" t="s">
        <v>78</v>
      </c>
      <c r="BK139" s="204">
        <f>ROUND(I139*H139,2)</f>
        <v>0</v>
      </c>
      <c r="BL139" s="19" t="s">
        <v>206</v>
      </c>
      <c r="BM139" s="19" t="s">
        <v>328</v>
      </c>
    </row>
    <row r="140" spans="2:47" s="1" customFormat="1" ht="13.5">
      <c r="B140" s="36"/>
      <c r="C140" s="58"/>
      <c r="D140" s="230" t="s">
        <v>188</v>
      </c>
      <c r="E140" s="58"/>
      <c r="F140" s="242" t="s">
        <v>3061</v>
      </c>
      <c r="G140" s="58"/>
      <c r="H140" s="58"/>
      <c r="I140" s="163"/>
      <c r="J140" s="58"/>
      <c r="K140" s="58"/>
      <c r="L140" s="56"/>
      <c r="M140" s="73"/>
      <c r="N140" s="37"/>
      <c r="O140" s="37"/>
      <c r="P140" s="37"/>
      <c r="Q140" s="37"/>
      <c r="R140" s="37"/>
      <c r="S140" s="37"/>
      <c r="T140" s="74"/>
      <c r="AT140" s="19" t="s">
        <v>188</v>
      </c>
      <c r="AU140" s="19" t="s">
        <v>80</v>
      </c>
    </row>
    <row r="141" spans="2:65" s="1" customFormat="1" ht="22.5" customHeight="1">
      <c r="B141" s="36"/>
      <c r="C141" s="193" t="s">
        <v>335</v>
      </c>
      <c r="D141" s="193" t="s">
        <v>183</v>
      </c>
      <c r="E141" s="194" t="s">
        <v>3062</v>
      </c>
      <c r="F141" s="195" t="s">
        <v>3063</v>
      </c>
      <c r="G141" s="196" t="s">
        <v>1342</v>
      </c>
      <c r="H141" s="197">
        <v>20</v>
      </c>
      <c r="I141" s="198"/>
      <c r="J141" s="199">
        <f>ROUND(I141*H141,2)</f>
        <v>0</v>
      </c>
      <c r="K141" s="195" t="s">
        <v>21</v>
      </c>
      <c r="L141" s="56"/>
      <c r="M141" s="200" t="s">
        <v>21</v>
      </c>
      <c r="N141" s="201" t="s">
        <v>42</v>
      </c>
      <c r="O141" s="37"/>
      <c r="P141" s="202">
        <f>O141*H141</f>
        <v>0</v>
      </c>
      <c r="Q141" s="202">
        <v>0</v>
      </c>
      <c r="R141" s="202">
        <f>Q141*H141</f>
        <v>0</v>
      </c>
      <c r="S141" s="202">
        <v>0</v>
      </c>
      <c r="T141" s="203">
        <f>S141*H141</f>
        <v>0</v>
      </c>
      <c r="AR141" s="19" t="s">
        <v>206</v>
      </c>
      <c r="AT141" s="19" t="s">
        <v>183</v>
      </c>
      <c r="AU141" s="19" t="s">
        <v>80</v>
      </c>
      <c r="AY141" s="19" t="s">
        <v>180</v>
      </c>
      <c r="BE141" s="204">
        <f>IF(N141="základní",J141,0)</f>
        <v>0</v>
      </c>
      <c r="BF141" s="204">
        <f>IF(N141="snížená",J141,0)</f>
        <v>0</v>
      </c>
      <c r="BG141" s="204">
        <f>IF(N141="zákl. přenesená",J141,0)</f>
        <v>0</v>
      </c>
      <c r="BH141" s="204">
        <f>IF(N141="sníž. přenesená",J141,0)</f>
        <v>0</v>
      </c>
      <c r="BI141" s="204">
        <f>IF(N141="nulová",J141,0)</f>
        <v>0</v>
      </c>
      <c r="BJ141" s="19" t="s">
        <v>78</v>
      </c>
      <c r="BK141" s="204">
        <f>ROUND(I141*H141,2)</f>
        <v>0</v>
      </c>
      <c r="BL141" s="19" t="s">
        <v>206</v>
      </c>
      <c r="BM141" s="19" t="s">
        <v>335</v>
      </c>
    </row>
    <row r="142" spans="2:47" s="1" customFormat="1" ht="13.5">
      <c r="B142" s="36"/>
      <c r="C142" s="58"/>
      <c r="D142" s="230" t="s">
        <v>188</v>
      </c>
      <c r="E142" s="58"/>
      <c r="F142" s="242" t="s">
        <v>3063</v>
      </c>
      <c r="G142" s="58"/>
      <c r="H142" s="58"/>
      <c r="I142" s="163"/>
      <c r="J142" s="58"/>
      <c r="K142" s="58"/>
      <c r="L142" s="56"/>
      <c r="M142" s="73"/>
      <c r="N142" s="37"/>
      <c r="O142" s="37"/>
      <c r="P142" s="37"/>
      <c r="Q142" s="37"/>
      <c r="R142" s="37"/>
      <c r="S142" s="37"/>
      <c r="T142" s="74"/>
      <c r="AT142" s="19" t="s">
        <v>188</v>
      </c>
      <c r="AU142" s="19" t="s">
        <v>80</v>
      </c>
    </row>
    <row r="143" spans="2:65" s="1" customFormat="1" ht="22.5" customHeight="1">
      <c r="B143" s="36"/>
      <c r="C143" s="193" t="s">
        <v>340</v>
      </c>
      <c r="D143" s="193" t="s">
        <v>183</v>
      </c>
      <c r="E143" s="194" t="s">
        <v>3064</v>
      </c>
      <c r="F143" s="195" t="s">
        <v>3065</v>
      </c>
      <c r="G143" s="196" t="s">
        <v>1342</v>
      </c>
      <c r="H143" s="197">
        <v>1</v>
      </c>
      <c r="I143" s="198"/>
      <c r="J143" s="199">
        <f>ROUND(I143*H143,2)</f>
        <v>0</v>
      </c>
      <c r="K143" s="195" t="s">
        <v>21</v>
      </c>
      <c r="L143" s="56"/>
      <c r="M143" s="200" t="s">
        <v>21</v>
      </c>
      <c r="N143" s="201" t="s">
        <v>42</v>
      </c>
      <c r="O143" s="37"/>
      <c r="P143" s="202">
        <f>O143*H143</f>
        <v>0</v>
      </c>
      <c r="Q143" s="202">
        <v>0</v>
      </c>
      <c r="R143" s="202">
        <f>Q143*H143</f>
        <v>0</v>
      </c>
      <c r="S143" s="202">
        <v>0</v>
      </c>
      <c r="T143" s="203">
        <f>S143*H143</f>
        <v>0</v>
      </c>
      <c r="AR143" s="19" t="s">
        <v>206</v>
      </c>
      <c r="AT143" s="19" t="s">
        <v>183</v>
      </c>
      <c r="AU143" s="19" t="s">
        <v>80</v>
      </c>
      <c r="AY143" s="19" t="s">
        <v>180</v>
      </c>
      <c r="BE143" s="204">
        <f>IF(N143="základní",J143,0)</f>
        <v>0</v>
      </c>
      <c r="BF143" s="204">
        <f>IF(N143="snížená",J143,0)</f>
        <v>0</v>
      </c>
      <c r="BG143" s="204">
        <f>IF(N143="zákl. přenesená",J143,0)</f>
        <v>0</v>
      </c>
      <c r="BH143" s="204">
        <f>IF(N143="sníž. přenesená",J143,0)</f>
        <v>0</v>
      </c>
      <c r="BI143" s="204">
        <f>IF(N143="nulová",J143,0)</f>
        <v>0</v>
      </c>
      <c r="BJ143" s="19" t="s">
        <v>78</v>
      </c>
      <c r="BK143" s="204">
        <f>ROUND(I143*H143,2)</f>
        <v>0</v>
      </c>
      <c r="BL143" s="19" t="s">
        <v>206</v>
      </c>
      <c r="BM143" s="19" t="s">
        <v>340</v>
      </c>
    </row>
    <row r="144" spans="2:47" s="1" customFormat="1" ht="13.5">
      <c r="B144" s="36"/>
      <c r="C144" s="58"/>
      <c r="D144" s="230" t="s">
        <v>188</v>
      </c>
      <c r="E144" s="58"/>
      <c r="F144" s="242" t="s">
        <v>3065</v>
      </c>
      <c r="G144" s="58"/>
      <c r="H144" s="58"/>
      <c r="I144" s="163"/>
      <c r="J144" s="58"/>
      <c r="K144" s="58"/>
      <c r="L144" s="56"/>
      <c r="M144" s="73"/>
      <c r="N144" s="37"/>
      <c r="O144" s="37"/>
      <c r="P144" s="37"/>
      <c r="Q144" s="37"/>
      <c r="R144" s="37"/>
      <c r="S144" s="37"/>
      <c r="T144" s="74"/>
      <c r="AT144" s="19" t="s">
        <v>188</v>
      </c>
      <c r="AU144" s="19" t="s">
        <v>80</v>
      </c>
    </row>
    <row r="145" spans="2:65" s="1" customFormat="1" ht="22.5" customHeight="1">
      <c r="B145" s="36"/>
      <c r="C145" s="193" t="s">
        <v>345</v>
      </c>
      <c r="D145" s="193" t="s">
        <v>183</v>
      </c>
      <c r="E145" s="194" t="s">
        <v>3066</v>
      </c>
      <c r="F145" s="195" t="s">
        <v>3067</v>
      </c>
      <c r="G145" s="196" t="s">
        <v>1342</v>
      </c>
      <c r="H145" s="197">
        <v>1</v>
      </c>
      <c r="I145" s="198"/>
      <c r="J145" s="199">
        <f>ROUND(I145*H145,2)</f>
        <v>0</v>
      </c>
      <c r="K145" s="195" t="s">
        <v>21</v>
      </c>
      <c r="L145" s="56"/>
      <c r="M145" s="200" t="s">
        <v>21</v>
      </c>
      <c r="N145" s="201" t="s">
        <v>42</v>
      </c>
      <c r="O145" s="37"/>
      <c r="P145" s="202">
        <f>O145*H145</f>
        <v>0</v>
      </c>
      <c r="Q145" s="202">
        <v>0</v>
      </c>
      <c r="R145" s="202">
        <f>Q145*H145</f>
        <v>0</v>
      </c>
      <c r="S145" s="202">
        <v>0</v>
      </c>
      <c r="T145" s="203">
        <f>S145*H145</f>
        <v>0</v>
      </c>
      <c r="AR145" s="19" t="s">
        <v>206</v>
      </c>
      <c r="AT145" s="19" t="s">
        <v>183</v>
      </c>
      <c r="AU145" s="19" t="s">
        <v>80</v>
      </c>
      <c r="AY145" s="19" t="s">
        <v>180</v>
      </c>
      <c r="BE145" s="204">
        <f>IF(N145="základní",J145,0)</f>
        <v>0</v>
      </c>
      <c r="BF145" s="204">
        <f>IF(N145="snížená",J145,0)</f>
        <v>0</v>
      </c>
      <c r="BG145" s="204">
        <f>IF(N145="zákl. přenesená",J145,0)</f>
        <v>0</v>
      </c>
      <c r="BH145" s="204">
        <f>IF(N145="sníž. přenesená",J145,0)</f>
        <v>0</v>
      </c>
      <c r="BI145" s="204">
        <f>IF(N145="nulová",J145,0)</f>
        <v>0</v>
      </c>
      <c r="BJ145" s="19" t="s">
        <v>78</v>
      </c>
      <c r="BK145" s="204">
        <f>ROUND(I145*H145,2)</f>
        <v>0</v>
      </c>
      <c r="BL145" s="19" t="s">
        <v>206</v>
      </c>
      <c r="BM145" s="19" t="s">
        <v>345</v>
      </c>
    </row>
    <row r="146" spans="2:47" s="1" customFormat="1" ht="13.5">
      <c r="B146" s="36"/>
      <c r="C146" s="58"/>
      <c r="D146" s="230" t="s">
        <v>188</v>
      </c>
      <c r="E146" s="58"/>
      <c r="F146" s="242" t="s">
        <v>3067</v>
      </c>
      <c r="G146" s="58"/>
      <c r="H146" s="58"/>
      <c r="I146" s="163"/>
      <c r="J146" s="58"/>
      <c r="K146" s="58"/>
      <c r="L146" s="56"/>
      <c r="M146" s="73"/>
      <c r="N146" s="37"/>
      <c r="O146" s="37"/>
      <c r="P146" s="37"/>
      <c r="Q146" s="37"/>
      <c r="R146" s="37"/>
      <c r="S146" s="37"/>
      <c r="T146" s="74"/>
      <c r="AT146" s="19" t="s">
        <v>188</v>
      </c>
      <c r="AU146" s="19" t="s">
        <v>80</v>
      </c>
    </row>
    <row r="147" spans="2:65" s="1" customFormat="1" ht="22.5" customHeight="1">
      <c r="B147" s="36"/>
      <c r="C147" s="193" t="s">
        <v>350</v>
      </c>
      <c r="D147" s="193" t="s">
        <v>183</v>
      </c>
      <c r="E147" s="194" t="s">
        <v>3068</v>
      </c>
      <c r="F147" s="195" t="s">
        <v>3069</v>
      </c>
      <c r="G147" s="196" t="s">
        <v>614</v>
      </c>
      <c r="H147" s="197">
        <v>50</v>
      </c>
      <c r="I147" s="198"/>
      <c r="J147" s="199">
        <f>ROUND(I147*H147,2)</f>
        <v>0</v>
      </c>
      <c r="K147" s="195" t="s">
        <v>21</v>
      </c>
      <c r="L147" s="56"/>
      <c r="M147" s="200" t="s">
        <v>21</v>
      </c>
      <c r="N147" s="201" t="s">
        <v>42</v>
      </c>
      <c r="O147" s="37"/>
      <c r="P147" s="202">
        <f>O147*H147</f>
        <v>0</v>
      </c>
      <c r="Q147" s="202">
        <v>0</v>
      </c>
      <c r="R147" s="202">
        <f>Q147*H147</f>
        <v>0</v>
      </c>
      <c r="S147" s="202">
        <v>0</v>
      </c>
      <c r="T147" s="203">
        <f>S147*H147</f>
        <v>0</v>
      </c>
      <c r="AR147" s="19" t="s">
        <v>206</v>
      </c>
      <c r="AT147" s="19" t="s">
        <v>183</v>
      </c>
      <c r="AU147" s="19" t="s">
        <v>80</v>
      </c>
      <c r="AY147" s="19" t="s">
        <v>180</v>
      </c>
      <c r="BE147" s="204">
        <f>IF(N147="základní",J147,0)</f>
        <v>0</v>
      </c>
      <c r="BF147" s="204">
        <f>IF(N147="snížená",J147,0)</f>
        <v>0</v>
      </c>
      <c r="BG147" s="204">
        <f>IF(N147="zákl. přenesená",J147,0)</f>
        <v>0</v>
      </c>
      <c r="BH147" s="204">
        <f>IF(N147="sníž. přenesená",J147,0)</f>
        <v>0</v>
      </c>
      <c r="BI147" s="204">
        <f>IF(N147="nulová",J147,0)</f>
        <v>0</v>
      </c>
      <c r="BJ147" s="19" t="s">
        <v>78</v>
      </c>
      <c r="BK147" s="204">
        <f>ROUND(I147*H147,2)</f>
        <v>0</v>
      </c>
      <c r="BL147" s="19" t="s">
        <v>206</v>
      </c>
      <c r="BM147" s="19" t="s">
        <v>350</v>
      </c>
    </row>
    <row r="148" spans="2:47" s="1" customFormat="1" ht="13.5">
      <c r="B148" s="36"/>
      <c r="C148" s="58"/>
      <c r="D148" s="230" t="s">
        <v>188</v>
      </c>
      <c r="E148" s="58"/>
      <c r="F148" s="242" t="s">
        <v>3069</v>
      </c>
      <c r="G148" s="58"/>
      <c r="H148" s="58"/>
      <c r="I148" s="163"/>
      <c r="J148" s="58"/>
      <c r="K148" s="58"/>
      <c r="L148" s="56"/>
      <c r="M148" s="73"/>
      <c r="N148" s="37"/>
      <c r="O148" s="37"/>
      <c r="P148" s="37"/>
      <c r="Q148" s="37"/>
      <c r="R148" s="37"/>
      <c r="S148" s="37"/>
      <c r="T148" s="74"/>
      <c r="AT148" s="19" t="s">
        <v>188</v>
      </c>
      <c r="AU148" s="19" t="s">
        <v>80</v>
      </c>
    </row>
    <row r="149" spans="2:65" s="1" customFormat="1" ht="22.5" customHeight="1">
      <c r="B149" s="36"/>
      <c r="C149" s="193" t="s">
        <v>356</v>
      </c>
      <c r="D149" s="193" t="s">
        <v>183</v>
      </c>
      <c r="E149" s="194" t="s">
        <v>3070</v>
      </c>
      <c r="F149" s="195" t="s">
        <v>3071</v>
      </c>
      <c r="G149" s="196" t="s">
        <v>614</v>
      </c>
      <c r="H149" s="197">
        <v>100</v>
      </c>
      <c r="I149" s="198"/>
      <c r="J149" s="199">
        <f>ROUND(I149*H149,2)</f>
        <v>0</v>
      </c>
      <c r="K149" s="195" t="s">
        <v>21</v>
      </c>
      <c r="L149" s="56"/>
      <c r="M149" s="200" t="s">
        <v>21</v>
      </c>
      <c r="N149" s="201" t="s">
        <v>42</v>
      </c>
      <c r="O149" s="37"/>
      <c r="P149" s="202">
        <f>O149*H149</f>
        <v>0</v>
      </c>
      <c r="Q149" s="202">
        <v>0</v>
      </c>
      <c r="R149" s="202">
        <f>Q149*H149</f>
        <v>0</v>
      </c>
      <c r="S149" s="202">
        <v>0</v>
      </c>
      <c r="T149" s="203">
        <f>S149*H149</f>
        <v>0</v>
      </c>
      <c r="AR149" s="19" t="s">
        <v>206</v>
      </c>
      <c r="AT149" s="19" t="s">
        <v>183</v>
      </c>
      <c r="AU149" s="19" t="s">
        <v>80</v>
      </c>
      <c r="AY149" s="19" t="s">
        <v>180</v>
      </c>
      <c r="BE149" s="204">
        <f>IF(N149="základní",J149,0)</f>
        <v>0</v>
      </c>
      <c r="BF149" s="204">
        <f>IF(N149="snížená",J149,0)</f>
        <v>0</v>
      </c>
      <c r="BG149" s="204">
        <f>IF(N149="zákl. přenesená",J149,0)</f>
        <v>0</v>
      </c>
      <c r="BH149" s="204">
        <f>IF(N149="sníž. přenesená",J149,0)</f>
        <v>0</v>
      </c>
      <c r="BI149" s="204">
        <f>IF(N149="nulová",J149,0)</f>
        <v>0</v>
      </c>
      <c r="BJ149" s="19" t="s">
        <v>78</v>
      </c>
      <c r="BK149" s="204">
        <f>ROUND(I149*H149,2)</f>
        <v>0</v>
      </c>
      <c r="BL149" s="19" t="s">
        <v>206</v>
      </c>
      <c r="BM149" s="19" t="s">
        <v>356</v>
      </c>
    </row>
    <row r="150" spans="2:47" s="1" customFormat="1" ht="13.5">
      <c r="B150" s="36"/>
      <c r="C150" s="58"/>
      <c r="D150" s="230" t="s">
        <v>188</v>
      </c>
      <c r="E150" s="58"/>
      <c r="F150" s="242" t="s">
        <v>3071</v>
      </c>
      <c r="G150" s="58"/>
      <c r="H150" s="58"/>
      <c r="I150" s="163"/>
      <c r="J150" s="58"/>
      <c r="K150" s="58"/>
      <c r="L150" s="56"/>
      <c r="M150" s="73"/>
      <c r="N150" s="37"/>
      <c r="O150" s="37"/>
      <c r="P150" s="37"/>
      <c r="Q150" s="37"/>
      <c r="R150" s="37"/>
      <c r="S150" s="37"/>
      <c r="T150" s="74"/>
      <c r="AT150" s="19" t="s">
        <v>188</v>
      </c>
      <c r="AU150" s="19" t="s">
        <v>80</v>
      </c>
    </row>
    <row r="151" spans="2:65" s="1" customFormat="1" ht="22.5" customHeight="1">
      <c r="B151" s="36"/>
      <c r="C151" s="193" t="s">
        <v>361</v>
      </c>
      <c r="D151" s="193" t="s">
        <v>183</v>
      </c>
      <c r="E151" s="194" t="s">
        <v>3072</v>
      </c>
      <c r="F151" s="195" t="s">
        <v>3073</v>
      </c>
      <c r="G151" s="196" t="s">
        <v>1342</v>
      </c>
      <c r="H151" s="197">
        <v>7</v>
      </c>
      <c r="I151" s="198"/>
      <c r="J151" s="199">
        <f>ROUND(I151*H151,2)</f>
        <v>0</v>
      </c>
      <c r="K151" s="195" t="s">
        <v>21</v>
      </c>
      <c r="L151" s="56"/>
      <c r="M151" s="200" t="s">
        <v>21</v>
      </c>
      <c r="N151" s="201" t="s">
        <v>42</v>
      </c>
      <c r="O151" s="37"/>
      <c r="P151" s="202">
        <f>O151*H151</f>
        <v>0</v>
      </c>
      <c r="Q151" s="202">
        <v>0</v>
      </c>
      <c r="R151" s="202">
        <f>Q151*H151</f>
        <v>0</v>
      </c>
      <c r="S151" s="202">
        <v>0</v>
      </c>
      <c r="T151" s="203">
        <f>S151*H151</f>
        <v>0</v>
      </c>
      <c r="AR151" s="19" t="s">
        <v>206</v>
      </c>
      <c r="AT151" s="19" t="s">
        <v>183</v>
      </c>
      <c r="AU151" s="19" t="s">
        <v>80</v>
      </c>
      <c r="AY151" s="19" t="s">
        <v>180</v>
      </c>
      <c r="BE151" s="204">
        <f>IF(N151="základní",J151,0)</f>
        <v>0</v>
      </c>
      <c r="BF151" s="204">
        <f>IF(N151="snížená",J151,0)</f>
        <v>0</v>
      </c>
      <c r="BG151" s="204">
        <f>IF(N151="zákl. přenesená",J151,0)</f>
        <v>0</v>
      </c>
      <c r="BH151" s="204">
        <f>IF(N151="sníž. přenesená",J151,0)</f>
        <v>0</v>
      </c>
      <c r="BI151" s="204">
        <f>IF(N151="nulová",J151,0)</f>
        <v>0</v>
      </c>
      <c r="BJ151" s="19" t="s">
        <v>78</v>
      </c>
      <c r="BK151" s="204">
        <f>ROUND(I151*H151,2)</f>
        <v>0</v>
      </c>
      <c r="BL151" s="19" t="s">
        <v>206</v>
      </c>
      <c r="BM151" s="19" t="s">
        <v>361</v>
      </c>
    </row>
    <row r="152" spans="2:47" s="1" customFormat="1" ht="13.5">
      <c r="B152" s="36"/>
      <c r="C152" s="58"/>
      <c r="D152" s="230" t="s">
        <v>188</v>
      </c>
      <c r="E152" s="58"/>
      <c r="F152" s="242" t="s">
        <v>3073</v>
      </c>
      <c r="G152" s="58"/>
      <c r="H152" s="58"/>
      <c r="I152" s="163"/>
      <c r="J152" s="58"/>
      <c r="K152" s="58"/>
      <c r="L152" s="56"/>
      <c r="M152" s="73"/>
      <c r="N152" s="37"/>
      <c r="O152" s="37"/>
      <c r="P152" s="37"/>
      <c r="Q152" s="37"/>
      <c r="R152" s="37"/>
      <c r="S152" s="37"/>
      <c r="T152" s="74"/>
      <c r="AT152" s="19" t="s">
        <v>188</v>
      </c>
      <c r="AU152" s="19" t="s">
        <v>80</v>
      </c>
    </row>
    <row r="153" spans="2:65" s="1" customFormat="1" ht="22.5" customHeight="1">
      <c r="B153" s="36"/>
      <c r="C153" s="193" t="s">
        <v>365</v>
      </c>
      <c r="D153" s="193" t="s">
        <v>183</v>
      </c>
      <c r="E153" s="194" t="s">
        <v>3074</v>
      </c>
      <c r="F153" s="195" t="s">
        <v>3075</v>
      </c>
      <c r="G153" s="196" t="s">
        <v>1342</v>
      </c>
      <c r="H153" s="197">
        <v>2</v>
      </c>
      <c r="I153" s="198"/>
      <c r="J153" s="199">
        <f>ROUND(I153*H153,2)</f>
        <v>0</v>
      </c>
      <c r="K153" s="195" t="s">
        <v>21</v>
      </c>
      <c r="L153" s="56"/>
      <c r="M153" s="200" t="s">
        <v>21</v>
      </c>
      <c r="N153" s="201" t="s">
        <v>42</v>
      </c>
      <c r="O153" s="37"/>
      <c r="P153" s="202">
        <f>O153*H153</f>
        <v>0</v>
      </c>
      <c r="Q153" s="202">
        <v>0</v>
      </c>
      <c r="R153" s="202">
        <f>Q153*H153</f>
        <v>0</v>
      </c>
      <c r="S153" s="202">
        <v>0</v>
      </c>
      <c r="T153" s="203">
        <f>S153*H153</f>
        <v>0</v>
      </c>
      <c r="AR153" s="19" t="s">
        <v>206</v>
      </c>
      <c r="AT153" s="19" t="s">
        <v>183</v>
      </c>
      <c r="AU153" s="19" t="s">
        <v>80</v>
      </c>
      <c r="AY153" s="19" t="s">
        <v>180</v>
      </c>
      <c r="BE153" s="204">
        <f>IF(N153="základní",J153,0)</f>
        <v>0</v>
      </c>
      <c r="BF153" s="204">
        <f>IF(N153="snížená",J153,0)</f>
        <v>0</v>
      </c>
      <c r="BG153" s="204">
        <f>IF(N153="zákl. přenesená",J153,0)</f>
        <v>0</v>
      </c>
      <c r="BH153" s="204">
        <f>IF(N153="sníž. přenesená",J153,0)</f>
        <v>0</v>
      </c>
      <c r="BI153" s="204">
        <f>IF(N153="nulová",J153,0)</f>
        <v>0</v>
      </c>
      <c r="BJ153" s="19" t="s">
        <v>78</v>
      </c>
      <c r="BK153" s="204">
        <f>ROUND(I153*H153,2)</f>
        <v>0</v>
      </c>
      <c r="BL153" s="19" t="s">
        <v>206</v>
      </c>
      <c r="BM153" s="19" t="s">
        <v>365</v>
      </c>
    </row>
    <row r="154" spans="2:47" s="1" customFormat="1" ht="13.5">
      <c r="B154" s="36"/>
      <c r="C154" s="58"/>
      <c r="D154" s="230" t="s">
        <v>188</v>
      </c>
      <c r="E154" s="58"/>
      <c r="F154" s="242" t="s">
        <v>3075</v>
      </c>
      <c r="G154" s="58"/>
      <c r="H154" s="58"/>
      <c r="I154" s="163"/>
      <c r="J154" s="58"/>
      <c r="K154" s="58"/>
      <c r="L154" s="56"/>
      <c r="M154" s="73"/>
      <c r="N154" s="37"/>
      <c r="O154" s="37"/>
      <c r="P154" s="37"/>
      <c r="Q154" s="37"/>
      <c r="R154" s="37"/>
      <c r="S154" s="37"/>
      <c r="T154" s="74"/>
      <c r="AT154" s="19" t="s">
        <v>188</v>
      </c>
      <c r="AU154" s="19" t="s">
        <v>80</v>
      </c>
    </row>
    <row r="155" spans="2:65" s="1" customFormat="1" ht="22.5" customHeight="1">
      <c r="B155" s="36"/>
      <c r="C155" s="193" t="s">
        <v>369</v>
      </c>
      <c r="D155" s="193" t="s">
        <v>183</v>
      </c>
      <c r="E155" s="194" t="s">
        <v>3076</v>
      </c>
      <c r="F155" s="195" t="s">
        <v>3077</v>
      </c>
      <c r="G155" s="196" t="s">
        <v>1342</v>
      </c>
      <c r="H155" s="197">
        <v>10</v>
      </c>
      <c r="I155" s="198"/>
      <c r="J155" s="199">
        <f>ROUND(I155*H155,2)</f>
        <v>0</v>
      </c>
      <c r="K155" s="195" t="s">
        <v>21</v>
      </c>
      <c r="L155" s="56"/>
      <c r="M155" s="200" t="s">
        <v>21</v>
      </c>
      <c r="N155" s="201" t="s">
        <v>42</v>
      </c>
      <c r="O155" s="37"/>
      <c r="P155" s="202">
        <f>O155*H155</f>
        <v>0</v>
      </c>
      <c r="Q155" s="202">
        <v>0</v>
      </c>
      <c r="R155" s="202">
        <f>Q155*H155</f>
        <v>0</v>
      </c>
      <c r="S155" s="202">
        <v>0</v>
      </c>
      <c r="T155" s="203">
        <f>S155*H155</f>
        <v>0</v>
      </c>
      <c r="AR155" s="19" t="s">
        <v>206</v>
      </c>
      <c r="AT155" s="19" t="s">
        <v>183</v>
      </c>
      <c r="AU155" s="19" t="s">
        <v>80</v>
      </c>
      <c r="AY155" s="19" t="s">
        <v>180</v>
      </c>
      <c r="BE155" s="204">
        <f>IF(N155="základní",J155,0)</f>
        <v>0</v>
      </c>
      <c r="BF155" s="204">
        <f>IF(N155="snížená",J155,0)</f>
        <v>0</v>
      </c>
      <c r="BG155" s="204">
        <f>IF(N155="zákl. přenesená",J155,0)</f>
        <v>0</v>
      </c>
      <c r="BH155" s="204">
        <f>IF(N155="sníž. přenesená",J155,0)</f>
        <v>0</v>
      </c>
      <c r="BI155" s="204">
        <f>IF(N155="nulová",J155,0)</f>
        <v>0</v>
      </c>
      <c r="BJ155" s="19" t="s">
        <v>78</v>
      </c>
      <c r="BK155" s="204">
        <f>ROUND(I155*H155,2)</f>
        <v>0</v>
      </c>
      <c r="BL155" s="19" t="s">
        <v>206</v>
      </c>
      <c r="BM155" s="19" t="s">
        <v>369</v>
      </c>
    </row>
    <row r="156" spans="2:47" s="1" customFormat="1" ht="13.5">
      <c r="B156" s="36"/>
      <c r="C156" s="58"/>
      <c r="D156" s="230" t="s">
        <v>188</v>
      </c>
      <c r="E156" s="58"/>
      <c r="F156" s="242" t="s">
        <v>3077</v>
      </c>
      <c r="G156" s="58"/>
      <c r="H156" s="58"/>
      <c r="I156" s="163"/>
      <c r="J156" s="58"/>
      <c r="K156" s="58"/>
      <c r="L156" s="56"/>
      <c r="M156" s="73"/>
      <c r="N156" s="37"/>
      <c r="O156" s="37"/>
      <c r="P156" s="37"/>
      <c r="Q156" s="37"/>
      <c r="R156" s="37"/>
      <c r="S156" s="37"/>
      <c r="T156" s="74"/>
      <c r="AT156" s="19" t="s">
        <v>188</v>
      </c>
      <c r="AU156" s="19" t="s">
        <v>80</v>
      </c>
    </row>
    <row r="157" spans="2:65" s="1" customFormat="1" ht="22.5" customHeight="1">
      <c r="B157" s="36"/>
      <c r="C157" s="193" t="s">
        <v>373</v>
      </c>
      <c r="D157" s="193" t="s">
        <v>183</v>
      </c>
      <c r="E157" s="194" t="s">
        <v>3078</v>
      </c>
      <c r="F157" s="195" t="s">
        <v>3079</v>
      </c>
      <c r="G157" s="196" t="s">
        <v>1342</v>
      </c>
      <c r="H157" s="197">
        <v>16</v>
      </c>
      <c r="I157" s="198"/>
      <c r="J157" s="199">
        <f>ROUND(I157*H157,2)</f>
        <v>0</v>
      </c>
      <c r="K157" s="195" t="s">
        <v>21</v>
      </c>
      <c r="L157" s="56"/>
      <c r="M157" s="200" t="s">
        <v>21</v>
      </c>
      <c r="N157" s="201" t="s">
        <v>42</v>
      </c>
      <c r="O157" s="37"/>
      <c r="P157" s="202">
        <f>O157*H157</f>
        <v>0</v>
      </c>
      <c r="Q157" s="202">
        <v>0</v>
      </c>
      <c r="R157" s="202">
        <f>Q157*H157</f>
        <v>0</v>
      </c>
      <c r="S157" s="202">
        <v>0</v>
      </c>
      <c r="T157" s="203">
        <f>S157*H157</f>
        <v>0</v>
      </c>
      <c r="AR157" s="19" t="s">
        <v>206</v>
      </c>
      <c r="AT157" s="19" t="s">
        <v>183</v>
      </c>
      <c r="AU157" s="19" t="s">
        <v>80</v>
      </c>
      <c r="AY157" s="19" t="s">
        <v>180</v>
      </c>
      <c r="BE157" s="204">
        <f>IF(N157="základní",J157,0)</f>
        <v>0</v>
      </c>
      <c r="BF157" s="204">
        <f>IF(N157="snížená",J157,0)</f>
        <v>0</v>
      </c>
      <c r="BG157" s="204">
        <f>IF(N157="zákl. přenesená",J157,0)</f>
        <v>0</v>
      </c>
      <c r="BH157" s="204">
        <f>IF(N157="sníž. přenesená",J157,0)</f>
        <v>0</v>
      </c>
      <c r="BI157" s="204">
        <f>IF(N157="nulová",J157,0)</f>
        <v>0</v>
      </c>
      <c r="BJ157" s="19" t="s">
        <v>78</v>
      </c>
      <c r="BK157" s="204">
        <f>ROUND(I157*H157,2)</f>
        <v>0</v>
      </c>
      <c r="BL157" s="19" t="s">
        <v>206</v>
      </c>
      <c r="BM157" s="19" t="s">
        <v>373</v>
      </c>
    </row>
    <row r="158" spans="2:47" s="1" customFormat="1" ht="13.5">
      <c r="B158" s="36"/>
      <c r="C158" s="58"/>
      <c r="D158" s="230" t="s">
        <v>188</v>
      </c>
      <c r="E158" s="58"/>
      <c r="F158" s="242" t="s">
        <v>3079</v>
      </c>
      <c r="G158" s="58"/>
      <c r="H158" s="58"/>
      <c r="I158" s="163"/>
      <c r="J158" s="58"/>
      <c r="K158" s="58"/>
      <c r="L158" s="56"/>
      <c r="M158" s="73"/>
      <c r="N158" s="37"/>
      <c r="O158" s="37"/>
      <c r="P158" s="37"/>
      <c r="Q158" s="37"/>
      <c r="R158" s="37"/>
      <c r="S158" s="37"/>
      <c r="T158" s="74"/>
      <c r="AT158" s="19" t="s">
        <v>188</v>
      </c>
      <c r="AU158" s="19" t="s">
        <v>80</v>
      </c>
    </row>
    <row r="159" spans="2:65" s="1" customFormat="1" ht="22.5" customHeight="1">
      <c r="B159" s="36"/>
      <c r="C159" s="193" t="s">
        <v>377</v>
      </c>
      <c r="D159" s="193" t="s">
        <v>183</v>
      </c>
      <c r="E159" s="194" t="s">
        <v>3080</v>
      </c>
      <c r="F159" s="195" t="s">
        <v>3081</v>
      </c>
      <c r="G159" s="196" t="s">
        <v>1342</v>
      </c>
      <c r="H159" s="197">
        <v>6</v>
      </c>
      <c r="I159" s="198"/>
      <c r="J159" s="199">
        <f>ROUND(I159*H159,2)</f>
        <v>0</v>
      </c>
      <c r="K159" s="195" t="s">
        <v>21</v>
      </c>
      <c r="L159" s="56"/>
      <c r="M159" s="200" t="s">
        <v>21</v>
      </c>
      <c r="N159" s="201" t="s">
        <v>42</v>
      </c>
      <c r="O159" s="37"/>
      <c r="P159" s="202">
        <f>O159*H159</f>
        <v>0</v>
      </c>
      <c r="Q159" s="202">
        <v>0</v>
      </c>
      <c r="R159" s="202">
        <f>Q159*H159</f>
        <v>0</v>
      </c>
      <c r="S159" s="202">
        <v>0</v>
      </c>
      <c r="T159" s="203">
        <f>S159*H159</f>
        <v>0</v>
      </c>
      <c r="AR159" s="19" t="s">
        <v>206</v>
      </c>
      <c r="AT159" s="19" t="s">
        <v>183</v>
      </c>
      <c r="AU159" s="19" t="s">
        <v>80</v>
      </c>
      <c r="AY159" s="19" t="s">
        <v>180</v>
      </c>
      <c r="BE159" s="204">
        <f>IF(N159="základní",J159,0)</f>
        <v>0</v>
      </c>
      <c r="BF159" s="204">
        <f>IF(N159="snížená",J159,0)</f>
        <v>0</v>
      </c>
      <c r="BG159" s="204">
        <f>IF(N159="zákl. přenesená",J159,0)</f>
        <v>0</v>
      </c>
      <c r="BH159" s="204">
        <f>IF(N159="sníž. přenesená",J159,0)</f>
        <v>0</v>
      </c>
      <c r="BI159" s="204">
        <f>IF(N159="nulová",J159,0)</f>
        <v>0</v>
      </c>
      <c r="BJ159" s="19" t="s">
        <v>78</v>
      </c>
      <c r="BK159" s="204">
        <f>ROUND(I159*H159,2)</f>
        <v>0</v>
      </c>
      <c r="BL159" s="19" t="s">
        <v>206</v>
      </c>
      <c r="BM159" s="19" t="s">
        <v>377</v>
      </c>
    </row>
    <row r="160" spans="2:47" s="1" customFormat="1" ht="13.5">
      <c r="B160" s="36"/>
      <c r="C160" s="58"/>
      <c r="D160" s="230" t="s">
        <v>188</v>
      </c>
      <c r="E160" s="58"/>
      <c r="F160" s="242" t="s">
        <v>3081</v>
      </c>
      <c r="G160" s="58"/>
      <c r="H160" s="58"/>
      <c r="I160" s="163"/>
      <c r="J160" s="58"/>
      <c r="K160" s="58"/>
      <c r="L160" s="56"/>
      <c r="M160" s="73"/>
      <c r="N160" s="37"/>
      <c r="O160" s="37"/>
      <c r="P160" s="37"/>
      <c r="Q160" s="37"/>
      <c r="R160" s="37"/>
      <c r="S160" s="37"/>
      <c r="T160" s="74"/>
      <c r="AT160" s="19" t="s">
        <v>188</v>
      </c>
      <c r="AU160" s="19" t="s">
        <v>80</v>
      </c>
    </row>
    <row r="161" spans="2:65" s="1" customFormat="1" ht="22.5" customHeight="1">
      <c r="B161" s="36"/>
      <c r="C161" s="193" t="s">
        <v>381</v>
      </c>
      <c r="D161" s="193" t="s">
        <v>183</v>
      </c>
      <c r="E161" s="194" t="s">
        <v>3082</v>
      </c>
      <c r="F161" s="195" t="s">
        <v>3083</v>
      </c>
      <c r="G161" s="196" t="s">
        <v>3084</v>
      </c>
      <c r="H161" s="197">
        <v>20</v>
      </c>
      <c r="I161" s="198"/>
      <c r="J161" s="199">
        <f>ROUND(I161*H161,2)</f>
        <v>0</v>
      </c>
      <c r="K161" s="195" t="s">
        <v>21</v>
      </c>
      <c r="L161" s="56"/>
      <c r="M161" s="200" t="s">
        <v>21</v>
      </c>
      <c r="N161" s="201" t="s">
        <v>42</v>
      </c>
      <c r="O161" s="37"/>
      <c r="P161" s="202">
        <f>O161*H161</f>
        <v>0</v>
      </c>
      <c r="Q161" s="202">
        <v>0</v>
      </c>
      <c r="R161" s="202">
        <f>Q161*H161</f>
        <v>0</v>
      </c>
      <c r="S161" s="202">
        <v>0</v>
      </c>
      <c r="T161" s="203">
        <f>S161*H161</f>
        <v>0</v>
      </c>
      <c r="AR161" s="19" t="s">
        <v>206</v>
      </c>
      <c r="AT161" s="19" t="s">
        <v>183</v>
      </c>
      <c r="AU161" s="19" t="s">
        <v>80</v>
      </c>
      <c r="AY161" s="19" t="s">
        <v>180</v>
      </c>
      <c r="BE161" s="204">
        <f>IF(N161="základní",J161,0)</f>
        <v>0</v>
      </c>
      <c r="BF161" s="204">
        <f>IF(N161="snížená",J161,0)</f>
        <v>0</v>
      </c>
      <c r="BG161" s="204">
        <f>IF(N161="zákl. přenesená",J161,0)</f>
        <v>0</v>
      </c>
      <c r="BH161" s="204">
        <f>IF(N161="sníž. přenesená",J161,0)</f>
        <v>0</v>
      </c>
      <c r="BI161" s="204">
        <f>IF(N161="nulová",J161,0)</f>
        <v>0</v>
      </c>
      <c r="BJ161" s="19" t="s">
        <v>78</v>
      </c>
      <c r="BK161" s="204">
        <f>ROUND(I161*H161,2)</f>
        <v>0</v>
      </c>
      <c r="BL161" s="19" t="s">
        <v>206</v>
      </c>
      <c r="BM161" s="19" t="s">
        <v>381</v>
      </c>
    </row>
    <row r="162" spans="2:47" s="1" customFormat="1" ht="13.5">
      <c r="B162" s="36"/>
      <c r="C162" s="58"/>
      <c r="D162" s="230" t="s">
        <v>188</v>
      </c>
      <c r="E162" s="58"/>
      <c r="F162" s="242" t="s">
        <v>3083</v>
      </c>
      <c r="G162" s="58"/>
      <c r="H162" s="58"/>
      <c r="I162" s="163"/>
      <c r="J162" s="58"/>
      <c r="K162" s="58"/>
      <c r="L162" s="56"/>
      <c r="M162" s="73"/>
      <c r="N162" s="37"/>
      <c r="O162" s="37"/>
      <c r="P162" s="37"/>
      <c r="Q162" s="37"/>
      <c r="R162" s="37"/>
      <c r="S162" s="37"/>
      <c r="T162" s="74"/>
      <c r="AT162" s="19" t="s">
        <v>188</v>
      </c>
      <c r="AU162" s="19" t="s">
        <v>80</v>
      </c>
    </row>
    <row r="163" spans="2:65" s="1" customFormat="1" ht="22.5" customHeight="1">
      <c r="B163" s="36"/>
      <c r="C163" s="193" t="s">
        <v>386</v>
      </c>
      <c r="D163" s="193" t="s">
        <v>183</v>
      </c>
      <c r="E163" s="194" t="s">
        <v>3085</v>
      </c>
      <c r="F163" s="195" t="s">
        <v>3086</v>
      </c>
      <c r="G163" s="196" t="s">
        <v>1342</v>
      </c>
      <c r="H163" s="197">
        <v>1</v>
      </c>
      <c r="I163" s="198"/>
      <c r="J163" s="199">
        <f>ROUND(I163*H163,2)</f>
        <v>0</v>
      </c>
      <c r="K163" s="195" t="s">
        <v>21</v>
      </c>
      <c r="L163" s="56"/>
      <c r="M163" s="200" t="s">
        <v>21</v>
      </c>
      <c r="N163" s="201" t="s">
        <v>42</v>
      </c>
      <c r="O163" s="37"/>
      <c r="P163" s="202">
        <f>O163*H163</f>
        <v>0</v>
      </c>
      <c r="Q163" s="202">
        <v>0</v>
      </c>
      <c r="R163" s="202">
        <f>Q163*H163</f>
        <v>0</v>
      </c>
      <c r="S163" s="202">
        <v>0</v>
      </c>
      <c r="T163" s="203">
        <f>S163*H163</f>
        <v>0</v>
      </c>
      <c r="AR163" s="19" t="s">
        <v>206</v>
      </c>
      <c r="AT163" s="19" t="s">
        <v>183</v>
      </c>
      <c r="AU163" s="19" t="s">
        <v>80</v>
      </c>
      <c r="AY163" s="19" t="s">
        <v>180</v>
      </c>
      <c r="BE163" s="204">
        <f>IF(N163="základní",J163,0)</f>
        <v>0</v>
      </c>
      <c r="BF163" s="204">
        <f>IF(N163="snížená",J163,0)</f>
        <v>0</v>
      </c>
      <c r="BG163" s="204">
        <f>IF(N163="zákl. přenesená",J163,0)</f>
        <v>0</v>
      </c>
      <c r="BH163" s="204">
        <f>IF(N163="sníž. přenesená",J163,0)</f>
        <v>0</v>
      </c>
      <c r="BI163" s="204">
        <f>IF(N163="nulová",J163,0)</f>
        <v>0</v>
      </c>
      <c r="BJ163" s="19" t="s">
        <v>78</v>
      </c>
      <c r="BK163" s="204">
        <f>ROUND(I163*H163,2)</f>
        <v>0</v>
      </c>
      <c r="BL163" s="19" t="s">
        <v>206</v>
      </c>
      <c r="BM163" s="19" t="s">
        <v>386</v>
      </c>
    </row>
    <row r="164" spans="2:47" s="1" customFormat="1" ht="13.5">
      <c r="B164" s="36"/>
      <c r="C164" s="58"/>
      <c r="D164" s="230" t="s">
        <v>188</v>
      </c>
      <c r="E164" s="58"/>
      <c r="F164" s="242" t="s">
        <v>3086</v>
      </c>
      <c r="G164" s="58"/>
      <c r="H164" s="58"/>
      <c r="I164" s="163"/>
      <c r="J164" s="58"/>
      <c r="K164" s="58"/>
      <c r="L164" s="56"/>
      <c r="M164" s="73"/>
      <c r="N164" s="37"/>
      <c r="O164" s="37"/>
      <c r="P164" s="37"/>
      <c r="Q164" s="37"/>
      <c r="R164" s="37"/>
      <c r="S164" s="37"/>
      <c r="T164" s="74"/>
      <c r="AT164" s="19" t="s">
        <v>188</v>
      </c>
      <c r="AU164" s="19" t="s">
        <v>80</v>
      </c>
    </row>
    <row r="165" spans="2:65" s="1" customFormat="1" ht="22.5" customHeight="1">
      <c r="B165" s="36"/>
      <c r="C165" s="193" t="s">
        <v>390</v>
      </c>
      <c r="D165" s="193" t="s">
        <v>183</v>
      </c>
      <c r="E165" s="194" t="s">
        <v>3087</v>
      </c>
      <c r="F165" s="195" t="s">
        <v>3088</v>
      </c>
      <c r="G165" s="196" t="s">
        <v>1342</v>
      </c>
      <c r="H165" s="197">
        <v>1</v>
      </c>
      <c r="I165" s="198"/>
      <c r="J165" s="199">
        <f>ROUND(I165*H165,2)</f>
        <v>0</v>
      </c>
      <c r="K165" s="195" t="s">
        <v>21</v>
      </c>
      <c r="L165" s="56"/>
      <c r="M165" s="200" t="s">
        <v>21</v>
      </c>
      <c r="N165" s="201" t="s">
        <v>42</v>
      </c>
      <c r="O165" s="37"/>
      <c r="P165" s="202">
        <f>O165*H165</f>
        <v>0</v>
      </c>
      <c r="Q165" s="202">
        <v>0</v>
      </c>
      <c r="R165" s="202">
        <f>Q165*H165</f>
        <v>0</v>
      </c>
      <c r="S165" s="202">
        <v>0</v>
      </c>
      <c r="T165" s="203">
        <f>S165*H165</f>
        <v>0</v>
      </c>
      <c r="AR165" s="19" t="s">
        <v>206</v>
      </c>
      <c r="AT165" s="19" t="s">
        <v>183</v>
      </c>
      <c r="AU165" s="19" t="s">
        <v>80</v>
      </c>
      <c r="AY165" s="19" t="s">
        <v>180</v>
      </c>
      <c r="BE165" s="204">
        <f>IF(N165="základní",J165,0)</f>
        <v>0</v>
      </c>
      <c r="BF165" s="204">
        <f>IF(N165="snížená",J165,0)</f>
        <v>0</v>
      </c>
      <c r="BG165" s="204">
        <f>IF(N165="zákl. přenesená",J165,0)</f>
        <v>0</v>
      </c>
      <c r="BH165" s="204">
        <f>IF(N165="sníž. přenesená",J165,0)</f>
        <v>0</v>
      </c>
      <c r="BI165" s="204">
        <f>IF(N165="nulová",J165,0)</f>
        <v>0</v>
      </c>
      <c r="BJ165" s="19" t="s">
        <v>78</v>
      </c>
      <c r="BK165" s="204">
        <f>ROUND(I165*H165,2)</f>
        <v>0</v>
      </c>
      <c r="BL165" s="19" t="s">
        <v>206</v>
      </c>
      <c r="BM165" s="19" t="s">
        <v>390</v>
      </c>
    </row>
    <row r="166" spans="2:47" s="1" customFormat="1" ht="13.5">
      <c r="B166" s="36"/>
      <c r="C166" s="58"/>
      <c r="D166" s="230" t="s">
        <v>188</v>
      </c>
      <c r="E166" s="58"/>
      <c r="F166" s="242" t="s">
        <v>3088</v>
      </c>
      <c r="G166" s="58"/>
      <c r="H166" s="58"/>
      <c r="I166" s="163"/>
      <c r="J166" s="58"/>
      <c r="K166" s="58"/>
      <c r="L166" s="56"/>
      <c r="M166" s="73"/>
      <c r="N166" s="37"/>
      <c r="O166" s="37"/>
      <c r="P166" s="37"/>
      <c r="Q166" s="37"/>
      <c r="R166" s="37"/>
      <c r="S166" s="37"/>
      <c r="T166" s="74"/>
      <c r="AT166" s="19" t="s">
        <v>188</v>
      </c>
      <c r="AU166" s="19" t="s">
        <v>80</v>
      </c>
    </row>
    <row r="167" spans="2:65" s="1" customFormat="1" ht="22.5" customHeight="1">
      <c r="B167" s="36"/>
      <c r="C167" s="193" t="s">
        <v>396</v>
      </c>
      <c r="D167" s="193" t="s">
        <v>183</v>
      </c>
      <c r="E167" s="194" t="s">
        <v>3089</v>
      </c>
      <c r="F167" s="195" t="s">
        <v>3090</v>
      </c>
      <c r="G167" s="196" t="s">
        <v>614</v>
      </c>
      <c r="H167" s="197">
        <v>40</v>
      </c>
      <c r="I167" s="198"/>
      <c r="J167" s="199">
        <f>ROUND(I167*H167,2)</f>
        <v>0</v>
      </c>
      <c r="K167" s="195" t="s">
        <v>21</v>
      </c>
      <c r="L167" s="56"/>
      <c r="M167" s="200" t="s">
        <v>21</v>
      </c>
      <c r="N167" s="201" t="s">
        <v>42</v>
      </c>
      <c r="O167" s="37"/>
      <c r="P167" s="202">
        <f>O167*H167</f>
        <v>0</v>
      </c>
      <c r="Q167" s="202">
        <v>0</v>
      </c>
      <c r="R167" s="202">
        <f>Q167*H167</f>
        <v>0</v>
      </c>
      <c r="S167" s="202">
        <v>0</v>
      </c>
      <c r="T167" s="203">
        <f>S167*H167</f>
        <v>0</v>
      </c>
      <c r="AR167" s="19" t="s">
        <v>206</v>
      </c>
      <c r="AT167" s="19" t="s">
        <v>183</v>
      </c>
      <c r="AU167" s="19" t="s">
        <v>80</v>
      </c>
      <c r="AY167" s="19" t="s">
        <v>180</v>
      </c>
      <c r="BE167" s="204">
        <f>IF(N167="základní",J167,0)</f>
        <v>0</v>
      </c>
      <c r="BF167" s="204">
        <f>IF(N167="snížená",J167,0)</f>
        <v>0</v>
      </c>
      <c r="BG167" s="204">
        <f>IF(N167="zákl. přenesená",J167,0)</f>
        <v>0</v>
      </c>
      <c r="BH167" s="204">
        <f>IF(N167="sníž. přenesená",J167,0)</f>
        <v>0</v>
      </c>
      <c r="BI167" s="204">
        <f>IF(N167="nulová",J167,0)</f>
        <v>0</v>
      </c>
      <c r="BJ167" s="19" t="s">
        <v>78</v>
      </c>
      <c r="BK167" s="204">
        <f>ROUND(I167*H167,2)</f>
        <v>0</v>
      </c>
      <c r="BL167" s="19" t="s">
        <v>206</v>
      </c>
      <c r="BM167" s="19" t="s">
        <v>396</v>
      </c>
    </row>
    <row r="168" spans="2:47" s="1" customFormat="1" ht="13.5">
      <c r="B168" s="36"/>
      <c r="C168" s="58"/>
      <c r="D168" s="230" t="s">
        <v>188</v>
      </c>
      <c r="E168" s="58"/>
      <c r="F168" s="242" t="s">
        <v>3090</v>
      </c>
      <c r="G168" s="58"/>
      <c r="H168" s="58"/>
      <c r="I168" s="163"/>
      <c r="J168" s="58"/>
      <c r="K168" s="58"/>
      <c r="L168" s="56"/>
      <c r="M168" s="73"/>
      <c r="N168" s="37"/>
      <c r="O168" s="37"/>
      <c r="P168" s="37"/>
      <c r="Q168" s="37"/>
      <c r="R168" s="37"/>
      <c r="S168" s="37"/>
      <c r="T168" s="74"/>
      <c r="AT168" s="19" t="s">
        <v>188</v>
      </c>
      <c r="AU168" s="19" t="s">
        <v>80</v>
      </c>
    </row>
    <row r="169" spans="2:65" s="1" customFormat="1" ht="22.5" customHeight="1">
      <c r="B169" s="36"/>
      <c r="C169" s="193" t="s">
        <v>400</v>
      </c>
      <c r="D169" s="193" t="s">
        <v>183</v>
      </c>
      <c r="E169" s="194" t="s">
        <v>3091</v>
      </c>
      <c r="F169" s="195" t="s">
        <v>3092</v>
      </c>
      <c r="G169" s="196" t="s">
        <v>614</v>
      </c>
      <c r="H169" s="197">
        <v>40</v>
      </c>
      <c r="I169" s="198"/>
      <c r="J169" s="199">
        <f>ROUND(I169*H169,2)</f>
        <v>0</v>
      </c>
      <c r="K169" s="195" t="s">
        <v>21</v>
      </c>
      <c r="L169" s="56"/>
      <c r="M169" s="200" t="s">
        <v>21</v>
      </c>
      <c r="N169" s="201" t="s">
        <v>42</v>
      </c>
      <c r="O169" s="37"/>
      <c r="P169" s="202">
        <f>O169*H169</f>
        <v>0</v>
      </c>
      <c r="Q169" s="202">
        <v>0</v>
      </c>
      <c r="R169" s="202">
        <f>Q169*H169</f>
        <v>0</v>
      </c>
      <c r="S169" s="202">
        <v>0</v>
      </c>
      <c r="T169" s="203">
        <f>S169*H169</f>
        <v>0</v>
      </c>
      <c r="AR169" s="19" t="s">
        <v>206</v>
      </c>
      <c r="AT169" s="19" t="s">
        <v>183</v>
      </c>
      <c r="AU169" s="19" t="s">
        <v>80</v>
      </c>
      <c r="AY169" s="19" t="s">
        <v>180</v>
      </c>
      <c r="BE169" s="204">
        <f>IF(N169="základní",J169,0)</f>
        <v>0</v>
      </c>
      <c r="BF169" s="204">
        <f>IF(N169="snížená",J169,0)</f>
        <v>0</v>
      </c>
      <c r="BG169" s="204">
        <f>IF(N169="zákl. přenesená",J169,0)</f>
        <v>0</v>
      </c>
      <c r="BH169" s="204">
        <f>IF(N169="sníž. přenesená",J169,0)</f>
        <v>0</v>
      </c>
      <c r="BI169" s="204">
        <f>IF(N169="nulová",J169,0)</f>
        <v>0</v>
      </c>
      <c r="BJ169" s="19" t="s">
        <v>78</v>
      </c>
      <c r="BK169" s="204">
        <f>ROUND(I169*H169,2)</f>
        <v>0</v>
      </c>
      <c r="BL169" s="19" t="s">
        <v>206</v>
      </c>
      <c r="BM169" s="19" t="s">
        <v>400</v>
      </c>
    </row>
    <row r="170" spans="2:47" s="1" customFormat="1" ht="13.5">
      <c r="B170" s="36"/>
      <c r="C170" s="58"/>
      <c r="D170" s="230" t="s">
        <v>188</v>
      </c>
      <c r="E170" s="58"/>
      <c r="F170" s="242" t="s">
        <v>3092</v>
      </c>
      <c r="G170" s="58"/>
      <c r="H170" s="58"/>
      <c r="I170" s="163"/>
      <c r="J170" s="58"/>
      <c r="K170" s="58"/>
      <c r="L170" s="56"/>
      <c r="M170" s="73"/>
      <c r="N170" s="37"/>
      <c r="O170" s="37"/>
      <c r="P170" s="37"/>
      <c r="Q170" s="37"/>
      <c r="R170" s="37"/>
      <c r="S170" s="37"/>
      <c r="T170" s="74"/>
      <c r="AT170" s="19" t="s">
        <v>188</v>
      </c>
      <c r="AU170" s="19" t="s">
        <v>80</v>
      </c>
    </row>
    <row r="171" spans="2:65" s="1" customFormat="1" ht="22.5" customHeight="1">
      <c r="B171" s="36"/>
      <c r="C171" s="193" t="s">
        <v>405</v>
      </c>
      <c r="D171" s="193" t="s">
        <v>183</v>
      </c>
      <c r="E171" s="194" t="s">
        <v>3093</v>
      </c>
      <c r="F171" s="195" t="s">
        <v>3094</v>
      </c>
      <c r="G171" s="196" t="s">
        <v>614</v>
      </c>
      <c r="H171" s="197">
        <v>65</v>
      </c>
      <c r="I171" s="198"/>
      <c r="J171" s="199">
        <f>ROUND(I171*H171,2)</f>
        <v>0</v>
      </c>
      <c r="K171" s="195" t="s">
        <v>21</v>
      </c>
      <c r="L171" s="56"/>
      <c r="M171" s="200" t="s">
        <v>21</v>
      </c>
      <c r="N171" s="201" t="s">
        <v>42</v>
      </c>
      <c r="O171" s="37"/>
      <c r="P171" s="202">
        <f>O171*H171</f>
        <v>0</v>
      </c>
      <c r="Q171" s="202">
        <v>0</v>
      </c>
      <c r="R171" s="202">
        <f>Q171*H171</f>
        <v>0</v>
      </c>
      <c r="S171" s="202">
        <v>0</v>
      </c>
      <c r="T171" s="203">
        <f>S171*H171</f>
        <v>0</v>
      </c>
      <c r="AR171" s="19" t="s">
        <v>206</v>
      </c>
      <c r="AT171" s="19" t="s">
        <v>183</v>
      </c>
      <c r="AU171" s="19" t="s">
        <v>80</v>
      </c>
      <c r="AY171" s="19" t="s">
        <v>180</v>
      </c>
      <c r="BE171" s="204">
        <f>IF(N171="základní",J171,0)</f>
        <v>0</v>
      </c>
      <c r="BF171" s="204">
        <f>IF(N171="snížená",J171,0)</f>
        <v>0</v>
      </c>
      <c r="BG171" s="204">
        <f>IF(N171="zákl. přenesená",J171,0)</f>
        <v>0</v>
      </c>
      <c r="BH171" s="204">
        <f>IF(N171="sníž. přenesená",J171,0)</f>
        <v>0</v>
      </c>
      <c r="BI171" s="204">
        <f>IF(N171="nulová",J171,0)</f>
        <v>0</v>
      </c>
      <c r="BJ171" s="19" t="s">
        <v>78</v>
      </c>
      <c r="BK171" s="204">
        <f>ROUND(I171*H171,2)</f>
        <v>0</v>
      </c>
      <c r="BL171" s="19" t="s">
        <v>206</v>
      </c>
      <c r="BM171" s="19" t="s">
        <v>405</v>
      </c>
    </row>
    <row r="172" spans="2:47" s="1" customFormat="1" ht="13.5">
      <c r="B172" s="36"/>
      <c r="C172" s="58"/>
      <c r="D172" s="230" t="s">
        <v>188</v>
      </c>
      <c r="E172" s="58"/>
      <c r="F172" s="242" t="s">
        <v>3094</v>
      </c>
      <c r="G172" s="58"/>
      <c r="H172" s="58"/>
      <c r="I172" s="163"/>
      <c r="J172" s="58"/>
      <c r="K172" s="58"/>
      <c r="L172" s="56"/>
      <c r="M172" s="73"/>
      <c r="N172" s="37"/>
      <c r="O172" s="37"/>
      <c r="P172" s="37"/>
      <c r="Q172" s="37"/>
      <c r="R172" s="37"/>
      <c r="S172" s="37"/>
      <c r="T172" s="74"/>
      <c r="AT172" s="19" t="s">
        <v>188</v>
      </c>
      <c r="AU172" s="19" t="s">
        <v>80</v>
      </c>
    </row>
    <row r="173" spans="2:65" s="1" customFormat="1" ht="22.5" customHeight="1">
      <c r="B173" s="36"/>
      <c r="C173" s="193" t="s">
        <v>409</v>
      </c>
      <c r="D173" s="193" t="s">
        <v>183</v>
      </c>
      <c r="E173" s="194" t="s">
        <v>3095</v>
      </c>
      <c r="F173" s="195" t="s">
        <v>3096</v>
      </c>
      <c r="G173" s="196" t="s">
        <v>1342</v>
      </c>
      <c r="H173" s="197">
        <v>620</v>
      </c>
      <c r="I173" s="198"/>
      <c r="J173" s="199">
        <f>ROUND(I173*H173,2)</f>
        <v>0</v>
      </c>
      <c r="K173" s="195" t="s">
        <v>21</v>
      </c>
      <c r="L173" s="56"/>
      <c r="M173" s="200" t="s">
        <v>21</v>
      </c>
      <c r="N173" s="201" t="s">
        <v>42</v>
      </c>
      <c r="O173" s="37"/>
      <c r="P173" s="202">
        <f>O173*H173</f>
        <v>0</v>
      </c>
      <c r="Q173" s="202">
        <v>0</v>
      </c>
      <c r="R173" s="202">
        <f>Q173*H173</f>
        <v>0</v>
      </c>
      <c r="S173" s="202">
        <v>0</v>
      </c>
      <c r="T173" s="203">
        <f>S173*H173</f>
        <v>0</v>
      </c>
      <c r="AR173" s="19" t="s">
        <v>206</v>
      </c>
      <c r="AT173" s="19" t="s">
        <v>183</v>
      </c>
      <c r="AU173" s="19" t="s">
        <v>80</v>
      </c>
      <c r="AY173" s="19" t="s">
        <v>180</v>
      </c>
      <c r="BE173" s="204">
        <f>IF(N173="základní",J173,0)</f>
        <v>0</v>
      </c>
      <c r="BF173" s="204">
        <f>IF(N173="snížená",J173,0)</f>
        <v>0</v>
      </c>
      <c r="BG173" s="204">
        <f>IF(N173="zákl. přenesená",J173,0)</f>
        <v>0</v>
      </c>
      <c r="BH173" s="204">
        <f>IF(N173="sníž. přenesená",J173,0)</f>
        <v>0</v>
      </c>
      <c r="BI173" s="204">
        <f>IF(N173="nulová",J173,0)</f>
        <v>0</v>
      </c>
      <c r="BJ173" s="19" t="s">
        <v>78</v>
      </c>
      <c r="BK173" s="204">
        <f>ROUND(I173*H173,2)</f>
        <v>0</v>
      </c>
      <c r="BL173" s="19" t="s">
        <v>206</v>
      </c>
      <c r="BM173" s="19" t="s">
        <v>409</v>
      </c>
    </row>
    <row r="174" spans="2:47" s="1" customFormat="1" ht="13.5">
      <c r="B174" s="36"/>
      <c r="C174" s="58"/>
      <c r="D174" s="230" t="s">
        <v>188</v>
      </c>
      <c r="E174" s="58"/>
      <c r="F174" s="242" t="s">
        <v>3096</v>
      </c>
      <c r="G174" s="58"/>
      <c r="H174" s="58"/>
      <c r="I174" s="163"/>
      <c r="J174" s="58"/>
      <c r="K174" s="58"/>
      <c r="L174" s="56"/>
      <c r="M174" s="73"/>
      <c r="N174" s="37"/>
      <c r="O174" s="37"/>
      <c r="P174" s="37"/>
      <c r="Q174" s="37"/>
      <c r="R174" s="37"/>
      <c r="S174" s="37"/>
      <c r="T174" s="74"/>
      <c r="AT174" s="19" t="s">
        <v>188</v>
      </c>
      <c r="AU174" s="19" t="s">
        <v>80</v>
      </c>
    </row>
    <row r="175" spans="2:65" s="1" customFormat="1" ht="22.5" customHeight="1">
      <c r="B175" s="36"/>
      <c r="C175" s="193" t="s">
        <v>413</v>
      </c>
      <c r="D175" s="193" t="s">
        <v>183</v>
      </c>
      <c r="E175" s="194" t="s">
        <v>3097</v>
      </c>
      <c r="F175" s="195" t="s">
        <v>3098</v>
      </c>
      <c r="G175" s="196" t="s">
        <v>1342</v>
      </c>
      <c r="H175" s="197">
        <v>710</v>
      </c>
      <c r="I175" s="198"/>
      <c r="J175" s="199">
        <f>ROUND(I175*H175,2)</f>
        <v>0</v>
      </c>
      <c r="K175" s="195" t="s">
        <v>21</v>
      </c>
      <c r="L175" s="56"/>
      <c r="M175" s="200" t="s">
        <v>21</v>
      </c>
      <c r="N175" s="201" t="s">
        <v>42</v>
      </c>
      <c r="O175" s="37"/>
      <c r="P175" s="202">
        <f>O175*H175</f>
        <v>0</v>
      </c>
      <c r="Q175" s="202">
        <v>0</v>
      </c>
      <c r="R175" s="202">
        <f>Q175*H175</f>
        <v>0</v>
      </c>
      <c r="S175" s="202">
        <v>0</v>
      </c>
      <c r="T175" s="203">
        <f>S175*H175</f>
        <v>0</v>
      </c>
      <c r="AR175" s="19" t="s">
        <v>206</v>
      </c>
      <c r="AT175" s="19" t="s">
        <v>183</v>
      </c>
      <c r="AU175" s="19" t="s">
        <v>80</v>
      </c>
      <c r="AY175" s="19" t="s">
        <v>180</v>
      </c>
      <c r="BE175" s="204">
        <f>IF(N175="základní",J175,0)</f>
        <v>0</v>
      </c>
      <c r="BF175" s="204">
        <f>IF(N175="snížená",J175,0)</f>
        <v>0</v>
      </c>
      <c r="BG175" s="204">
        <f>IF(N175="zákl. přenesená",J175,0)</f>
        <v>0</v>
      </c>
      <c r="BH175" s="204">
        <f>IF(N175="sníž. přenesená",J175,0)</f>
        <v>0</v>
      </c>
      <c r="BI175" s="204">
        <f>IF(N175="nulová",J175,0)</f>
        <v>0</v>
      </c>
      <c r="BJ175" s="19" t="s">
        <v>78</v>
      </c>
      <c r="BK175" s="204">
        <f>ROUND(I175*H175,2)</f>
        <v>0</v>
      </c>
      <c r="BL175" s="19" t="s">
        <v>206</v>
      </c>
      <c r="BM175" s="19" t="s">
        <v>413</v>
      </c>
    </row>
    <row r="176" spans="2:47" s="1" customFormat="1" ht="13.5">
      <c r="B176" s="36"/>
      <c r="C176" s="58"/>
      <c r="D176" s="230" t="s">
        <v>188</v>
      </c>
      <c r="E176" s="58"/>
      <c r="F176" s="242" t="s">
        <v>3098</v>
      </c>
      <c r="G176" s="58"/>
      <c r="H176" s="58"/>
      <c r="I176" s="163"/>
      <c r="J176" s="58"/>
      <c r="K176" s="58"/>
      <c r="L176" s="56"/>
      <c r="M176" s="73"/>
      <c r="N176" s="37"/>
      <c r="O176" s="37"/>
      <c r="P176" s="37"/>
      <c r="Q176" s="37"/>
      <c r="R176" s="37"/>
      <c r="S176" s="37"/>
      <c r="T176" s="74"/>
      <c r="AT176" s="19" t="s">
        <v>188</v>
      </c>
      <c r="AU176" s="19" t="s">
        <v>80</v>
      </c>
    </row>
    <row r="177" spans="2:65" s="1" customFormat="1" ht="22.5" customHeight="1">
      <c r="B177" s="36"/>
      <c r="C177" s="193" t="s">
        <v>417</v>
      </c>
      <c r="D177" s="193" t="s">
        <v>183</v>
      </c>
      <c r="E177" s="194" t="s">
        <v>3099</v>
      </c>
      <c r="F177" s="195" t="s">
        <v>3100</v>
      </c>
      <c r="G177" s="196" t="s">
        <v>1350</v>
      </c>
      <c r="H177" s="197">
        <v>30</v>
      </c>
      <c r="I177" s="198"/>
      <c r="J177" s="199">
        <f>ROUND(I177*H177,2)</f>
        <v>0</v>
      </c>
      <c r="K177" s="195" t="s">
        <v>21</v>
      </c>
      <c r="L177" s="56"/>
      <c r="M177" s="200" t="s">
        <v>21</v>
      </c>
      <c r="N177" s="201" t="s">
        <v>42</v>
      </c>
      <c r="O177" s="37"/>
      <c r="P177" s="202">
        <f>O177*H177</f>
        <v>0</v>
      </c>
      <c r="Q177" s="202">
        <v>0</v>
      </c>
      <c r="R177" s="202">
        <f>Q177*H177</f>
        <v>0</v>
      </c>
      <c r="S177" s="202">
        <v>0</v>
      </c>
      <c r="T177" s="203">
        <f>S177*H177</f>
        <v>0</v>
      </c>
      <c r="AR177" s="19" t="s">
        <v>206</v>
      </c>
      <c r="AT177" s="19" t="s">
        <v>183</v>
      </c>
      <c r="AU177" s="19" t="s">
        <v>80</v>
      </c>
      <c r="AY177" s="19" t="s">
        <v>180</v>
      </c>
      <c r="BE177" s="204">
        <f>IF(N177="základní",J177,0)</f>
        <v>0</v>
      </c>
      <c r="BF177" s="204">
        <f>IF(N177="snížená",J177,0)</f>
        <v>0</v>
      </c>
      <c r="BG177" s="204">
        <f>IF(N177="zákl. přenesená",J177,0)</f>
        <v>0</v>
      </c>
      <c r="BH177" s="204">
        <f>IF(N177="sníž. přenesená",J177,0)</f>
        <v>0</v>
      </c>
      <c r="BI177" s="204">
        <f>IF(N177="nulová",J177,0)</f>
        <v>0</v>
      </c>
      <c r="BJ177" s="19" t="s">
        <v>78</v>
      </c>
      <c r="BK177" s="204">
        <f>ROUND(I177*H177,2)</f>
        <v>0</v>
      </c>
      <c r="BL177" s="19" t="s">
        <v>206</v>
      </c>
      <c r="BM177" s="19" t="s">
        <v>417</v>
      </c>
    </row>
    <row r="178" spans="2:47" s="1" customFormat="1" ht="13.5">
      <c r="B178" s="36"/>
      <c r="C178" s="58"/>
      <c r="D178" s="230" t="s">
        <v>188</v>
      </c>
      <c r="E178" s="58"/>
      <c r="F178" s="242" t="s">
        <v>3100</v>
      </c>
      <c r="G178" s="58"/>
      <c r="H178" s="58"/>
      <c r="I178" s="163"/>
      <c r="J178" s="58"/>
      <c r="K178" s="58"/>
      <c r="L178" s="56"/>
      <c r="M178" s="73"/>
      <c r="N178" s="37"/>
      <c r="O178" s="37"/>
      <c r="P178" s="37"/>
      <c r="Q178" s="37"/>
      <c r="R178" s="37"/>
      <c r="S178" s="37"/>
      <c r="T178" s="74"/>
      <c r="AT178" s="19" t="s">
        <v>188</v>
      </c>
      <c r="AU178" s="19" t="s">
        <v>80</v>
      </c>
    </row>
    <row r="179" spans="2:65" s="1" customFormat="1" ht="22.5" customHeight="1">
      <c r="B179" s="36"/>
      <c r="C179" s="193" t="s">
        <v>421</v>
      </c>
      <c r="D179" s="193" t="s">
        <v>183</v>
      </c>
      <c r="E179" s="194" t="s">
        <v>3101</v>
      </c>
      <c r="F179" s="195" t="s">
        <v>3102</v>
      </c>
      <c r="G179" s="196" t="s">
        <v>1350</v>
      </c>
      <c r="H179" s="197">
        <v>27</v>
      </c>
      <c r="I179" s="198"/>
      <c r="J179" s="199">
        <f>ROUND(I179*H179,2)</f>
        <v>0</v>
      </c>
      <c r="K179" s="195" t="s">
        <v>21</v>
      </c>
      <c r="L179" s="56"/>
      <c r="M179" s="200" t="s">
        <v>21</v>
      </c>
      <c r="N179" s="201" t="s">
        <v>42</v>
      </c>
      <c r="O179" s="37"/>
      <c r="P179" s="202">
        <f>O179*H179</f>
        <v>0</v>
      </c>
      <c r="Q179" s="202">
        <v>0</v>
      </c>
      <c r="R179" s="202">
        <f>Q179*H179</f>
        <v>0</v>
      </c>
      <c r="S179" s="202">
        <v>0</v>
      </c>
      <c r="T179" s="203">
        <f>S179*H179</f>
        <v>0</v>
      </c>
      <c r="AR179" s="19" t="s">
        <v>206</v>
      </c>
      <c r="AT179" s="19" t="s">
        <v>183</v>
      </c>
      <c r="AU179" s="19" t="s">
        <v>80</v>
      </c>
      <c r="AY179" s="19" t="s">
        <v>180</v>
      </c>
      <c r="BE179" s="204">
        <f>IF(N179="základní",J179,0)</f>
        <v>0</v>
      </c>
      <c r="BF179" s="204">
        <f>IF(N179="snížená",J179,0)</f>
        <v>0</v>
      </c>
      <c r="BG179" s="204">
        <f>IF(N179="zákl. přenesená",J179,0)</f>
        <v>0</v>
      </c>
      <c r="BH179" s="204">
        <f>IF(N179="sníž. přenesená",J179,0)</f>
        <v>0</v>
      </c>
      <c r="BI179" s="204">
        <f>IF(N179="nulová",J179,0)</f>
        <v>0</v>
      </c>
      <c r="BJ179" s="19" t="s">
        <v>78</v>
      </c>
      <c r="BK179" s="204">
        <f>ROUND(I179*H179,2)</f>
        <v>0</v>
      </c>
      <c r="BL179" s="19" t="s">
        <v>206</v>
      </c>
      <c r="BM179" s="19" t="s">
        <v>421</v>
      </c>
    </row>
    <row r="180" spans="2:47" s="1" customFormat="1" ht="13.5">
      <c r="B180" s="36"/>
      <c r="C180" s="58"/>
      <c r="D180" s="230" t="s">
        <v>188</v>
      </c>
      <c r="E180" s="58"/>
      <c r="F180" s="242" t="s">
        <v>3102</v>
      </c>
      <c r="G180" s="58"/>
      <c r="H180" s="58"/>
      <c r="I180" s="163"/>
      <c r="J180" s="58"/>
      <c r="K180" s="58"/>
      <c r="L180" s="56"/>
      <c r="M180" s="73"/>
      <c r="N180" s="37"/>
      <c r="O180" s="37"/>
      <c r="P180" s="37"/>
      <c r="Q180" s="37"/>
      <c r="R180" s="37"/>
      <c r="S180" s="37"/>
      <c r="T180" s="74"/>
      <c r="AT180" s="19" t="s">
        <v>188</v>
      </c>
      <c r="AU180" s="19" t="s">
        <v>80</v>
      </c>
    </row>
    <row r="181" spans="2:65" s="1" customFormat="1" ht="22.5" customHeight="1">
      <c r="B181" s="36"/>
      <c r="C181" s="193" t="s">
        <v>425</v>
      </c>
      <c r="D181" s="193" t="s">
        <v>183</v>
      </c>
      <c r="E181" s="194" t="s">
        <v>3103</v>
      </c>
      <c r="F181" s="195" t="s">
        <v>3104</v>
      </c>
      <c r="G181" s="196" t="s">
        <v>1350</v>
      </c>
      <c r="H181" s="197">
        <v>24</v>
      </c>
      <c r="I181" s="198"/>
      <c r="J181" s="199">
        <f>ROUND(I181*H181,2)</f>
        <v>0</v>
      </c>
      <c r="K181" s="195" t="s">
        <v>21</v>
      </c>
      <c r="L181" s="56"/>
      <c r="M181" s="200" t="s">
        <v>21</v>
      </c>
      <c r="N181" s="201" t="s">
        <v>42</v>
      </c>
      <c r="O181" s="37"/>
      <c r="P181" s="202">
        <f>O181*H181</f>
        <v>0</v>
      </c>
      <c r="Q181" s="202">
        <v>0</v>
      </c>
      <c r="R181" s="202">
        <f>Q181*H181</f>
        <v>0</v>
      </c>
      <c r="S181" s="202">
        <v>0</v>
      </c>
      <c r="T181" s="203">
        <f>S181*H181</f>
        <v>0</v>
      </c>
      <c r="AR181" s="19" t="s">
        <v>206</v>
      </c>
      <c r="AT181" s="19" t="s">
        <v>183</v>
      </c>
      <c r="AU181" s="19" t="s">
        <v>80</v>
      </c>
      <c r="AY181" s="19" t="s">
        <v>180</v>
      </c>
      <c r="BE181" s="204">
        <f>IF(N181="základní",J181,0)</f>
        <v>0</v>
      </c>
      <c r="BF181" s="204">
        <f>IF(N181="snížená",J181,0)</f>
        <v>0</v>
      </c>
      <c r="BG181" s="204">
        <f>IF(N181="zákl. přenesená",J181,0)</f>
        <v>0</v>
      </c>
      <c r="BH181" s="204">
        <f>IF(N181="sníž. přenesená",J181,0)</f>
        <v>0</v>
      </c>
      <c r="BI181" s="204">
        <f>IF(N181="nulová",J181,0)</f>
        <v>0</v>
      </c>
      <c r="BJ181" s="19" t="s">
        <v>78</v>
      </c>
      <c r="BK181" s="204">
        <f>ROUND(I181*H181,2)</f>
        <v>0</v>
      </c>
      <c r="BL181" s="19" t="s">
        <v>206</v>
      </c>
      <c r="BM181" s="19" t="s">
        <v>425</v>
      </c>
    </row>
    <row r="182" spans="2:47" s="1" customFormat="1" ht="13.5">
      <c r="B182" s="36"/>
      <c r="C182" s="58"/>
      <c r="D182" s="230" t="s">
        <v>188</v>
      </c>
      <c r="E182" s="58"/>
      <c r="F182" s="242" t="s">
        <v>3104</v>
      </c>
      <c r="G182" s="58"/>
      <c r="H182" s="58"/>
      <c r="I182" s="163"/>
      <c r="J182" s="58"/>
      <c r="K182" s="58"/>
      <c r="L182" s="56"/>
      <c r="M182" s="73"/>
      <c r="N182" s="37"/>
      <c r="O182" s="37"/>
      <c r="P182" s="37"/>
      <c r="Q182" s="37"/>
      <c r="R182" s="37"/>
      <c r="S182" s="37"/>
      <c r="T182" s="74"/>
      <c r="AT182" s="19" t="s">
        <v>188</v>
      </c>
      <c r="AU182" s="19" t="s">
        <v>80</v>
      </c>
    </row>
    <row r="183" spans="2:65" s="1" customFormat="1" ht="22.5" customHeight="1">
      <c r="B183" s="36"/>
      <c r="C183" s="193" t="s">
        <v>429</v>
      </c>
      <c r="D183" s="193" t="s">
        <v>183</v>
      </c>
      <c r="E183" s="194" t="s">
        <v>3105</v>
      </c>
      <c r="F183" s="195" t="s">
        <v>3106</v>
      </c>
      <c r="G183" s="196" t="s">
        <v>1350</v>
      </c>
      <c r="H183" s="197">
        <v>32</v>
      </c>
      <c r="I183" s="198"/>
      <c r="J183" s="199">
        <f>ROUND(I183*H183,2)</f>
        <v>0</v>
      </c>
      <c r="K183" s="195" t="s">
        <v>21</v>
      </c>
      <c r="L183" s="56"/>
      <c r="M183" s="200" t="s">
        <v>21</v>
      </c>
      <c r="N183" s="201" t="s">
        <v>42</v>
      </c>
      <c r="O183" s="37"/>
      <c r="P183" s="202">
        <f>O183*H183</f>
        <v>0</v>
      </c>
      <c r="Q183" s="202">
        <v>0</v>
      </c>
      <c r="R183" s="202">
        <f>Q183*H183</f>
        <v>0</v>
      </c>
      <c r="S183" s="202">
        <v>0</v>
      </c>
      <c r="T183" s="203">
        <f>S183*H183</f>
        <v>0</v>
      </c>
      <c r="AR183" s="19" t="s">
        <v>206</v>
      </c>
      <c r="AT183" s="19" t="s">
        <v>183</v>
      </c>
      <c r="AU183" s="19" t="s">
        <v>80</v>
      </c>
      <c r="AY183" s="19" t="s">
        <v>180</v>
      </c>
      <c r="BE183" s="204">
        <f>IF(N183="základní",J183,0)</f>
        <v>0</v>
      </c>
      <c r="BF183" s="204">
        <f>IF(N183="snížená",J183,0)</f>
        <v>0</v>
      </c>
      <c r="BG183" s="204">
        <f>IF(N183="zákl. přenesená",J183,0)</f>
        <v>0</v>
      </c>
      <c r="BH183" s="204">
        <f>IF(N183="sníž. přenesená",J183,0)</f>
        <v>0</v>
      </c>
      <c r="BI183" s="204">
        <f>IF(N183="nulová",J183,0)</f>
        <v>0</v>
      </c>
      <c r="BJ183" s="19" t="s">
        <v>78</v>
      </c>
      <c r="BK183" s="204">
        <f>ROUND(I183*H183,2)</f>
        <v>0</v>
      </c>
      <c r="BL183" s="19" t="s">
        <v>206</v>
      </c>
      <c r="BM183" s="19" t="s">
        <v>429</v>
      </c>
    </row>
    <row r="184" spans="2:47" s="1" customFormat="1" ht="13.5">
      <c r="B184" s="36"/>
      <c r="C184" s="58"/>
      <c r="D184" s="230" t="s">
        <v>188</v>
      </c>
      <c r="E184" s="58"/>
      <c r="F184" s="242" t="s">
        <v>3106</v>
      </c>
      <c r="G184" s="58"/>
      <c r="H184" s="58"/>
      <c r="I184" s="163"/>
      <c r="J184" s="58"/>
      <c r="K184" s="58"/>
      <c r="L184" s="56"/>
      <c r="M184" s="73"/>
      <c r="N184" s="37"/>
      <c r="O184" s="37"/>
      <c r="P184" s="37"/>
      <c r="Q184" s="37"/>
      <c r="R184" s="37"/>
      <c r="S184" s="37"/>
      <c r="T184" s="74"/>
      <c r="AT184" s="19" t="s">
        <v>188</v>
      </c>
      <c r="AU184" s="19" t="s">
        <v>80</v>
      </c>
    </row>
    <row r="185" spans="2:65" s="1" customFormat="1" ht="22.5" customHeight="1">
      <c r="B185" s="36"/>
      <c r="C185" s="193" t="s">
        <v>433</v>
      </c>
      <c r="D185" s="193" t="s">
        <v>183</v>
      </c>
      <c r="E185" s="194" t="s">
        <v>3107</v>
      </c>
      <c r="F185" s="195" t="s">
        <v>3108</v>
      </c>
      <c r="G185" s="196" t="s">
        <v>1350</v>
      </c>
      <c r="H185" s="197">
        <v>24</v>
      </c>
      <c r="I185" s="198"/>
      <c r="J185" s="199">
        <f>ROUND(I185*H185,2)</f>
        <v>0</v>
      </c>
      <c r="K185" s="195" t="s">
        <v>21</v>
      </c>
      <c r="L185" s="56"/>
      <c r="M185" s="200" t="s">
        <v>21</v>
      </c>
      <c r="N185" s="201" t="s">
        <v>42</v>
      </c>
      <c r="O185" s="37"/>
      <c r="P185" s="202">
        <f>O185*H185</f>
        <v>0</v>
      </c>
      <c r="Q185" s="202">
        <v>0</v>
      </c>
      <c r="R185" s="202">
        <f>Q185*H185</f>
        <v>0</v>
      </c>
      <c r="S185" s="202">
        <v>0</v>
      </c>
      <c r="T185" s="203">
        <f>S185*H185</f>
        <v>0</v>
      </c>
      <c r="AR185" s="19" t="s">
        <v>206</v>
      </c>
      <c r="AT185" s="19" t="s">
        <v>183</v>
      </c>
      <c r="AU185" s="19" t="s">
        <v>80</v>
      </c>
      <c r="AY185" s="19" t="s">
        <v>180</v>
      </c>
      <c r="BE185" s="204">
        <f>IF(N185="základní",J185,0)</f>
        <v>0</v>
      </c>
      <c r="BF185" s="204">
        <f>IF(N185="snížená",J185,0)</f>
        <v>0</v>
      </c>
      <c r="BG185" s="204">
        <f>IF(N185="zákl. přenesená",J185,0)</f>
        <v>0</v>
      </c>
      <c r="BH185" s="204">
        <f>IF(N185="sníž. přenesená",J185,0)</f>
        <v>0</v>
      </c>
      <c r="BI185" s="204">
        <f>IF(N185="nulová",J185,0)</f>
        <v>0</v>
      </c>
      <c r="BJ185" s="19" t="s">
        <v>78</v>
      </c>
      <c r="BK185" s="204">
        <f>ROUND(I185*H185,2)</f>
        <v>0</v>
      </c>
      <c r="BL185" s="19" t="s">
        <v>206</v>
      </c>
      <c r="BM185" s="19" t="s">
        <v>433</v>
      </c>
    </row>
    <row r="186" spans="2:47" s="1" customFormat="1" ht="13.5">
      <c r="B186" s="36"/>
      <c r="C186" s="58"/>
      <c r="D186" s="230" t="s">
        <v>188</v>
      </c>
      <c r="E186" s="58"/>
      <c r="F186" s="242" t="s">
        <v>3108</v>
      </c>
      <c r="G186" s="58"/>
      <c r="H186" s="58"/>
      <c r="I186" s="163"/>
      <c r="J186" s="58"/>
      <c r="K186" s="58"/>
      <c r="L186" s="56"/>
      <c r="M186" s="73"/>
      <c r="N186" s="37"/>
      <c r="O186" s="37"/>
      <c r="P186" s="37"/>
      <c r="Q186" s="37"/>
      <c r="R186" s="37"/>
      <c r="S186" s="37"/>
      <c r="T186" s="74"/>
      <c r="AT186" s="19" t="s">
        <v>188</v>
      </c>
      <c r="AU186" s="19" t="s">
        <v>80</v>
      </c>
    </row>
    <row r="187" spans="2:65" s="1" customFormat="1" ht="22.5" customHeight="1">
      <c r="B187" s="36"/>
      <c r="C187" s="193" t="s">
        <v>437</v>
      </c>
      <c r="D187" s="193" t="s">
        <v>183</v>
      </c>
      <c r="E187" s="194" t="s">
        <v>3109</v>
      </c>
      <c r="F187" s="195" t="s">
        <v>3110</v>
      </c>
      <c r="G187" s="196" t="s">
        <v>1350</v>
      </c>
      <c r="H187" s="197">
        <v>40</v>
      </c>
      <c r="I187" s="198"/>
      <c r="J187" s="199">
        <f>ROUND(I187*H187,2)</f>
        <v>0</v>
      </c>
      <c r="K187" s="195" t="s">
        <v>21</v>
      </c>
      <c r="L187" s="56"/>
      <c r="M187" s="200" t="s">
        <v>21</v>
      </c>
      <c r="N187" s="201" t="s">
        <v>42</v>
      </c>
      <c r="O187" s="37"/>
      <c r="P187" s="202">
        <f>O187*H187</f>
        <v>0</v>
      </c>
      <c r="Q187" s="202">
        <v>0</v>
      </c>
      <c r="R187" s="202">
        <f>Q187*H187</f>
        <v>0</v>
      </c>
      <c r="S187" s="202">
        <v>0</v>
      </c>
      <c r="T187" s="203">
        <f>S187*H187</f>
        <v>0</v>
      </c>
      <c r="AR187" s="19" t="s">
        <v>206</v>
      </c>
      <c r="AT187" s="19" t="s">
        <v>183</v>
      </c>
      <c r="AU187" s="19" t="s">
        <v>80</v>
      </c>
      <c r="AY187" s="19" t="s">
        <v>180</v>
      </c>
      <c r="BE187" s="204">
        <f>IF(N187="základní",J187,0)</f>
        <v>0</v>
      </c>
      <c r="BF187" s="204">
        <f>IF(N187="snížená",J187,0)</f>
        <v>0</v>
      </c>
      <c r="BG187" s="204">
        <f>IF(N187="zákl. přenesená",J187,0)</f>
        <v>0</v>
      </c>
      <c r="BH187" s="204">
        <f>IF(N187="sníž. přenesená",J187,0)</f>
        <v>0</v>
      </c>
      <c r="BI187" s="204">
        <f>IF(N187="nulová",J187,0)</f>
        <v>0</v>
      </c>
      <c r="BJ187" s="19" t="s">
        <v>78</v>
      </c>
      <c r="BK187" s="204">
        <f>ROUND(I187*H187,2)</f>
        <v>0</v>
      </c>
      <c r="BL187" s="19" t="s">
        <v>206</v>
      </c>
      <c r="BM187" s="19" t="s">
        <v>437</v>
      </c>
    </row>
    <row r="188" spans="2:47" s="1" customFormat="1" ht="13.5">
      <c r="B188" s="36"/>
      <c r="C188" s="58"/>
      <c r="D188" s="230" t="s">
        <v>188</v>
      </c>
      <c r="E188" s="58"/>
      <c r="F188" s="242" t="s">
        <v>3110</v>
      </c>
      <c r="G188" s="58"/>
      <c r="H188" s="58"/>
      <c r="I188" s="163"/>
      <c r="J188" s="58"/>
      <c r="K188" s="58"/>
      <c r="L188" s="56"/>
      <c r="M188" s="73"/>
      <c r="N188" s="37"/>
      <c r="O188" s="37"/>
      <c r="P188" s="37"/>
      <c r="Q188" s="37"/>
      <c r="R188" s="37"/>
      <c r="S188" s="37"/>
      <c r="T188" s="74"/>
      <c r="AT188" s="19" t="s">
        <v>188</v>
      </c>
      <c r="AU188" s="19" t="s">
        <v>80</v>
      </c>
    </row>
    <row r="189" spans="2:65" s="1" customFormat="1" ht="22.5" customHeight="1">
      <c r="B189" s="36"/>
      <c r="C189" s="193" t="s">
        <v>441</v>
      </c>
      <c r="D189" s="193" t="s">
        <v>183</v>
      </c>
      <c r="E189" s="194" t="s">
        <v>3111</v>
      </c>
      <c r="F189" s="195" t="s">
        <v>3112</v>
      </c>
      <c r="G189" s="196" t="s">
        <v>1342</v>
      </c>
      <c r="H189" s="197">
        <v>1</v>
      </c>
      <c r="I189" s="198"/>
      <c r="J189" s="199">
        <f>ROUND(I189*H189,2)</f>
        <v>0</v>
      </c>
      <c r="K189" s="195" t="s">
        <v>21</v>
      </c>
      <c r="L189" s="56"/>
      <c r="M189" s="200" t="s">
        <v>21</v>
      </c>
      <c r="N189" s="201" t="s">
        <v>42</v>
      </c>
      <c r="O189" s="37"/>
      <c r="P189" s="202">
        <f>O189*H189</f>
        <v>0</v>
      </c>
      <c r="Q189" s="202">
        <v>0</v>
      </c>
      <c r="R189" s="202">
        <f>Q189*H189</f>
        <v>0</v>
      </c>
      <c r="S189" s="202">
        <v>0</v>
      </c>
      <c r="T189" s="203">
        <f>S189*H189</f>
        <v>0</v>
      </c>
      <c r="AR189" s="19" t="s">
        <v>206</v>
      </c>
      <c r="AT189" s="19" t="s">
        <v>183</v>
      </c>
      <c r="AU189" s="19" t="s">
        <v>80</v>
      </c>
      <c r="AY189" s="19" t="s">
        <v>180</v>
      </c>
      <c r="BE189" s="204">
        <f>IF(N189="základní",J189,0)</f>
        <v>0</v>
      </c>
      <c r="BF189" s="204">
        <f>IF(N189="snížená",J189,0)</f>
        <v>0</v>
      </c>
      <c r="BG189" s="204">
        <f>IF(N189="zákl. přenesená",J189,0)</f>
        <v>0</v>
      </c>
      <c r="BH189" s="204">
        <f>IF(N189="sníž. přenesená",J189,0)</f>
        <v>0</v>
      </c>
      <c r="BI189" s="204">
        <f>IF(N189="nulová",J189,0)</f>
        <v>0</v>
      </c>
      <c r="BJ189" s="19" t="s">
        <v>78</v>
      </c>
      <c r="BK189" s="204">
        <f>ROUND(I189*H189,2)</f>
        <v>0</v>
      </c>
      <c r="BL189" s="19" t="s">
        <v>206</v>
      </c>
      <c r="BM189" s="19" t="s">
        <v>3113</v>
      </c>
    </row>
    <row r="190" spans="2:47" s="1" customFormat="1" ht="54">
      <c r="B190" s="36"/>
      <c r="C190" s="58"/>
      <c r="D190" s="205" t="s">
        <v>188</v>
      </c>
      <c r="E190" s="58"/>
      <c r="F190" s="206" t="s">
        <v>3114</v>
      </c>
      <c r="G190" s="58"/>
      <c r="H190" s="58"/>
      <c r="I190" s="163"/>
      <c r="J190" s="58"/>
      <c r="K190" s="58"/>
      <c r="L190" s="56"/>
      <c r="M190" s="73"/>
      <c r="N190" s="37"/>
      <c r="O190" s="37"/>
      <c r="P190" s="37"/>
      <c r="Q190" s="37"/>
      <c r="R190" s="37"/>
      <c r="S190" s="37"/>
      <c r="T190" s="74"/>
      <c r="AT190" s="19" t="s">
        <v>188</v>
      </c>
      <c r="AU190" s="19" t="s">
        <v>80</v>
      </c>
    </row>
    <row r="191" spans="2:47" s="1" customFormat="1" ht="27">
      <c r="B191" s="36"/>
      <c r="C191" s="58"/>
      <c r="D191" s="230" t="s">
        <v>216</v>
      </c>
      <c r="E191" s="58"/>
      <c r="F191" s="231" t="s">
        <v>3115</v>
      </c>
      <c r="G191" s="58"/>
      <c r="H191" s="58"/>
      <c r="I191" s="163"/>
      <c r="J191" s="58"/>
      <c r="K191" s="58"/>
      <c r="L191" s="56"/>
      <c r="M191" s="73"/>
      <c r="N191" s="37"/>
      <c r="O191" s="37"/>
      <c r="P191" s="37"/>
      <c r="Q191" s="37"/>
      <c r="R191" s="37"/>
      <c r="S191" s="37"/>
      <c r="T191" s="74"/>
      <c r="AT191" s="19" t="s">
        <v>216</v>
      </c>
      <c r="AU191" s="19" t="s">
        <v>80</v>
      </c>
    </row>
    <row r="192" spans="2:65" s="1" customFormat="1" ht="22.5" customHeight="1">
      <c r="B192" s="36"/>
      <c r="C192" s="193" t="s">
        <v>445</v>
      </c>
      <c r="D192" s="193" t="s">
        <v>183</v>
      </c>
      <c r="E192" s="194" t="s">
        <v>3116</v>
      </c>
      <c r="F192" s="195" t="s">
        <v>3117</v>
      </c>
      <c r="G192" s="196" t="s">
        <v>1342</v>
      </c>
      <c r="H192" s="197">
        <v>1</v>
      </c>
      <c r="I192" s="198"/>
      <c r="J192" s="199">
        <f>ROUND(I192*H192,2)</f>
        <v>0</v>
      </c>
      <c r="K192" s="195" t="s">
        <v>21</v>
      </c>
      <c r="L192" s="56"/>
      <c r="M192" s="200" t="s">
        <v>21</v>
      </c>
      <c r="N192" s="201" t="s">
        <v>42</v>
      </c>
      <c r="O192" s="37"/>
      <c r="P192" s="202">
        <f>O192*H192</f>
        <v>0</v>
      </c>
      <c r="Q192" s="202">
        <v>0</v>
      </c>
      <c r="R192" s="202">
        <f>Q192*H192</f>
        <v>0</v>
      </c>
      <c r="S192" s="202">
        <v>0</v>
      </c>
      <c r="T192" s="203">
        <f>S192*H192</f>
        <v>0</v>
      </c>
      <c r="AR192" s="19" t="s">
        <v>206</v>
      </c>
      <c r="AT192" s="19" t="s">
        <v>183</v>
      </c>
      <c r="AU192" s="19" t="s">
        <v>80</v>
      </c>
      <c r="AY192" s="19" t="s">
        <v>180</v>
      </c>
      <c r="BE192" s="204">
        <f>IF(N192="základní",J192,0)</f>
        <v>0</v>
      </c>
      <c r="BF192" s="204">
        <f>IF(N192="snížená",J192,0)</f>
        <v>0</v>
      </c>
      <c r="BG192" s="204">
        <f>IF(N192="zákl. přenesená",J192,0)</f>
        <v>0</v>
      </c>
      <c r="BH192" s="204">
        <f>IF(N192="sníž. přenesená",J192,0)</f>
        <v>0</v>
      </c>
      <c r="BI192" s="204">
        <f>IF(N192="nulová",J192,0)</f>
        <v>0</v>
      </c>
      <c r="BJ192" s="19" t="s">
        <v>78</v>
      </c>
      <c r="BK192" s="204">
        <f>ROUND(I192*H192,2)</f>
        <v>0</v>
      </c>
      <c r="BL192" s="19" t="s">
        <v>206</v>
      </c>
      <c r="BM192" s="19" t="s">
        <v>3118</v>
      </c>
    </row>
    <row r="193" spans="2:47" s="1" customFormat="1" ht="27">
      <c r="B193" s="36"/>
      <c r="C193" s="58"/>
      <c r="D193" s="205" t="s">
        <v>216</v>
      </c>
      <c r="E193" s="58"/>
      <c r="F193" s="218" t="s">
        <v>3115</v>
      </c>
      <c r="G193" s="58"/>
      <c r="H193" s="58"/>
      <c r="I193" s="163"/>
      <c r="J193" s="58"/>
      <c r="K193" s="58"/>
      <c r="L193" s="56"/>
      <c r="M193" s="283"/>
      <c r="N193" s="253"/>
      <c r="O193" s="253"/>
      <c r="P193" s="253"/>
      <c r="Q193" s="253"/>
      <c r="R193" s="253"/>
      <c r="S193" s="253"/>
      <c r="T193" s="284"/>
      <c r="AT193" s="19" t="s">
        <v>216</v>
      </c>
      <c r="AU193" s="19" t="s">
        <v>80</v>
      </c>
    </row>
    <row r="194" spans="2:12" s="1" customFormat="1" ht="6.95" customHeight="1">
      <c r="B194" s="51"/>
      <c r="C194" s="52"/>
      <c r="D194" s="52"/>
      <c r="E194" s="52"/>
      <c r="F194" s="52"/>
      <c r="G194" s="52"/>
      <c r="H194" s="52"/>
      <c r="I194" s="139"/>
      <c r="J194" s="52"/>
      <c r="K194" s="52"/>
      <c r="L194" s="56"/>
    </row>
  </sheetData>
  <sheetProtection password="CC35" sheet="1" objects="1" scenarios="1" formatColumns="0" formatRows="0" sort="0" autoFilter="0"/>
  <autoFilter ref="C83:K83"/>
  <mergeCells count="12">
    <mergeCell ref="G1:H1"/>
    <mergeCell ref="L2:V2"/>
    <mergeCell ref="E49:H49"/>
    <mergeCell ref="E51:H51"/>
    <mergeCell ref="E72:H72"/>
    <mergeCell ref="E74:H74"/>
    <mergeCell ref="E76:H76"/>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3"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142</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ht="13.5">
      <c r="B8" s="23"/>
      <c r="C8" s="24"/>
      <c r="D8" s="32" t="s">
        <v>148</v>
      </c>
      <c r="E8" s="24"/>
      <c r="F8" s="24"/>
      <c r="G8" s="24"/>
      <c r="H8" s="24"/>
      <c r="I8" s="117"/>
      <c r="J8" s="24"/>
      <c r="K8" s="26"/>
    </row>
    <row r="9" spans="2:11" s="1" customFormat="1" ht="22.5" customHeight="1">
      <c r="B9" s="36"/>
      <c r="C9" s="37"/>
      <c r="D9" s="37"/>
      <c r="E9" s="328" t="s">
        <v>3003</v>
      </c>
      <c r="F9" s="297"/>
      <c r="G9" s="297"/>
      <c r="H9" s="297"/>
      <c r="I9" s="118"/>
      <c r="J9" s="37"/>
      <c r="K9" s="40"/>
    </row>
    <row r="10" spans="2:11" s="1" customFormat="1" ht="13.5">
      <c r="B10" s="36"/>
      <c r="C10" s="37"/>
      <c r="D10" s="32" t="s">
        <v>1109</v>
      </c>
      <c r="E10" s="37"/>
      <c r="F10" s="37"/>
      <c r="G10" s="37"/>
      <c r="H10" s="37"/>
      <c r="I10" s="118"/>
      <c r="J10" s="37"/>
      <c r="K10" s="40"/>
    </row>
    <row r="11" spans="2:11" s="1" customFormat="1" ht="36.95" customHeight="1">
      <c r="B11" s="36"/>
      <c r="C11" s="37"/>
      <c r="D11" s="37"/>
      <c r="E11" s="329" t="s">
        <v>3119</v>
      </c>
      <c r="F11" s="297"/>
      <c r="G11" s="297"/>
      <c r="H11" s="297"/>
      <c r="I11" s="118"/>
      <c r="J11" s="37"/>
      <c r="K11" s="40"/>
    </row>
    <row r="12" spans="2:11" s="1" customFormat="1" ht="13.5">
      <c r="B12" s="36"/>
      <c r="C12" s="37"/>
      <c r="D12" s="37"/>
      <c r="E12" s="37"/>
      <c r="F12" s="37"/>
      <c r="G12" s="37"/>
      <c r="H12" s="37"/>
      <c r="I12" s="118"/>
      <c r="J12" s="37"/>
      <c r="K12" s="40"/>
    </row>
    <row r="13" spans="2:11" s="1" customFormat="1" ht="14.45" customHeight="1">
      <c r="B13" s="36"/>
      <c r="C13" s="37"/>
      <c r="D13" s="32" t="s">
        <v>18</v>
      </c>
      <c r="E13" s="37"/>
      <c r="F13" s="30" t="s">
        <v>21</v>
      </c>
      <c r="G13" s="37"/>
      <c r="H13" s="37"/>
      <c r="I13" s="119" t="s">
        <v>20</v>
      </c>
      <c r="J13" s="30" t="s">
        <v>21</v>
      </c>
      <c r="K13" s="40"/>
    </row>
    <row r="14" spans="2:11" s="1" customFormat="1" ht="14.45" customHeight="1">
      <c r="B14" s="36"/>
      <c r="C14" s="37"/>
      <c r="D14" s="32" t="s">
        <v>22</v>
      </c>
      <c r="E14" s="37"/>
      <c r="F14" s="30" t="s">
        <v>23</v>
      </c>
      <c r="G14" s="37"/>
      <c r="H14" s="37"/>
      <c r="I14" s="119" t="s">
        <v>24</v>
      </c>
      <c r="J14" s="120" t="str">
        <f>'Rekapitulace stavby'!AN8</f>
        <v>22. 3. 2016</v>
      </c>
      <c r="K14" s="40"/>
    </row>
    <row r="15" spans="2:11" s="1" customFormat="1" ht="10.9" customHeight="1">
      <c r="B15" s="36"/>
      <c r="C15" s="37"/>
      <c r="D15" s="37"/>
      <c r="E15" s="37"/>
      <c r="F15" s="37"/>
      <c r="G15" s="37"/>
      <c r="H15" s="37"/>
      <c r="I15" s="118"/>
      <c r="J15" s="37"/>
      <c r="K15" s="40"/>
    </row>
    <row r="16" spans="2:11" s="1" customFormat="1" ht="14.45" customHeight="1">
      <c r="B16" s="36"/>
      <c r="C16" s="37"/>
      <c r="D16" s="32" t="s">
        <v>26</v>
      </c>
      <c r="E16" s="37"/>
      <c r="F16" s="37"/>
      <c r="G16" s="37"/>
      <c r="H16" s="37"/>
      <c r="I16" s="119" t="s">
        <v>27</v>
      </c>
      <c r="J16" s="30" t="str">
        <f>IF('Rekapitulace stavby'!AN10="","",'Rekapitulace stavby'!AN10)</f>
        <v/>
      </c>
      <c r="K16" s="40"/>
    </row>
    <row r="17" spans="2:11" s="1" customFormat="1" ht="18" customHeight="1">
      <c r="B17" s="36"/>
      <c r="C17" s="37"/>
      <c r="D17" s="37"/>
      <c r="E17" s="30" t="str">
        <f>IF('Rekapitulace stavby'!E11="","",'Rekapitulace stavby'!E11)</f>
        <v>Povodí Labe, státní podnik</v>
      </c>
      <c r="F17" s="37"/>
      <c r="G17" s="37"/>
      <c r="H17" s="37"/>
      <c r="I17" s="119" t="s">
        <v>29</v>
      </c>
      <c r="J17" s="30" t="str">
        <f>IF('Rekapitulace stavby'!AN11="","",'Rekapitulace stavby'!AN11)</f>
        <v/>
      </c>
      <c r="K17" s="40"/>
    </row>
    <row r="18" spans="2:11" s="1" customFormat="1" ht="6.95" customHeight="1">
      <c r="B18" s="36"/>
      <c r="C18" s="37"/>
      <c r="D18" s="37"/>
      <c r="E18" s="37"/>
      <c r="F18" s="37"/>
      <c r="G18" s="37"/>
      <c r="H18" s="37"/>
      <c r="I18" s="118"/>
      <c r="J18" s="37"/>
      <c r="K18" s="40"/>
    </row>
    <row r="19" spans="2:11" s="1" customFormat="1" ht="14.45"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5" customHeight="1">
      <c r="B21" s="36"/>
      <c r="C21" s="37"/>
      <c r="D21" s="37"/>
      <c r="E21" s="37"/>
      <c r="F21" s="37"/>
      <c r="G21" s="37"/>
      <c r="H21" s="37"/>
      <c r="I21" s="118"/>
      <c r="J21" s="37"/>
      <c r="K21" s="40"/>
    </row>
    <row r="22" spans="2:11" s="1" customFormat="1" ht="14.45" customHeight="1">
      <c r="B22" s="36"/>
      <c r="C22" s="37"/>
      <c r="D22" s="32" t="s">
        <v>32</v>
      </c>
      <c r="E22" s="37"/>
      <c r="F22" s="37"/>
      <c r="G22" s="37"/>
      <c r="H22" s="37"/>
      <c r="I22" s="119" t="s">
        <v>27</v>
      </c>
      <c r="J22" s="30" t="str">
        <f>IF('Rekapitulace stavby'!AN16="","",'Rekapitulace stavby'!AN16)</f>
        <v/>
      </c>
      <c r="K22" s="40"/>
    </row>
    <row r="23" spans="2:11" s="1" customFormat="1" ht="18" customHeight="1">
      <c r="B23" s="36"/>
      <c r="C23" s="37"/>
      <c r="D23" s="37"/>
      <c r="E23" s="30" t="str">
        <f>IF('Rekapitulace stavby'!E17="","",'Rekapitulace stavby'!E17)</f>
        <v>HG Partner, s.r.o.</v>
      </c>
      <c r="F23" s="37"/>
      <c r="G23" s="37"/>
      <c r="H23" s="37"/>
      <c r="I23" s="119" t="s">
        <v>29</v>
      </c>
      <c r="J23" s="30" t="str">
        <f>IF('Rekapitulace stavby'!AN17="","",'Rekapitulace stavby'!AN17)</f>
        <v/>
      </c>
      <c r="K23" s="40"/>
    </row>
    <row r="24" spans="2:11" s="1" customFormat="1" ht="6.95" customHeight="1">
      <c r="B24" s="36"/>
      <c r="C24" s="37"/>
      <c r="D24" s="37"/>
      <c r="E24" s="37"/>
      <c r="F24" s="37"/>
      <c r="G24" s="37"/>
      <c r="H24" s="37"/>
      <c r="I24" s="118"/>
      <c r="J24" s="37"/>
      <c r="K24" s="40"/>
    </row>
    <row r="25" spans="2:11" s="1" customFormat="1" ht="14.45" customHeight="1">
      <c r="B25" s="36"/>
      <c r="C25" s="37"/>
      <c r="D25" s="32" t="s">
        <v>35</v>
      </c>
      <c r="E25" s="37"/>
      <c r="F25" s="37"/>
      <c r="G25" s="37"/>
      <c r="H25" s="37"/>
      <c r="I25" s="118"/>
      <c r="J25" s="37"/>
      <c r="K25" s="40"/>
    </row>
    <row r="26" spans="2:11" s="7" customFormat="1" ht="22.5" customHeight="1">
      <c r="B26" s="121"/>
      <c r="C26" s="122"/>
      <c r="D26" s="122"/>
      <c r="E26" s="293" t="s">
        <v>21</v>
      </c>
      <c r="F26" s="330"/>
      <c r="G26" s="330"/>
      <c r="H26" s="330"/>
      <c r="I26" s="123"/>
      <c r="J26" s="122"/>
      <c r="K26" s="124"/>
    </row>
    <row r="27" spans="2:11" s="1" customFormat="1" ht="6.95" customHeight="1">
      <c r="B27" s="36"/>
      <c r="C27" s="37"/>
      <c r="D27" s="37"/>
      <c r="E27" s="37"/>
      <c r="F27" s="37"/>
      <c r="G27" s="37"/>
      <c r="H27" s="37"/>
      <c r="I27" s="118"/>
      <c r="J27" s="37"/>
      <c r="K27" s="40"/>
    </row>
    <row r="28" spans="2:11" s="1" customFormat="1" ht="6.95"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ROUND(J84,2)</f>
        <v>0</v>
      </c>
      <c r="K29" s="40"/>
    </row>
    <row r="30" spans="2:11" s="1" customFormat="1" ht="6.95" customHeight="1">
      <c r="B30" s="36"/>
      <c r="C30" s="37"/>
      <c r="D30" s="81"/>
      <c r="E30" s="81"/>
      <c r="F30" s="81"/>
      <c r="G30" s="81"/>
      <c r="H30" s="81"/>
      <c r="I30" s="125"/>
      <c r="J30" s="81"/>
      <c r="K30" s="126"/>
    </row>
    <row r="31" spans="2:11" s="1" customFormat="1" ht="14.45" customHeight="1">
      <c r="B31" s="36"/>
      <c r="C31" s="37"/>
      <c r="D31" s="37"/>
      <c r="E31" s="37"/>
      <c r="F31" s="41" t="s">
        <v>39</v>
      </c>
      <c r="G31" s="37"/>
      <c r="H31" s="37"/>
      <c r="I31" s="129" t="s">
        <v>38</v>
      </c>
      <c r="J31" s="41" t="s">
        <v>40</v>
      </c>
      <c r="K31" s="40"/>
    </row>
    <row r="32" spans="2:11" s="1" customFormat="1" ht="14.45" customHeight="1">
      <c r="B32" s="36"/>
      <c r="C32" s="37"/>
      <c r="D32" s="44" t="s">
        <v>41</v>
      </c>
      <c r="E32" s="44" t="s">
        <v>42</v>
      </c>
      <c r="F32" s="130">
        <f>ROUND(SUM(BE84:BE89),2)</f>
        <v>0</v>
      </c>
      <c r="G32" s="37"/>
      <c r="H32" s="37"/>
      <c r="I32" s="131">
        <v>0.21</v>
      </c>
      <c r="J32" s="130">
        <f>ROUND(ROUND((SUM(BE84:BE89)),2)*I32,2)</f>
        <v>0</v>
      </c>
      <c r="K32" s="40"/>
    </row>
    <row r="33" spans="2:11" s="1" customFormat="1" ht="14.45" customHeight="1">
      <c r="B33" s="36"/>
      <c r="C33" s="37"/>
      <c r="D33" s="37"/>
      <c r="E33" s="44" t="s">
        <v>43</v>
      </c>
      <c r="F33" s="130">
        <f>ROUND(SUM(BF84:BF89),2)</f>
        <v>0</v>
      </c>
      <c r="G33" s="37"/>
      <c r="H33" s="37"/>
      <c r="I33" s="131">
        <v>0.15</v>
      </c>
      <c r="J33" s="130">
        <f>ROUND(ROUND((SUM(BF84:BF89)),2)*I33,2)</f>
        <v>0</v>
      </c>
      <c r="K33" s="40"/>
    </row>
    <row r="34" spans="2:11" s="1" customFormat="1" ht="14.45" customHeight="1" hidden="1">
      <c r="B34" s="36"/>
      <c r="C34" s="37"/>
      <c r="D34" s="37"/>
      <c r="E34" s="44" t="s">
        <v>44</v>
      </c>
      <c r="F34" s="130">
        <f>ROUND(SUM(BG84:BG89),2)</f>
        <v>0</v>
      </c>
      <c r="G34" s="37"/>
      <c r="H34" s="37"/>
      <c r="I34" s="131">
        <v>0.21</v>
      </c>
      <c r="J34" s="130">
        <v>0</v>
      </c>
      <c r="K34" s="40"/>
    </row>
    <row r="35" spans="2:11" s="1" customFormat="1" ht="14.45" customHeight="1" hidden="1">
      <c r="B35" s="36"/>
      <c r="C35" s="37"/>
      <c r="D35" s="37"/>
      <c r="E35" s="44" t="s">
        <v>45</v>
      </c>
      <c r="F35" s="130">
        <f>ROUND(SUM(BH84:BH89),2)</f>
        <v>0</v>
      </c>
      <c r="G35" s="37"/>
      <c r="H35" s="37"/>
      <c r="I35" s="131">
        <v>0.15</v>
      </c>
      <c r="J35" s="130">
        <v>0</v>
      </c>
      <c r="K35" s="40"/>
    </row>
    <row r="36" spans="2:11" s="1" customFormat="1" ht="14.45" customHeight="1" hidden="1">
      <c r="B36" s="36"/>
      <c r="C36" s="37"/>
      <c r="D36" s="37"/>
      <c r="E36" s="44" t="s">
        <v>46</v>
      </c>
      <c r="F36" s="130">
        <f>ROUND(SUM(BI84:BI89),2)</f>
        <v>0</v>
      </c>
      <c r="G36" s="37"/>
      <c r="H36" s="37"/>
      <c r="I36" s="131">
        <v>0</v>
      </c>
      <c r="J36" s="130">
        <v>0</v>
      </c>
      <c r="K36" s="40"/>
    </row>
    <row r="37" spans="2:11" s="1" customFormat="1" ht="6.95"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5" customHeight="1">
      <c r="B39" s="51"/>
      <c r="C39" s="52"/>
      <c r="D39" s="52"/>
      <c r="E39" s="52"/>
      <c r="F39" s="52"/>
      <c r="G39" s="52"/>
      <c r="H39" s="52"/>
      <c r="I39" s="139"/>
      <c r="J39" s="52"/>
      <c r="K39" s="53"/>
    </row>
    <row r="43" spans="2:11" s="1" customFormat="1" ht="6.95" customHeight="1">
      <c r="B43" s="140"/>
      <c r="C43" s="141"/>
      <c r="D43" s="141"/>
      <c r="E43" s="141"/>
      <c r="F43" s="141"/>
      <c r="G43" s="141"/>
      <c r="H43" s="141"/>
      <c r="I43" s="142"/>
      <c r="J43" s="141"/>
      <c r="K43" s="143"/>
    </row>
    <row r="44" spans="2:11" s="1" customFormat="1" ht="36.95" customHeight="1">
      <c r="B44" s="36"/>
      <c r="C44" s="25" t="s">
        <v>150</v>
      </c>
      <c r="D44" s="37"/>
      <c r="E44" s="37"/>
      <c r="F44" s="37"/>
      <c r="G44" s="37"/>
      <c r="H44" s="37"/>
      <c r="I44" s="118"/>
      <c r="J44" s="37"/>
      <c r="K44" s="40"/>
    </row>
    <row r="45" spans="2:11" s="1" customFormat="1" ht="6.95" customHeight="1">
      <c r="B45" s="36"/>
      <c r="C45" s="37"/>
      <c r="D45" s="37"/>
      <c r="E45" s="37"/>
      <c r="F45" s="37"/>
      <c r="G45" s="37"/>
      <c r="H45" s="37"/>
      <c r="I45" s="118"/>
      <c r="J45" s="37"/>
      <c r="K45" s="40"/>
    </row>
    <row r="46" spans="2:11" s="1" customFormat="1" ht="14.45" customHeight="1">
      <c r="B46" s="36"/>
      <c r="C46" s="32" t="s">
        <v>16</v>
      </c>
      <c r="D46" s="37"/>
      <c r="E46" s="37"/>
      <c r="F46" s="37"/>
      <c r="G46" s="37"/>
      <c r="H46" s="37"/>
      <c r="I46" s="118"/>
      <c r="J46" s="37"/>
      <c r="K46" s="40"/>
    </row>
    <row r="47" spans="2:11" s="1" customFormat="1" ht="22.5" customHeight="1">
      <c r="B47" s="36"/>
      <c r="C47" s="37"/>
      <c r="D47" s="37"/>
      <c r="E47" s="328" t="str">
        <f>E7</f>
        <v>VD Labská, zvýšení retenční funkce rekonstrucí spodních výpustí v obtokovém tunelu</v>
      </c>
      <c r="F47" s="297"/>
      <c r="G47" s="297"/>
      <c r="H47" s="297"/>
      <c r="I47" s="118"/>
      <c r="J47" s="37"/>
      <c r="K47" s="40"/>
    </row>
    <row r="48" spans="2:11" ht="13.5">
      <c r="B48" s="23"/>
      <c r="C48" s="32" t="s">
        <v>148</v>
      </c>
      <c r="D48" s="24"/>
      <c r="E48" s="24"/>
      <c r="F48" s="24"/>
      <c r="G48" s="24"/>
      <c r="H48" s="24"/>
      <c r="I48" s="117"/>
      <c r="J48" s="24"/>
      <c r="K48" s="26"/>
    </row>
    <row r="49" spans="2:11" s="1" customFormat="1" ht="22.5" customHeight="1">
      <c r="B49" s="36"/>
      <c r="C49" s="37"/>
      <c r="D49" s="37"/>
      <c r="E49" s="328" t="s">
        <v>3003</v>
      </c>
      <c r="F49" s="297"/>
      <c r="G49" s="297"/>
      <c r="H49" s="297"/>
      <c r="I49" s="118"/>
      <c r="J49" s="37"/>
      <c r="K49" s="40"/>
    </row>
    <row r="50" spans="2:11" s="1" customFormat="1" ht="14.45" customHeight="1">
      <c r="B50" s="36"/>
      <c r="C50" s="32" t="s">
        <v>1109</v>
      </c>
      <c r="D50" s="37"/>
      <c r="E50" s="37"/>
      <c r="F50" s="37"/>
      <c r="G50" s="37"/>
      <c r="H50" s="37"/>
      <c r="I50" s="118"/>
      <c r="J50" s="37"/>
      <c r="K50" s="40"/>
    </row>
    <row r="51" spans="2:11" s="1" customFormat="1" ht="23.25" customHeight="1">
      <c r="B51" s="36"/>
      <c r="C51" s="37"/>
      <c r="D51" s="37"/>
      <c r="E51" s="329" t="str">
        <f>E11</f>
        <v>SO 09.02 - Řídící systémy</v>
      </c>
      <c r="F51" s="297"/>
      <c r="G51" s="297"/>
      <c r="H51" s="297"/>
      <c r="I51" s="118"/>
      <c r="J51" s="37"/>
      <c r="K51" s="40"/>
    </row>
    <row r="52" spans="2:11" s="1" customFormat="1" ht="6.95" customHeight="1">
      <c r="B52" s="36"/>
      <c r="C52" s="37"/>
      <c r="D52" s="37"/>
      <c r="E52" s="37"/>
      <c r="F52" s="37"/>
      <c r="G52" s="37"/>
      <c r="H52" s="37"/>
      <c r="I52" s="118"/>
      <c r="J52" s="37"/>
      <c r="K52" s="40"/>
    </row>
    <row r="53" spans="2:11" s="1" customFormat="1" ht="18" customHeight="1">
      <c r="B53" s="36"/>
      <c r="C53" s="32" t="s">
        <v>22</v>
      </c>
      <c r="D53" s="37"/>
      <c r="E53" s="37"/>
      <c r="F53" s="30" t="str">
        <f>F14</f>
        <v xml:space="preserve"> </v>
      </c>
      <c r="G53" s="37"/>
      <c r="H53" s="37"/>
      <c r="I53" s="119" t="s">
        <v>24</v>
      </c>
      <c r="J53" s="120" t="str">
        <f>IF(J14="","",J14)</f>
        <v>22. 3. 2016</v>
      </c>
      <c r="K53" s="40"/>
    </row>
    <row r="54" spans="2:11" s="1" customFormat="1" ht="6.95" customHeight="1">
      <c r="B54" s="36"/>
      <c r="C54" s="37"/>
      <c r="D54" s="37"/>
      <c r="E54" s="37"/>
      <c r="F54" s="37"/>
      <c r="G54" s="37"/>
      <c r="H54" s="37"/>
      <c r="I54" s="118"/>
      <c r="J54" s="37"/>
      <c r="K54" s="40"/>
    </row>
    <row r="55" spans="2:11" s="1" customFormat="1" ht="13.5">
      <c r="B55" s="36"/>
      <c r="C55" s="32" t="s">
        <v>26</v>
      </c>
      <c r="D55" s="37"/>
      <c r="E55" s="37"/>
      <c r="F55" s="30" t="str">
        <f>E17</f>
        <v>Povodí Labe, státní podnik</v>
      </c>
      <c r="G55" s="37"/>
      <c r="H55" s="37"/>
      <c r="I55" s="119" t="s">
        <v>32</v>
      </c>
      <c r="J55" s="30" t="str">
        <f>E23</f>
        <v>HG Partner, s.r.o.</v>
      </c>
      <c r="K55" s="40"/>
    </row>
    <row r="56" spans="2:11" s="1" customFormat="1" ht="14.45"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151</v>
      </c>
      <c r="D58" s="132"/>
      <c r="E58" s="132"/>
      <c r="F58" s="132"/>
      <c r="G58" s="132"/>
      <c r="H58" s="132"/>
      <c r="I58" s="145"/>
      <c r="J58" s="146" t="s">
        <v>152</v>
      </c>
      <c r="K58" s="147"/>
    </row>
    <row r="59" spans="2:11" s="1" customFormat="1" ht="10.35" customHeight="1">
      <c r="B59" s="36"/>
      <c r="C59" s="37"/>
      <c r="D59" s="37"/>
      <c r="E59" s="37"/>
      <c r="F59" s="37"/>
      <c r="G59" s="37"/>
      <c r="H59" s="37"/>
      <c r="I59" s="118"/>
      <c r="J59" s="37"/>
      <c r="K59" s="40"/>
    </row>
    <row r="60" spans="2:47" s="1" customFormat="1" ht="29.25" customHeight="1">
      <c r="B60" s="36"/>
      <c r="C60" s="148" t="s">
        <v>153</v>
      </c>
      <c r="D60" s="37"/>
      <c r="E60" s="37"/>
      <c r="F60" s="37"/>
      <c r="G60" s="37"/>
      <c r="H60" s="37"/>
      <c r="I60" s="118"/>
      <c r="J60" s="128">
        <f>J84</f>
        <v>0</v>
      </c>
      <c r="K60" s="40"/>
      <c r="AU60" s="19" t="s">
        <v>154</v>
      </c>
    </row>
    <row r="61" spans="2:11" s="8" customFormat="1" ht="24.95" customHeight="1">
      <c r="B61" s="149"/>
      <c r="C61" s="150"/>
      <c r="D61" s="151" t="s">
        <v>160</v>
      </c>
      <c r="E61" s="152"/>
      <c r="F61" s="152"/>
      <c r="G61" s="152"/>
      <c r="H61" s="152"/>
      <c r="I61" s="153"/>
      <c r="J61" s="154">
        <f>J85</f>
        <v>0</v>
      </c>
      <c r="K61" s="155"/>
    </row>
    <row r="62" spans="2:11" s="9" customFormat="1" ht="19.9" customHeight="1">
      <c r="B62" s="156"/>
      <c r="C62" s="157"/>
      <c r="D62" s="158" t="s">
        <v>3005</v>
      </c>
      <c r="E62" s="159"/>
      <c r="F62" s="159"/>
      <c r="G62" s="159"/>
      <c r="H62" s="159"/>
      <c r="I62" s="160"/>
      <c r="J62" s="161">
        <f>J86</f>
        <v>0</v>
      </c>
      <c r="K62" s="162"/>
    </row>
    <row r="63" spans="2:11" s="1" customFormat="1" ht="21.75" customHeight="1">
      <c r="B63" s="36"/>
      <c r="C63" s="37"/>
      <c r="D63" s="37"/>
      <c r="E63" s="37"/>
      <c r="F63" s="37"/>
      <c r="G63" s="37"/>
      <c r="H63" s="37"/>
      <c r="I63" s="118"/>
      <c r="J63" s="37"/>
      <c r="K63" s="40"/>
    </row>
    <row r="64" spans="2:11" s="1" customFormat="1" ht="6.95" customHeight="1">
      <c r="B64" s="51"/>
      <c r="C64" s="52"/>
      <c r="D64" s="52"/>
      <c r="E64" s="52"/>
      <c r="F64" s="52"/>
      <c r="G64" s="52"/>
      <c r="H64" s="52"/>
      <c r="I64" s="139"/>
      <c r="J64" s="52"/>
      <c r="K64" s="53"/>
    </row>
    <row r="68" spans="2:12" s="1" customFormat="1" ht="6.95" customHeight="1">
      <c r="B68" s="54"/>
      <c r="C68" s="55"/>
      <c r="D68" s="55"/>
      <c r="E68" s="55"/>
      <c r="F68" s="55"/>
      <c r="G68" s="55"/>
      <c r="H68" s="55"/>
      <c r="I68" s="142"/>
      <c r="J68" s="55"/>
      <c r="K68" s="55"/>
      <c r="L68" s="56"/>
    </row>
    <row r="69" spans="2:12" s="1" customFormat="1" ht="36.95" customHeight="1">
      <c r="B69" s="36"/>
      <c r="C69" s="57" t="s">
        <v>165</v>
      </c>
      <c r="D69" s="58"/>
      <c r="E69" s="58"/>
      <c r="F69" s="58"/>
      <c r="G69" s="58"/>
      <c r="H69" s="58"/>
      <c r="I69" s="163"/>
      <c r="J69" s="58"/>
      <c r="K69" s="58"/>
      <c r="L69" s="56"/>
    </row>
    <row r="70" spans="2:12" s="1" customFormat="1" ht="6.95" customHeight="1">
      <c r="B70" s="36"/>
      <c r="C70" s="58"/>
      <c r="D70" s="58"/>
      <c r="E70" s="58"/>
      <c r="F70" s="58"/>
      <c r="G70" s="58"/>
      <c r="H70" s="58"/>
      <c r="I70" s="163"/>
      <c r="J70" s="58"/>
      <c r="K70" s="58"/>
      <c r="L70" s="56"/>
    </row>
    <row r="71" spans="2:12" s="1" customFormat="1" ht="14.45" customHeight="1">
      <c r="B71" s="36"/>
      <c r="C71" s="60" t="s">
        <v>16</v>
      </c>
      <c r="D71" s="58"/>
      <c r="E71" s="58"/>
      <c r="F71" s="58"/>
      <c r="G71" s="58"/>
      <c r="H71" s="58"/>
      <c r="I71" s="163"/>
      <c r="J71" s="58"/>
      <c r="K71" s="58"/>
      <c r="L71" s="56"/>
    </row>
    <row r="72" spans="2:12" s="1" customFormat="1" ht="22.5" customHeight="1">
      <c r="B72" s="36"/>
      <c r="C72" s="58"/>
      <c r="D72" s="58"/>
      <c r="E72" s="331" t="str">
        <f>E7</f>
        <v>VD Labská, zvýšení retenční funkce rekonstrucí spodních výpustí v obtokovém tunelu</v>
      </c>
      <c r="F72" s="308"/>
      <c r="G72" s="308"/>
      <c r="H72" s="308"/>
      <c r="I72" s="163"/>
      <c r="J72" s="58"/>
      <c r="K72" s="58"/>
      <c r="L72" s="56"/>
    </row>
    <row r="73" spans="2:12" ht="13.5">
      <c r="B73" s="23"/>
      <c r="C73" s="60" t="s">
        <v>148</v>
      </c>
      <c r="D73" s="270"/>
      <c r="E73" s="270"/>
      <c r="F73" s="270"/>
      <c r="G73" s="270"/>
      <c r="H73" s="270"/>
      <c r="J73" s="270"/>
      <c r="K73" s="270"/>
      <c r="L73" s="271"/>
    </row>
    <row r="74" spans="2:12" s="1" customFormat="1" ht="22.5" customHeight="1">
      <c r="B74" s="36"/>
      <c r="C74" s="58"/>
      <c r="D74" s="58"/>
      <c r="E74" s="331" t="s">
        <v>3003</v>
      </c>
      <c r="F74" s="308"/>
      <c r="G74" s="308"/>
      <c r="H74" s="308"/>
      <c r="I74" s="163"/>
      <c r="J74" s="58"/>
      <c r="K74" s="58"/>
      <c r="L74" s="56"/>
    </row>
    <row r="75" spans="2:12" s="1" customFormat="1" ht="14.45" customHeight="1">
      <c r="B75" s="36"/>
      <c r="C75" s="60" t="s">
        <v>1109</v>
      </c>
      <c r="D75" s="58"/>
      <c r="E75" s="58"/>
      <c r="F75" s="58"/>
      <c r="G75" s="58"/>
      <c r="H75" s="58"/>
      <c r="I75" s="163"/>
      <c r="J75" s="58"/>
      <c r="K75" s="58"/>
      <c r="L75" s="56"/>
    </row>
    <row r="76" spans="2:12" s="1" customFormat="1" ht="23.25" customHeight="1">
      <c r="B76" s="36"/>
      <c r="C76" s="58"/>
      <c r="D76" s="58"/>
      <c r="E76" s="305" t="str">
        <f>E11</f>
        <v>SO 09.02 - Řídící systémy</v>
      </c>
      <c r="F76" s="308"/>
      <c r="G76" s="308"/>
      <c r="H76" s="308"/>
      <c r="I76" s="163"/>
      <c r="J76" s="58"/>
      <c r="K76" s="58"/>
      <c r="L76" s="56"/>
    </row>
    <row r="77" spans="2:12" s="1" customFormat="1" ht="6.95" customHeight="1">
      <c r="B77" s="36"/>
      <c r="C77" s="58"/>
      <c r="D77" s="58"/>
      <c r="E77" s="58"/>
      <c r="F77" s="58"/>
      <c r="G77" s="58"/>
      <c r="H77" s="58"/>
      <c r="I77" s="163"/>
      <c r="J77" s="58"/>
      <c r="K77" s="58"/>
      <c r="L77" s="56"/>
    </row>
    <row r="78" spans="2:12" s="1" customFormat="1" ht="18" customHeight="1">
      <c r="B78" s="36"/>
      <c r="C78" s="60" t="s">
        <v>22</v>
      </c>
      <c r="D78" s="58"/>
      <c r="E78" s="58"/>
      <c r="F78" s="164" t="str">
        <f>F14</f>
        <v xml:space="preserve"> </v>
      </c>
      <c r="G78" s="58"/>
      <c r="H78" s="58"/>
      <c r="I78" s="165" t="s">
        <v>24</v>
      </c>
      <c r="J78" s="68" t="str">
        <f>IF(J14="","",J14)</f>
        <v>22. 3. 2016</v>
      </c>
      <c r="K78" s="58"/>
      <c r="L78" s="56"/>
    </row>
    <row r="79" spans="2:12" s="1" customFormat="1" ht="6.95" customHeight="1">
      <c r="B79" s="36"/>
      <c r="C79" s="58"/>
      <c r="D79" s="58"/>
      <c r="E79" s="58"/>
      <c r="F79" s="58"/>
      <c r="G79" s="58"/>
      <c r="H79" s="58"/>
      <c r="I79" s="163"/>
      <c r="J79" s="58"/>
      <c r="K79" s="58"/>
      <c r="L79" s="56"/>
    </row>
    <row r="80" spans="2:12" s="1" customFormat="1" ht="13.5">
      <c r="B80" s="36"/>
      <c r="C80" s="60" t="s">
        <v>26</v>
      </c>
      <c r="D80" s="58"/>
      <c r="E80" s="58"/>
      <c r="F80" s="164" t="str">
        <f>E17</f>
        <v>Povodí Labe, státní podnik</v>
      </c>
      <c r="G80" s="58"/>
      <c r="H80" s="58"/>
      <c r="I80" s="165" t="s">
        <v>32</v>
      </c>
      <c r="J80" s="164" t="str">
        <f>E23</f>
        <v>HG Partner, s.r.o.</v>
      </c>
      <c r="K80" s="58"/>
      <c r="L80" s="56"/>
    </row>
    <row r="81" spans="2:12" s="1" customFormat="1" ht="14.45" customHeight="1">
      <c r="B81" s="36"/>
      <c r="C81" s="60" t="s">
        <v>30</v>
      </c>
      <c r="D81" s="58"/>
      <c r="E81" s="58"/>
      <c r="F81" s="164" t="str">
        <f>IF(E20="","",E20)</f>
        <v/>
      </c>
      <c r="G81" s="58"/>
      <c r="H81" s="58"/>
      <c r="I81" s="163"/>
      <c r="J81" s="58"/>
      <c r="K81" s="58"/>
      <c r="L81" s="56"/>
    </row>
    <row r="82" spans="2:12" s="1" customFormat="1" ht="10.35" customHeight="1">
      <c r="B82" s="36"/>
      <c r="C82" s="58"/>
      <c r="D82" s="58"/>
      <c r="E82" s="58"/>
      <c r="F82" s="58"/>
      <c r="G82" s="58"/>
      <c r="H82" s="58"/>
      <c r="I82" s="163"/>
      <c r="J82" s="58"/>
      <c r="K82" s="58"/>
      <c r="L82" s="56"/>
    </row>
    <row r="83" spans="2:20" s="10" customFormat="1" ht="29.25" customHeight="1">
      <c r="B83" s="166"/>
      <c r="C83" s="167" t="s">
        <v>166</v>
      </c>
      <c r="D83" s="168" t="s">
        <v>56</v>
      </c>
      <c r="E83" s="168" t="s">
        <v>52</v>
      </c>
      <c r="F83" s="168" t="s">
        <v>167</v>
      </c>
      <c r="G83" s="168" t="s">
        <v>168</v>
      </c>
      <c r="H83" s="168" t="s">
        <v>169</v>
      </c>
      <c r="I83" s="169" t="s">
        <v>170</v>
      </c>
      <c r="J83" s="168" t="s">
        <v>152</v>
      </c>
      <c r="K83" s="170" t="s">
        <v>171</v>
      </c>
      <c r="L83" s="171"/>
      <c r="M83" s="77" t="s">
        <v>172</v>
      </c>
      <c r="N83" s="78" t="s">
        <v>41</v>
      </c>
      <c r="O83" s="78" t="s">
        <v>173</v>
      </c>
      <c r="P83" s="78" t="s">
        <v>174</v>
      </c>
      <c r="Q83" s="78" t="s">
        <v>175</v>
      </c>
      <c r="R83" s="78" t="s">
        <v>176</v>
      </c>
      <c r="S83" s="78" t="s">
        <v>177</v>
      </c>
      <c r="T83" s="79" t="s">
        <v>178</v>
      </c>
    </row>
    <row r="84" spans="2:63" s="1" customFormat="1" ht="29.25" customHeight="1">
      <c r="B84" s="36"/>
      <c r="C84" s="83" t="s">
        <v>153</v>
      </c>
      <c r="D84" s="58"/>
      <c r="E84" s="58"/>
      <c r="F84" s="58"/>
      <c r="G84" s="58"/>
      <c r="H84" s="58"/>
      <c r="I84" s="163"/>
      <c r="J84" s="172">
        <f>BK84</f>
        <v>0</v>
      </c>
      <c r="K84" s="58"/>
      <c r="L84" s="56"/>
      <c r="M84" s="80"/>
      <c r="N84" s="81"/>
      <c r="O84" s="81"/>
      <c r="P84" s="173">
        <f>P85</f>
        <v>0</v>
      </c>
      <c r="Q84" s="81"/>
      <c r="R84" s="173">
        <f>R85</f>
        <v>0</v>
      </c>
      <c r="S84" s="81"/>
      <c r="T84" s="174">
        <f>T85</f>
        <v>0</v>
      </c>
      <c r="AT84" s="19" t="s">
        <v>70</v>
      </c>
      <c r="AU84" s="19" t="s">
        <v>154</v>
      </c>
      <c r="BK84" s="175">
        <f>BK85</f>
        <v>0</v>
      </c>
    </row>
    <row r="85" spans="2:63" s="11" customFormat="1" ht="37.35" customHeight="1">
      <c r="B85" s="176"/>
      <c r="C85" s="177"/>
      <c r="D85" s="178" t="s">
        <v>70</v>
      </c>
      <c r="E85" s="179" t="s">
        <v>219</v>
      </c>
      <c r="F85" s="179" t="s">
        <v>269</v>
      </c>
      <c r="G85" s="177"/>
      <c r="H85" s="177"/>
      <c r="I85" s="180"/>
      <c r="J85" s="181">
        <f>BK85</f>
        <v>0</v>
      </c>
      <c r="K85" s="177"/>
      <c r="L85" s="182"/>
      <c r="M85" s="183"/>
      <c r="N85" s="184"/>
      <c r="O85" s="184"/>
      <c r="P85" s="185">
        <f>P86</f>
        <v>0</v>
      </c>
      <c r="Q85" s="184"/>
      <c r="R85" s="185">
        <f>R86</f>
        <v>0</v>
      </c>
      <c r="S85" s="184"/>
      <c r="T85" s="186">
        <f>T86</f>
        <v>0</v>
      </c>
      <c r="AR85" s="187" t="s">
        <v>203</v>
      </c>
      <c r="AT85" s="188" t="s">
        <v>70</v>
      </c>
      <c r="AU85" s="188" t="s">
        <v>71</v>
      </c>
      <c r="AY85" s="187" t="s">
        <v>180</v>
      </c>
      <c r="BK85" s="189">
        <f>BK86</f>
        <v>0</v>
      </c>
    </row>
    <row r="86" spans="2:63" s="11" customFormat="1" ht="19.9" customHeight="1">
      <c r="B86" s="176"/>
      <c r="C86" s="177"/>
      <c r="D86" s="190" t="s">
        <v>70</v>
      </c>
      <c r="E86" s="191" t="s">
        <v>3006</v>
      </c>
      <c r="F86" s="191" t="s">
        <v>3007</v>
      </c>
      <c r="G86" s="177"/>
      <c r="H86" s="177"/>
      <c r="I86" s="180"/>
      <c r="J86" s="192">
        <f>BK86</f>
        <v>0</v>
      </c>
      <c r="K86" s="177"/>
      <c r="L86" s="182"/>
      <c r="M86" s="183"/>
      <c r="N86" s="184"/>
      <c r="O86" s="184"/>
      <c r="P86" s="185">
        <f>SUM(P87:P89)</f>
        <v>0</v>
      </c>
      <c r="Q86" s="184"/>
      <c r="R86" s="185">
        <f>SUM(R87:R89)</f>
        <v>0</v>
      </c>
      <c r="S86" s="184"/>
      <c r="T86" s="186">
        <f>SUM(T87:T89)</f>
        <v>0</v>
      </c>
      <c r="AR86" s="187" t="s">
        <v>203</v>
      </c>
      <c r="AT86" s="188" t="s">
        <v>70</v>
      </c>
      <c r="AU86" s="188" t="s">
        <v>78</v>
      </c>
      <c r="AY86" s="187" t="s">
        <v>180</v>
      </c>
      <c r="BK86" s="189">
        <f>SUM(BK87:BK89)</f>
        <v>0</v>
      </c>
    </row>
    <row r="87" spans="2:65" s="1" customFormat="1" ht="22.5" customHeight="1">
      <c r="B87" s="36"/>
      <c r="C87" s="193" t="s">
        <v>78</v>
      </c>
      <c r="D87" s="193" t="s">
        <v>183</v>
      </c>
      <c r="E87" s="194" t="s">
        <v>3008</v>
      </c>
      <c r="F87" s="195" t="s">
        <v>141</v>
      </c>
      <c r="G87" s="196" t="s">
        <v>214</v>
      </c>
      <c r="H87" s="197">
        <v>1</v>
      </c>
      <c r="I87" s="198"/>
      <c r="J87" s="199">
        <f>ROUND(I87*H87,2)</f>
        <v>0</v>
      </c>
      <c r="K87" s="195" t="s">
        <v>21</v>
      </c>
      <c r="L87" s="56"/>
      <c r="M87" s="200" t="s">
        <v>21</v>
      </c>
      <c r="N87" s="201" t="s">
        <v>42</v>
      </c>
      <c r="O87" s="37"/>
      <c r="P87" s="202">
        <f>O87*H87</f>
        <v>0</v>
      </c>
      <c r="Q87" s="202">
        <v>0</v>
      </c>
      <c r="R87" s="202">
        <f>Q87*H87</f>
        <v>0</v>
      </c>
      <c r="S87" s="202">
        <v>0</v>
      </c>
      <c r="T87" s="203">
        <f>S87*H87</f>
        <v>0</v>
      </c>
      <c r="AR87" s="19" t="s">
        <v>206</v>
      </c>
      <c r="AT87" s="19" t="s">
        <v>183</v>
      </c>
      <c r="AU87" s="19" t="s">
        <v>80</v>
      </c>
      <c r="AY87" s="19" t="s">
        <v>180</v>
      </c>
      <c r="BE87" s="204">
        <f>IF(N87="základní",J87,0)</f>
        <v>0</v>
      </c>
      <c r="BF87" s="204">
        <f>IF(N87="snížená",J87,0)</f>
        <v>0</v>
      </c>
      <c r="BG87" s="204">
        <f>IF(N87="zákl. přenesená",J87,0)</f>
        <v>0</v>
      </c>
      <c r="BH87" s="204">
        <f>IF(N87="sníž. přenesená",J87,0)</f>
        <v>0</v>
      </c>
      <c r="BI87" s="204">
        <f>IF(N87="nulová",J87,0)</f>
        <v>0</v>
      </c>
      <c r="BJ87" s="19" t="s">
        <v>78</v>
      </c>
      <c r="BK87" s="204">
        <f>ROUND(I87*H87,2)</f>
        <v>0</v>
      </c>
      <c r="BL87" s="19" t="s">
        <v>206</v>
      </c>
      <c r="BM87" s="19" t="s">
        <v>3120</v>
      </c>
    </row>
    <row r="88" spans="2:47" s="1" customFormat="1" ht="40.5">
      <c r="B88" s="36"/>
      <c r="C88" s="58"/>
      <c r="D88" s="205" t="s">
        <v>188</v>
      </c>
      <c r="E88" s="58"/>
      <c r="F88" s="206" t="s">
        <v>3121</v>
      </c>
      <c r="G88" s="58"/>
      <c r="H88" s="58"/>
      <c r="I88" s="163"/>
      <c r="J88" s="58"/>
      <c r="K88" s="58"/>
      <c r="L88" s="56"/>
      <c r="M88" s="73"/>
      <c r="N88" s="37"/>
      <c r="O88" s="37"/>
      <c r="P88" s="37"/>
      <c r="Q88" s="37"/>
      <c r="R88" s="37"/>
      <c r="S88" s="37"/>
      <c r="T88" s="74"/>
      <c r="AT88" s="19" t="s">
        <v>188</v>
      </c>
      <c r="AU88" s="19" t="s">
        <v>80</v>
      </c>
    </row>
    <row r="89" spans="2:47" s="1" customFormat="1" ht="27">
      <c r="B89" s="36"/>
      <c r="C89" s="58"/>
      <c r="D89" s="205" t="s">
        <v>216</v>
      </c>
      <c r="E89" s="58"/>
      <c r="F89" s="218" t="s">
        <v>3115</v>
      </c>
      <c r="G89" s="58"/>
      <c r="H89" s="58"/>
      <c r="I89" s="163"/>
      <c r="J89" s="58"/>
      <c r="K89" s="58"/>
      <c r="L89" s="56"/>
      <c r="M89" s="283"/>
      <c r="N89" s="253"/>
      <c r="O89" s="253"/>
      <c r="P89" s="253"/>
      <c r="Q89" s="253"/>
      <c r="R89" s="253"/>
      <c r="S89" s="253"/>
      <c r="T89" s="284"/>
      <c r="AT89" s="19" t="s">
        <v>216</v>
      </c>
      <c r="AU89" s="19" t="s">
        <v>80</v>
      </c>
    </row>
    <row r="90" spans="2:12" s="1" customFormat="1" ht="6.95" customHeight="1">
      <c r="B90" s="51"/>
      <c r="C90" s="52"/>
      <c r="D90" s="52"/>
      <c r="E90" s="52"/>
      <c r="F90" s="52"/>
      <c r="G90" s="52"/>
      <c r="H90" s="52"/>
      <c r="I90" s="139"/>
      <c r="J90" s="52"/>
      <c r="K90" s="52"/>
      <c r="L90" s="56"/>
    </row>
  </sheetData>
  <sheetProtection password="CC35" sheet="1" objects="1" scenarios="1" formatColumns="0" formatRows="0" sort="0" autoFilter="0"/>
  <autoFilter ref="C83:K83"/>
  <mergeCells count="12">
    <mergeCell ref="G1:H1"/>
    <mergeCell ref="L2:V2"/>
    <mergeCell ref="E49:H49"/>
    <mergeCell ref="E51:H51"/>
    <mergeCell ref="E72:H72"/>
    <mergeCell ref="E74:H74"/>
    <mergeCell ref="E76:H76"/>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3"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145</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s="1" customFormat="1" ht="13.5">
      <c r="B8" s="36"/>
      <c r="C8" s="37"/>
      <c r="D8" s="32" t="s">
        <v>148</v>
      </c>
      <c r="E8" s="37"/>
      <c r="F8" s="37"/>
      <c r="G8" s="37"/>
      <c r="H8" s="37"/>
      <c r="I8" s="118"/>
      <c r="J8" s="37"/>
      <c r="K8" s="40"/>
    </row>
    <row r="9" spans="2:11" s="1" customFormat="1" ht="36.95" customHeight="1">
      <c r="B9" s="36"/>
      <c r="C9" s="37"/>
      <c r="D9" s="37"/>
      <c r="E9" s="329" t="s">
        <v>3122</v>
      </c>
      <c r="F9" s="297"/>
      <c r="G9" s="297"/>
      <c r="H9" s="297"/>
      <c r="I9" s="118"/>
      <c r="J9" s="37"/>
      <c r="K9" s="40"/>
    </row>
    <row r="10" spans="2:11" s="1" customFormat="1" ht="13.5">
      <c r="B10" s="36"/>
      <c r="C10" s="37"/>
      <c r="D10" s="37"/>
      <c r="E10" s="37"/>
      <c r="F10" s="37"/>
      <c r="G10" s="37"/>
      <c r="H10" s="37"/>
      <c r="I10" s="118"/>
      <c r="J10" s="37"/>
      <c r="K10" s="40"/>
    </row>
    <row r="11" spans="2:11" s="1" customFormat="1" ht="14.45" customHeight="1">
      <c r="B11" s="36"/>
      <c r="C11" s="37"/>
      <c r="D11" s="32" t="s">
        <v>18</v>
      </c>
      <c r="E11" s="37"/>
      <c r="F11" s="30" t="s">
        <v>21</v>
      </c>
      <c r="G11" s="37"/>
      <c r="H11" s="37"/>
      <c r="I11" s="119" t="s">
        <v>20</v>
      </c>
      <c r="J11" s="30" t="s">
        <v>21</v>
      </c>
      <c r="K11" s="40"/>
    </row>
    <row r="12" spans="2:11" s="1" customFormat="1" ht="14.45" customHeight="1">
      <c r="B12" s="36"/>
      <c r="C12" s="37"/>
      <c r="D12" s="32" t="s">
        <v>22</v>
      </c>
      <c r="E12" s="37"/>
      <c r="F12" s="30" t="s">
        <v>23</v>
      </c>
      <c r="G12" s="37"/>
      <c r="H12" s="37"/>
      <c r="I12" s="119" t="s">
        <v>24</v>
      </c>
      <c r="J12" s="120" t="str">
        <f>'Rekapitulace stavby'!AN8</f>
        <v>22. 3. 2016</v>
      </c>
      <c r="K12" s="40"/>
    </row>
    <row r="13" spans="2:11" s="1" customFormat="1" ht="10.9" customHeight="1">
      <c r="B13" s="36"/>
      <c r="C13" s="37"/>
      <c r="D13" s="37"/>
      <c r="E13" s="37"/>
      <c r="F13" s="37"/>
      <c r="G13" s="37"/>
      <c r="H13" s="37"/>
      <c r="I13" s="118"/>
      <c r="J13" s="37"/>
      <c r="K13" s="40"/>
    </row>
    <row r="14" spans="2:11" s="1" customFormat="1" ht="14.45" customHeight="1">
      <c r="B14" s="36"/>
      <c r="C14" s="37"/>
      <c r="D14" s="32" t="s">
        <v>26</v>
      </c>
      <c r="E14" s="37"/>
      <c r="F14" s="37"/>
      <c r="G14" s="37"/>
      <c r="H14" s="37"/>
      <c r="I14" s="119" t="s">
        <v>27</v>
      </c>
      <c r="J14" s="30" t="str">
        <f>IF('Rekapitulace stavby'!AN10="","",'Rekapitulace stavby'!AN10)</f>
        <v/>
      </c>
      <c r="K14" s="40"/>
    </row>
    <row r="15" spans="2:11" s="1" customFormat="1" ht="18" customHeight="1">
      <c r="B15" s="36"/>
      <c r="C15" s="37"/>
      <c r="D15" s="37"/>
      <c r="E15" s="30" t="str">
        <f>IF('Rekapitulace stavby'!E11="","",'Rekapitulace stavby'!E11)</f>
        <v>Povodí Labe, státní podnik</v>
      </c>
      <c r="F15" s="37"/>
      <c r="G15" s="37"/>
      <c r="H15" s="37"/>
      <c r="I15" s="119" t="s">
        <v>29</v>
      </c>
      <c r="J15" s="30" t="str">
        <f>IF('Rekapitulace stavby'!AN11="","",'Rekapitulace stavby'!AN11)</f>
        <v/>
      </c>
      <c r="K15" s="40"/>
    </row>
    <row r="16" spans="2:11" s="1" customFormat="1" ht="6.95" customHeight="1">
      <c r="B16" s="36"/>
      <c r="C16" s="37"/>
      <c r="D16" s="37"/>
      <c r="E16" s="37"/>
      <c r="F16" s="37"/>
      <c r="G16" s="37"/>
      <c r="H16" s="37"/>
      <c r="I16" s="118"/>
      <c r="J16" s="37"/>
      <c r="K16" s="40"/>
    </row>
    <row r="17" spans="2:11" s="1" customFormat="1" ht="14.45" customHeight="1">
      <c r="B17" s="36"/>
      <c r="C17" s="37"/>
      <c r="D17" s="32" t="s">
        <v>30</v>
      </c>
      <c r="E17" s="37"/>
      <c r="F17" s="37"/>
      <c r="G17" s="37"/>
      <c r="H17" s="37"/>
      <c r="I17" s="119" t="s">
        <v>27</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9" t="s">
        <v>29</v>
      </c>
      <c r="J18" s="30" t="str">
        <f>IF('Rekapitulace stavby'!AN14="Vyplň údaj","",IF('Rekapitulace stavby'!AN14="","",'Rekapitulace stavby'!AN14))</f>
        <v/>
      </c>
      <c r="K18" s="40"/>
    </row>
    <row r="19" spans="2:11" s="1" customFormat="1" ht="6.95" customHeight="1">
      <c r="B19" s="36"/>
      <c r="C19" s="37"/>
      <c r="D19" s="37"/>
      <c r="E19" s="37"/>
      <c r="F19" s="37"/>
      <c r="G19" s="37"/>
      <c r="H19" s="37"/>
      <c r="I19" s="118"/>
      <c r="J19" s="37"/>
      <c r="K19" s="40"/>
    </row>
    <row r="20" spans="2:11" s="1" customFormat="1" ht="14.45" customHeight="1">
      <c r="B20" s="36"/>
      <c r="C20" s="37"/>
      <c r="D20" s="32" t="s">
        <v>32</v>
      </c>
      <c r="E20" s="37"/>
      <c r="F20" s="37"/>
      <c r="G20" s="37"/>
      <c r="H20" s="37"/>
      <c r="I20" s="119" t="s">
        <v>27</v>
      </c>
      <c r="J20" s="30" t="str">
        <f>IF('Rekapitulace stavby'!AN16="","",'Rekapitulace stavby'!AN16)</f>
        <v/>
      </c>
      <c r="K20" s="40"/>
    </row>
    <row r="21" spans="2:11" s="1" customFormat="1" ht="18" customHeight="1">
      <c r="B21" s="36"/>
      <c r="C21" s="37"/>
      <c r="D21" s="37"/>
      <c r="E21" s="30" t="str">
        <f>IF('Rekapitulace stavby'!E17="","",'Rekapitulace stavby'!E17)</f>
        <v>HG Partner, s.r.o.</v>
      </c>
      <c r="F21" s="37"/>
      <c r="G21" s="37"/>
      <c r="H21" s="37"/>
      <c r="I21" s="119" t="s">
        <v>29</v>
      </c>
      <c r="J21" s="30" t="str">
        <f>IF('Rekapitulace stavby'!AN17="","",'Rekapitulace stavby'!AN17)</f>
        <v/>
      </c>
      <c r="K21" s="40"/>
    </row>
    <row r="22" spans="2:11" s="1" customFormat="1" ht="6.95" customHeight="1">
      <c r="B22" s="36"/>
      <c r="C22" s="37"/>
      <c r="D22" s="37"/>
      <c r="E22" s="37"/>
      <c r="F22" s="37"/>
      <c r="G22" s="37"/>
      <c r="H22" s="37"/>
      <c r="I22" s="118"/>
      <c r="J22" s="37"/>
      <c r="K22" s="40"/>
    </row>
    <row r="23" spans="2:11" s="1" customFormat="1" ht="14.45" customHeight="1">
      <c r="B23" s="36"/>
      <c r="C23" s="37"/>
      <c r="D23" s="32" t="s">
        <v>35</v>
      </c>
      <c r="E23" s="37"/>
      <c r="F23" s="37"/>
      <c r="G23" s="37"/>
      <c r="H23" s="37"/>
      <c r="I23" s="118"/>
      <c r="J23" s="37"/>
      <c r="K23" s="40"/>
    </row>
    <row r="24" spans="2:11" s="7" customFormat="1" ht="22.5" customHeight="1">
      <c r="B24" s="121"/>
      <c r="C24" s="122"/>
      <c r="D24" s="122"/>
      <c r="E24" s="293" t="s">
        <v>21</v>
      </c>
      <c r="F24" s="330"/>
      <c r="G24" s="330"/>
      <c r="H24" s="330"/>
      <c r="I24" s="123"/>
      <c r="J24" s="122"/>
      <c r="K24" s="124"/>
    </row>
    <row r="25" spans="2:11" s="1" customFormat="1" ht="6.95" customHeight="1">
      <c r="B25" s="36"/>
      <c r="C25" s="37"/>
      <c r="D25" s="37"/>
      <c r="E25" s="37"/>
      <c r="F25" s="37"/>
      <c r="G25" s="37"/>
      <c r="H25" s="37"/>
      <c r="I25" s="118"/>
      <c r="J25" s="37"/>
      <c r="K25" s="40"/>
    </row>
    <row r="26" spans="2:11" s="1" customFormat="1" ht="6.95" customHeight="1">
      <c r="B26" s="36"/>
      <c r="C26" s="37"/>
      <c r="D26" s="81"/>
      <c r="E26" s="81"/>
      <c r="F26" s="81"/>
      <c r="G26" s="81"/>
      <c r="H26" s="81"/>
      <c r="I26" s="125"/>
      <c r="J26" s="81"/>
      <c r="K26" s="126"/>
    </row>
    <row r="27" spans="2:11" s="1" customFormat="1" ht="25.35" customHeight="1">
      <c r="B27" s="36"/>
      <c r="C27" s="37"/>
      <c r="D27" s="127" t="s">
        <v>37</v>
      </c>
      <c r="E27" s="37"/>
      <c r="F27" s="37"/>
      <c r="G27" s="37"/>
      <c r="H27" s="37"/>
      <c r="I27" s="118"/>
      <c r="J27" s="128">
        <f>ROUND(J82,2)</f>
        <v>0</v>
      </c>
      <c r="K27" s="40"/>
    </row>
    <row r="28" spans="2:11" s="1" customFormat="1" ht="6.95" customHeight="1">
      <c r="B28" s="36"/>
      <c r="C28" s="37"/>
      <c r="D28" s="81"/>
      <c r="E28" s="81"/>
      <c r="F28" s="81"/>
      <c r="G28" s="81"/>
      <c r="H28" s="81"/>
      <c r="I28" s="125"/>
      <c r="J28" s="81"/>
      <c r="K28" s="126"/>
    </row>
    <row r="29" spans="2:11" s="1" customFormat="1" ht="14.45" customHeight="1">
      <c r="B29" s="36"/>
      <c r="C29" s="37"/>
      <c r="D29" s="37"/>
      <c r="E29" s="37"/>
      <c r="F29" s="41" t="s">
        <v>39</v>
      </c>
      <c r="G29" s="37"/>
      <c r="H29" s="37"/>
      <c r="I29" s="129" t="s">
        <v>38</v>
      </c>
      <c r="J29" s="41" t="s">
        <v>40</v>
      </c>
      <c r="K29" s="40"/>
    </row>
    <row r="30" spans="2:11" s="1" customFormat="1" ht="14.45" customHeight="1">
      <c r="B30" s="36"/>
      <c r="C30" s="37"/>
      <c r="D30" s="44" t="s">
        <v>41</v>
      </c>
      <c r="E30" s="44" t="s">
        <v>42</v>
      </c>
      <c r="F30" s="130">
        <f>ROUND(SUM(BE82:BE145),2)</f>
        <v>0</v>
      </c>
      <c r="G30" s="37"/>
      <c r="H30" s="37"/>
      <c r="I30" s="131">
        <v>0.21</v>
      </c>
      <c r="J30" s="130">
        <f>ROUND(ROUND((SUM(BE82:BE145)),2)*I30,2)</f>
        <v>0</v>
      </c>
      <c r="K30" s="40"/>
    </row>
    <row r="31" spans="2:11" s="1" customFormat="1" ht="14.45" customHeight="1">
      <c r="B31" s="36"/>
      <c r="C31" s="37"/>
      <c r="D31" s="37"/>
      <c r="E31" s="44" t="s">
        <v>43</v>
      </c>
      <c r="F31" s="130">
        <f>ROUND(SUM(BF82:BF145),2)</f>
        <v>0</v>
      </c>
      <c r="G31" s="37"/>
      <c r="H31" s="37"/>
      <c r="I31" s="131">
        <v>0.15</v>
      </c>
      <c r="J31" s="130">
        <f>ROUND(ROUND((SUM(BF82:BF145)),2)*I31,2)</f>
        <v>0</v>
      </c>
      <c r="K31" s="40"/>
    </row>
    <row r="32" spans="2:11" s="1" customFormat="1" ht="14.45" customHeight="1" hidden="1">
      <c r="B32" s="36"/>
      <c r="C32" s="37"/>
      <c r="D32" s="37"/>
      <c r="E32" s="44" t="s">
        <v>44</v>
      </c>
      <c r="F32" s="130">
        <f>ROUND(SUM(BG82:BG145),2)</f>
        <v>0</v>
      </c>
      <c r="G32" s="37"/>
      <c r="H32" s="37"/>
      <c r="I32" s="131">
        <v>0.21</v>
      </c>
      <c r="J32" s="130">
        <v>0</v>
      </c>
      <c r="K32" s="40"/>
    </row>
    <row r="33" spans="2:11" s="1" customFormat="1" ht="14.45" customHeight="1" hidden="1">
      <c r="B33" s="36"/>
      <c r="C33" s="37"/>
      <c r="D33" s="37"/>
      <c r="E33" s="44" t="s">
        <v>45</v>
      </c>
      <c r="F33" s="130">
        <f>ROUND(SUM(BH82:BH145),2)</f>
        <v>0</v>
      </c>
      <c r="G33" s="37"/>
      <c r="H33" s="37"/>
      <c r="I33" s="131">
        <v>0.15</v>
      </c>
      <c r="J33" s="130">
        <v>0</v>
      </c>
      <c r="K33" s="40"/>
    </row>
    <row r="34" spans="2:11" s="1" customFormat="1" ht="14.45" customHeight="1" hidden="1">
      <c r="B34" s="36"/>
      <c r="C34" s="37"/>
      <c r="D34" s="37"/>
      <c r="E34" s="44" t="s">
        <v>46</v>
      </c>
      <c r="F34" s="130">
        <f>ROUND(SUM(BI82:BI145),2)</f>
        <v>0</v>
      </c>
      <c r="G34" s="37"/>
      <c r="H34" s="37"/>
      <c r="I34" s="131">
        <v>0</v>
      </c>
      <c r="J34" s="130">
        <v>0</v>
      </c>
      <c r="K34" s="40"/>
    </row>
    <row r="35" spans="2:11" s="1" customFormat="1" ht="6.95" customHeight="1">
      <c r="B35" s="36"/>
      <c r="C35" s="37"/>
      <c r="D35" s="37"/>
      <c r="E35" s="37"/>
      <c r="F35" s="37"/>
      <c r="G35" s="37"/>
      <c r="H35" s="37"/>
      <c r="I35" s="118"/>
      <c r="J35" s="37"/>
      <c r="K35" s="40"/>
    </row>
    <row r="36" spans="2:11" s="1" customFormat="1" ht="25.35" customHeight="1">
      <c r="B36" s="36"/>
      <c r="C36" s="132"/>
      <c r="D36" s="133" t="s">
        <v>47</v>
      </c>
      <c r="E36" s="75"/>
      <c r="F36" s="75"/>
      <c r="G36" s="134" t="s">
        <v>48</v>
      </c>
      <c r="H36" s="135" t="s">
        <v>49</v>
      </c>
      <c r="I36" s="136"/>
      <c r="J36" s="137">
        <f>SUM(J27:J34)</f>
        <v>0</v>
      </c>
      <c r="K36" s="138"/>
    </row>
    <row r="37" spans="2:11" s="1" customFormat="1" ht="14.45" customHeight="1">
      <c r="B37" s="51"/>
      <c r="C37" s="52"/>
      <c r="D37" s="52"/>
      <c r="E37" s="52"/>
      <c r="F37" s="52"/>
      <c r="G37" s="52"/>
      <c r="H37" s="52"/>
      <c r="I37" s="139"/>
      <c r="J37" s="52"/>
      <c r="K37" s="53"/>
    </row>
    <row r="41" spans="2:11" s="1" customFormat="1" ht="6.95" customHeight="1">
      <c r="B41" s="140"/>
      <c r="C41" s="141"/>
      <c r="D41" s="141"/>
      <c r="E41" s="141"/>
      <c r="F41" s="141"/>
      <c r="G41" s="141"/>
      <c r="H41" s="141"/>
      <c r="I41" s="142"/>
      <c r="J41" s="141"/>
      <c r="K41" s="143"/>
    </row>
    <row r="42" spans="2:11" s="1" customFormat="1" ht="36.95" customHeight="1">
      <c r="B42" s="36"/>
      <c r="C42" s="25" t="s">
        <v>150</v>
      </c>
      <c r="D42" s="37"/>
      <c r="E42" s="37"/>
      <c r="F42" s="37"/>
      <c r="G42" s="37"/>
      <c r="H42" s="37"/>
      <c r="I42" s="118"/>
      <c r="J42" s="37"/>
      <c r="K42" s="40"/>
    </row>
    <row r="43" spans="2:11" s="1" customFormat="1" ht="6.95" customHeight="1">
      <c r="B43" s="36"/>
      <c r="C43" s="37"/>
      <c r="D43" s="37"/>
      <c r="E43" s="37"/>
      <c r="F43" s="37"/>
      <c r="G43" s="37"/>
      <c r="H43" s="37"/>
      <c r="I43" s="118"/>
      <c r="J43" s="37"/>
      <c r="K43" s="40"/>
    </row>
    <row r="44" spans="2:11" s="1" customFormat="1" ht="14.45" customHeight="1">
      <c r="B44" s="36"/>
      <c r="C44" s="32" t="s">
        <v>16</v>
      </c>
      <c r="D44" s="37"/>
      <c r="E44" s="37"/>
      <c r="F44" s="37"/>
      <c r="G44" s="37"/>
      <c r="H44" s="37"/>
      <c r="I44" s="118"/>
      <c r="J44" s="37"/>
      <c r="K44" s="40"/>
    </row>
    <row r="45" spans="2:11" s="1" customFormat="1" ht="22.5" customHeight="1">
      <c r="B45" s="36"/>
      <c r="C45" s="37"/>
      <c r="D45" s="37"/>
      <c r="E45" s="328" t="str">
        <f>E7</f>
        <v>VD Labská, zvýšení retenční funkce rekonstrucí spodních výpustí v obtokovém tunelu</v>
      </c>
      <c r="F45" s="297"/>
      <c r="G45" s="297"/>
      <c r="H45" s="297"/>
      <c r="I45" s="118"/>
      <c r="J45" s="37"/>
      <c r="K45" s="40"/>
    </row>
    <row r="46" spans="2:11" s="1" customFormat="1" ht="14.45" customHeight="1">
      <c r="B46" s="36"/>
      <c r="C46" s="32" t="s">
        <v>148</v>
      </c>
      <c r="D46" s="37"/>
      <c r="E46" s="37"/>
      <c r="F46" s="37"/>
      <c r="G46" s="37"/>
      <c r="H46" s="37"/>
      <c r="I46" s="118"/>
      <c r="J46" s="37"/>
      <c r="K46" s="40"/>
    </row>
    <row r="47" spans="2:11" s="1" customFormat="1" ht="23.25" customHeight="1">
      <c r="B47" s="36"/>
      <c r="C47" s="37"/>
      <c r="D47" s="37"/>
      <c r="E47" s="329" t="str">
        <f>E9</f>
        <v>VON - Vedlejší a ostatní náklady</v>
      </c>
      <c r="F47" s="297"/>
      <c r="G47" s="297"/>
      <c r="H47" s="297"/>
      <c r="I47" s="118"/>
      <c r="J47" s="37"/>
      <c r="K47" s="40"/>
    </row>
    <row r="48" spans="2:11" s="1" customFormat="1" ht="6.95" customHeight="1">
      <c r="B48" s="36"/>
      <c r="C48" s="37"/>
      <c r="D48" s="37"/>
      <c r="E48" s="37"/>
      <c r="F48" s="37"/>
      <c r="G48" s="37"/>
      <c r="H48" s="37"/>
      <c r="I48" s="118"/>
      <c r="J48" s="37"/>
      <c r="K48" s="40"/>
    </row>
    <row r="49" spans="2:11" s="1" customFormat="1" ht="18" customHeight="1">
      <c r="B49" s="36"/>
      <c r="C49" s="32" t="s">
        <v>22</v>
      </c>
      <c r="D49" s="37"/>
      <c r="E49" s="37"/>
      <c r="F49" s="30" t="str">
        <f>F12</f>
        <v xml:space="preserve"> </v>
      </c>
      <c r="G49" s="37"/>
      <c r="H49" s="37"/>
      <c r="I49" s="119" t="s">
        <v>24</v>
      </c>
      <c r="J49" s="120" t="str">
        <f>IF(J12="","",J12)</f>
        <v>22. 3. 2016</v>
      </c>
      <c r="K49" s="40"/>
    </row>
    <row r="50" spans="2:11" s="1" customFormat="1" ht="6.95" customHeight="1">
      <c r="B50" s="36"/>
      <c r="C50" s="37"/>
      <c r="D50" s="37"/>
      <c r="E50" s="37"/>
      <c r="F50" s="37"/>
      <c r="G50" s="37"/>
      <c r="H50" s="37"/>
      <c r="I50" s="118"/>
      <c r="J50" s="37"/>
      <c r="K50" s="40"/>
    </row>
    <row r="51" spans="2:11" s="1" customFormat="1" ht="13.5">
      <c r="B51" s="36"/>
      <c r="C51" s="32" t="s">
        <v>26</v>
      </c>
      <c r="D51" s="37"/>
      <c r="E51" s="37"/>
      <c r="F51" s="30" t="str">
        <f>E15</f>
        <v>Povodí Labe, státní podnik</v>
      </c>
      <c r="G51" s="37"/>
      <c r="H51" s="37"/>
      <c r="I51" s="119" t="s">
        <v>32</v>
      </c>
      <c r="J51" s="30" t="str">
        <f>E21</f>
        <v>HG Partner, s.r.o.</v>
      </c>
      <c r="K51" s="40"/>
    </row>
    <row r="52" spans="2:11" s="1" customFormat="1" ht="14.45" customHeight="1">
      <c r="B52" s="36"/>
      <c r="C52" s="32" t="s">
        <v>30</v>
      </c>
      <c r="D52" s="37"/>
      <c r="E52" s="37"/>
      <c r="F52" s="30" t="str">
        <f>IF(E18="","",E18)</f>
        <v/>
      </c>
      <c r="G52" s="37"/>
      <c r="H52" s="37"/>
      <c r="I52" s="118"/>
      <c r="J52" s="37"/>
      <c r="K52" s="40"/>
    </row>
    <row r="53" spans="2:11" s="1" customFormat="1" ht="10.35" customHeight="1">
      <c r="B53" s="36"/>
      <c r="C53" s="37"/>
      <c r="D53" s="37"/>
      <c r="E53" s="37"/>
      <c r="F53" s="37"/>
      <c r="G53" s="37"/>
      <c r="H53" s="37"/>
      <c r="I53" s="118"/>
      <c r="J53" s="37"/>
      <c r="K53" s="40"/>
    </row>
    <row r="54" spans="2:11" s="1" customFormat="1" ht="29.25" customHeight="1">
      <c r="B54" s="36"/>
      <c r="C54" s="144" t="s">
        <v>151</v>
      </c>
      <c r="D54" s="132"/>
      <c r="E54" s="132"/>
      <c r="F54" s="132"/>
      <c r="G54" s="132"/>
      <c r="H54" s="132"/>
      <c r="I54" s="145"/>
      <c r="J54" s="146" t="s">
        <v>152</v>
      </c>
      <c r="K54" s="147"/>
    </row>
    <row r="55" spans="2:11" s="1" customFormat="1" ht="10.35" customHeight="1">
      <c r="B55" s="36"/>
      <c r="C55" s="37"/>
      <c r="D55" s="37"/>
      <c r="E55" s="37"/>
      <c r="F55" s="37"/>
      <c r="G55" s="37"/>
      <c r="H55" s="37"/>
      <c r="I55" s="118"/>
      <c r="J55" s="37"/>
      <c r="K55" s="40"/>
    </row>
    <row r="56" spans="2:47" s="1" customFormat="1" ht="29.25" customHeight="1">
      <c r="B56" s="36"/>
      <c r="C56" s="148" t="s">
        <v>153</v>
      </c>
      <c r="D56" s="37"/>
      <c r="E56" s="37"/>
      <c r="F56" s="37"/>
      <c r="G56" s="37"/>
      <c r="H56" s="37"/>
      <c r="I56" s="118"/>
      <c r="J56" s="128">
        <f>J82</f>
        <v>0</v>
      </c>
      <c r="K56" s="40"/>
      <c r="AU56" s="19" t="s">
        <v>154</v>
      </c>
    </row>
    <row r="57" spans="2:11" s="8" customFormat="1" ht="24.95" customHeight="1">
      <c r="B57" s="149"/>
      <c r="C57" s="150"/>
      <c r="D57" s="151" t="s">
        <v>3123</v>
      </c>
      <c r="E57" s="152"/>
      <c r="F57" s="152"/>
      <c r="G57" s="152"/>
      <c r="H57" s="152"/>
      <c r="I57" s="153"/>
      <c r="J57" s="154">
        <f>J83</f>
        <v>0</v>
      </c>
      <c r="K57" s="155"/>
    </row>
    <row r="58" spans="2:11" s="9" customFormat="1" ht="19.9" customHeight="1">
      <c r="B58" s="156"/>
      <c r="C58" s="157"/>
      <c r="D58" s="158" t="s">
        <v>3124</v>
      </c>
      <c r="E58" s="159"/>
      <c r="F58" s="159"/>
      <c r="G58" s="159"/>
      <c r="H58" s="159"/>
      <c r="I58" s="160"/>
      <c r="J58" s="161">
        <f>J84</f>
        <v>0</v>
      </c>
      <c r="K58" s="162"/>
    </row>
    <row r="59" spans="2:11" s="9" customFormat="1" ht="19.9" customHeight="1">
      <c r="B59" s="156"/>
      <c r="C59" s="157"/>
      <c r="D59" s="158" t="s">
        <v>3125</v>
      </c>
      <c r="E59" s="159"/>
      <c r="F59" s="159"/>
      <c r="G59" s="159"/>
      <c r="H59" s="159"/>
      <c r="I59" s="160"/>
      <c r="J59" s="161">
        <f>J89</f>
        <v>0</v>
      </c>
      <c r="K59" s="162"/>
    </row>
    <row r="60" spans="2:11" s="9" customFormat="1" ht="19.9" customHeight="1">
      <c r="B60" s="156"/>
      <c r="C60" s="157"/>
      <c r="D60" s="158" t="s">
        <v>3126</v>
      </c>
      <c r="E60" s="159"/>
      <c r="F60" s="159"/>
      <c r="G60" s="159"/>
      <c r="H60" s="159"/>
      <c r="I60" s="160"/>
      <c r="J60" s="161">
        <f>J105</f>
        <v>0</v>
      </c>
      <c r="K60" s="162"/>
    </row>
    <row r="61" spans="2:11" s="9" customFormat="1" ht="19.9" customHeight="1">
      <c r="B61" s="156"/>
      <c r="C61" s="157"/>
      <c r="D61" s="158" t="s">
        <v>3127</v>
      </c>
      <c r="E61" s="159"/>
      <c r="F61" s="159"/>
      <c r="G61" s="159"/>
      <c r="H61" s="159"/>
      <c r="I61" s="160"/>
      <c r="J61" s="161">
        <f>J110</f>
        <v>0</v>
      </c>
      <c r="K61" s="162"/>
    </row>
    <row r="62" spans="2:11" s="9" customFormat="1" ht="19.9" customHeight="1">
      <c r="B62" s="156"/>
      <c r="C62" s="157"/>
      <c r="D62" s="158" t="s">
        <v>3128</v>
      </c>
      <c r="E62" s="159"/>
      <c r="F62" s="159"/>
      <c r="G62" s="159"/>
      <c r="H62" s="159"/>
      <c r="I62" s="160"/>
      <c r="J62" s="161">
        <f>J135</f>
        <v>0</v>
      </c>
      <c r="K62" s="162"/>
    </row>
    <row r="63" spans="2:11" s="1" customFormat="1" ht="21.75" customHeight="1">
      <c r="B63" s="36"/>
      <c r="C63" s="37"/>
      <c r="D63" s="37"/>
      <c r="E63" s="37"/>
      <c r="F63" s="37"/>
      <c r="G63" s="37"/>
      <c r="H63" s="37"/>
      <c r="I63" s="118"/>
      <c r="J63" s="37"/>
      <c r="K63" s="40"/>
    </row>
    <row r="64" spans="2:11" s="1" customFormat="1" ht="6.95" customHeight="1">
      <c r="B64" s="51"/>
      <c r="C64" s="52"/>
      <c r="D64" s="52"/>
      <c r="E64" s="52"/>
      <c r="F64" s="52"/>
      <c r="G64" s="52"/>
      <c r="H64" s="52"/>
      <c r="I64" s="139"/>
      <c r="J64" s="52"/>
      <c r="K64" s="53"/>
    </row>
    <row r="68" spans="2:12" s="1" customFormat="1" ht="6.95" customHeight="1">
      <c r="B68" s="54"/>
      <c r="C68" s="55"/>
      <c r="D68" s="55"/>
      <c r="E68" s="55"/>
      <c r="F68" s="55"/>
      <c r="G68" s="55"/>
      <c r="H68" s="55"/>
      <c r="I68" s="142"/>
      <c r="J68" s="55"/>
      <c r="K68" s="55"/>
      <c r="L68" s="56"/>
    </row>
    <row r="69" spans="2:12" s="1" customFormat="1" ht="36.95" customHeight="1">
      <c r="B69" s="36"/>
      <c r="C69" s="57" t="s">
        <v>165</v>
      </c>
      <c r="D69" s="58"/>
      <c r="E69" s="58"/>
      <c r="F69" s="58"/>
      <c r="G69" s="58"/>
      <c r="H69" s="58"/>
      <c r="I69" s="163"/>
      <c r="J69" s="58"/>
      <c r="K69" s="58"/>
      <c r="L69" s="56"/>
    </row>
    <row r="70" spans="2:12" s="1" customFormat="1" ht="6.95" customHeight="1">
      <c r="B70" s="36"/>
      <c r="C70" s="58"/>
      <c r="D70" s="58"/>
      <c r="E70" s="58"/>
      <c r="F70" s="58"/>
      <c r="G70" s="58"/>
      <c r="H70" s="58"/>
      <c r="I70" s="163"/>
      <c r="J70" s="58"/>
      <c r="K70" s="58"/>
      <c r="L70" s="56"/>
    </row>
    <row r="71" spans="2:12" s="1" customFormat="1" ht="14.45" customHeight="1">
      <c r="B71" s="36"/>
      <c r="C71" s="60" t="s">
        <v>16</v>
      </c>
      <c r="D71" s="58"/>
      <c r="E71" s="58"/>
      <c r="F71" s="58"/>
      <c r="G71" s="58"/>
      <c r="H71" s="58"/>
      <c r="I71" s="163"/>
      <c r="J71" s="58"/>
      <c r="K71" s="58"/>
      <c r="L71" s="56"/>
    </row>
    <row r="72" spans="2:12" s="1" customFormat="1" ht="22.5" customHeight="1">
      <c r="B72" s="36"/>
      <c r="C72" s="58"/>
      <c r="D72" s="58"/>
      <c r="E72" s="331" t="str">
        <f>E7</f>
        <v>VD Labská, zvýšení retenční funkce rekonstrucí spodních výpustí v obtokovém tunelu</v>
      </c>
      <c r="F72" s="308"/>
      <c r="G72" s="308"/>
      <c r="H72" s="308"/>
      <c r="I72" s="163"/>
      <c r="J72" s="58"/>
      <c r="K72" s="58"/>
      <c r="L72" s="56"/>
    </row>
    <row r="73" spans="2:12" s="1" customFormat="1" ht="14.45" customHeight="1">
      <c r="B73" s="36"/>
      <c r="C73" s="60" t="s">
        <v>148</v>
      </c>
      <c r="D73" s="58"/>
      <c r="E73" s="58"/>
      <c r="F73" s="58"/>
      <c r="G73" s="58"/>
      <c r="H73" s="58"/>
      <c r="I73" s="163"/>
      <c r="J73" s="58"/>
      <c r="K73" s="58"/>
      <c r="L73" s="56"/>
    </row>
    <row r="74" spans="2:12" s="1" customFormat="1" ht="23.25" customHeight="1">
      <c r="B74" s="36"/>
      <c r="C74" s="58"/>
      <c r="D74" s="58"/>
      <c r="E74" s="305" t="str">
        <f>E9</f>
        <v>VON - Vedlejší a ostatní náklady</v>
      </c>
      <c r="F74" s="308"/>
      <c r="G74" s="308"/>
      <c r="H74" s="308"/>
      <c r="I74" s="163"/>
      <c r="J74" s="58"/>
      <c r="K74" s="58"/>
      <c r="L74" s="56"/>
    </row>
    <row r="75" spans="2:12" s="1" customFormat="1" ht="6.95" customHeight="1">
      <c r="B75" s="36"/>
      <c r="C75" s="58"/>
      <c r="D75" s="58"/>
      <c r="E75" s="58"/>
      <c r="F75" s="58"/>
      <c r="G75" s="58"/>
      <c r="H75" s="58"/>
      <c r="I75" s="163"/>
      <c r="J75" s="58"/>
      <c r="K75" s="58"/>
      <c r="L75" s="56"/>
    </row>
    <row r="76" spans="2:12" s="1" customFormat="1" ht="18" customHeight="1">
      <c r="B76" s="36"/>
      <c r="C76" s="60" t="s">
        <v>22</v>
      </c>
      <c r="D76" s="58"/>
      <c r="E76" s="58"/>
      <c r="F76" s="164" t="str">
        <f>F12</f>
        <v xml:space="preserve"> </v>
      </c>
      <c r="G76" s="58"/>
      <c r="H76" s="58"/>
      <c r="I76" s="165" t="s">
        <v>24</v>
      </c>
      <c r="J76" s="68" t="str">
        <f>IF(J12="","",J12)</f>
        <v>22. 3. 2016</v>
      </c>
      <c r="K76" s="58"/>
      <c r="L76" s="56"/>
    </row>
    <row r="77" spans="2:12" s="1" customFormat="1" ht="6.95" customHeight="1">
      <c r="B77" s="36"/>
      <c r="C77" s="58"/>
      <c r="D77" s="58"/>
      <c r="E77" s="58"/>
      <c r="F77" s="58"/>
      <c r="G77" s="58"/>
      <c r="H77" s="58"/>
      <c r="I77" s="163"/>
      <c r="J77" s="58"/>
      <c r="K77" s="58"/>
      <c r="L77" s="56"/>
    </row>
    <row r="78" spans="2:12" s="1" customFormat="1" ht="13.5">
      <c r="B78" s="36"/>
      <c r="C78" s="60" t="s">
        <v>26</v>
      </c>
      <c r="D78" s="58"/>
      <c r="E78" s="58"/>
      <c r="F78" s="164" t="str">
        <f>E15</f>
        <v>Povodí Labe, státní podnik</v>
      </c>
      <c r="G78" s="58"/>
      <c r="H78" s="58"/>
      <c r="I78" s="165" t="s">
        <v>32</v>
      </c>
      <c r="J78" s="164" t="str">
        <f>E21</f>
        <v>HG Partner, s.r.o.</v>
      </c>
      <c r="K78" s="58"/>
      <c r="L78" s="56"/>
    </row>
    <row r="79" spans="2:12" s="1" customFormat="1" ht="14.45" customHeight="1">
      <c r="B79" s="36"/>
      <c r="C79" s="60" t="s">
        <v>30</v>
      </c>
      <c r="D79" s="58"/>
      <c r="E79" s="58"/>
      <c r="F79" s="164" t="str">
        <f>IF(E18="","",E18)</f>
        <v/>
      </c>
      <c r="G79" s="58"/>
      <c r="H79" s="58"/>
      <c r="I79" s="163"/>
      <c r="J79" s="58"/>
      <c r="K79" s="58"/>
      <c r="L79" s="56"/>
    </row>
    <row r="80" spans="2:12" s="1" customFormat="1" ht="10.35" customHeight="1">
      <c r="B80" s="36"/>
      <c r="C80" s="58"/>
      <c r="D80" s="58"/>
      <c r="E80" s="58"/>
      <c r="F80" s="58"/>
      <c r="G80" s="58"/>
      <c r="H80" s="58"/>
      <c r="I80" s="163"/>
      <c r="J80" s="58"/>
      <c r="K80" s="58"/>
      <c r="L80" s="56"/>
    </row>
    <row r="81" spans="2:20" s="10" customFormat="1" ht="29.25" customHeight="1">
      <c r="B81" s="166"/>
      <c r="C81" s="167" t="s">
        <v>166</v>
      </c>
      <c r="D81" s="168" t="s">
        <v>56</v>
      </c>
      <c r="E81" s="168" t="s">
        <v>52</v>
      </c>
      <c r="F81" s="168" t="s">
        <v>167</v>
      </c>
      <c r="G81" s="168" t="s">
        <v>168</v>
      </c>
      <c r="H81" s="168" t="s">
        <v>169</v>
      </c>
      <c r="I81" s="169" t="s">
        <v>170</v>
      </c>
      <c r="J81" s="168" t="s">
        <v>152</v>
      </c>
      <c r="K81" s="170" t="s">
        <v>171</v>
      </c>
      <c r="L81" s="171"/>
      <c r="M81" s="77" t="s">
        <v>172</v>
      </c>
      <c r="N81" s="78" t="s">
        <v>41</v>
      </c>
      <c r="O81" s="78" t="s">
        <v>173</v>
      </c>
      <c r="P81" s="78" t="s">
        <v>174</v>
      </c>
      <c r="Q81" s="78" t="s">
        <v>175</v>
      </c>
      <c r="R81" s="78" t="s">
        <v>176</v>
      </c>
      <c r="S81" s="78" t="s">
        <v>177</v>
      </c>
      <c r="T81" s="79" t="s">
        <v>178</v>
      </c>
    </row>
    <row r="82" spans="2:63" s="1" customFormat="1" ht="29.25" customHeight="1">
      <c r="B82" s="36"/>
      <c r="C82" s="83" t="s">
        <v>153</v>
      </c>
      <c r="D82" s="58"/>
      <c r="E82" s="58"/>
      <c r="F82" s="58"/>
      <c r="G82" s="58"/>
      <c r="H82" s="58"/>
      <c r="I82" s="163"/>
      <c r="J82" s="172">
        <f>BK82</f>
        <v>0</v>
      </c>
      <c r="K82" s="58"/>
      <c r="L82" s="56"/>
      <c r="M82" s="80"/>
      <c r="N82" s="81"/>
      <c r="O82" s="81"/>
      <c r="P82" s="173">
        <f>P83</f>
        <v>0</v>
      </c>
      <c r="Q82" s="81"/>
      <c r="R82" s="173">
        <f>R83</f>
        <v>0</v>
      </c>
      <c r="S82" s="81"/>
      <c r="T82" s="174">
        <f>T83</f>
        <v>0</v>
      </c>
      <c r="AT82" s="19" t="s">
        <v>70</v>
      </c>
      <c r="AU82" s="19" t="s">
        <v>154</v>
      </c>
      <c r="BK82" s="175">
        <f>BK83</f>
        <v>0</v>
      </c>
    </row>
    <row r="83" spans="2:63" s="11" customFormat="1" ht="37.35" customHeight="1">
      <c r="B83" s="176"/>
      <c r="C83" s="177"/>
      <c r="D83" s="178" t="s">
        <v>70</v>
      </c>
      <c r="E83" s="179" t="s">
        <v>3129</v>
      </c>
      <c r="F83" s="179" t="s">
        <v>3130</v>
      </c>
      <c r="G83" s="177"/>
      <c r="H83" s="177"/>
      <c r="I83" s="180"/>
      <c r="J83" s="181">
        <f>BK83</f>
        <v>0</v>
      </c>
      <c r="K83" s="177"/>
      <c r="L83" s="182"/>
      <c r="M83" s="183"/>
      <c r="N83" s="184"/>
      <c r="O83" s="184"/>
      <c r="P83" s="185">
        <f>P84+P89+P105+P110+P135</f>
        <v>0</v>
      </c>
      <c r="Q83" s="184"/>
      <c r="R83" s="185">
        <f>R84+R89+R105+R110+R135</f>
        <v>0</v>
      </c>
      <c r="S83" s="184"/>
      <c r="T83" s="186">
        <f>T84+T89+T105+T110+T135</f>
        <v>0</v>
      </c>
      <c r="AR83" s="187" t="s">
        <v>218</v>
      </c>
      <c r="AT83" s="188" t="s">
        <v>70</v>
      </c>
      <c r="AU83" s="188" t="s">
        <v>71</v>
      </c>
      <c r="AY83" s="187" t="s">
        <v>180</v>
      </c>
      <c r="BK83" s="189">
        <f>BK84+BK89+BK105+BK110+BK135</f>
        <v>0</v>
      </c>
    </row>
    <row r="84" spans="2:63" s="11" customFormat="1" ht="19.9" customHeight="1">
      <c r="B84" s="176"/>
      <c r="C84" s="177"/>
      <c r="D84" s="190" t="s">
        <v>70</v>
      </c>
      <c r="E84" s="191" t="s">
        <v>3131</v>
      </c>
      <c r="F84" s="191" t="s">
        <v>3132</v>
      </c>
      <c r="G84" s="177"/>
      <c r="H84" s="177"/>
      <c r="I84" s="180"/>
      <c r="J84" s="192">
        <f>BK84</f>
        <v>0</v>
      </c>
      <c r="K84" s="177"/>
      <c r="L84" s="182"/>
      <c r="M84" s="183"/>
      <c r="N84" s="184"/>
      <c r="O84" s="184"/>
      <c r="P84" s="185">
        <f>SUM(P85:P88)</f>
        <v>0</v>
      </c>
      <c r="Q84" s="184"/>
      <c r="R84" s="185">
        <f>SUM(R85:R88)</f>
        <v>0</v>
      </c>
      <c r="S84" s="184"/>
      <c r="T84" s="186">
        <f>SUM(T85:T88)</f>
        <v>0</v>
      </c>
      <c r="AR84" s="187" t="s">
        <v>218</v>
      </c>
      <c r="AT84" s="188" t="s">
        <v>70</v>
      </c>
      <c r="AU84" s="188" t="s">
        <v>78</v>
      </c>
      <c r="AY84" s="187" t="s">
        <v>180</v>
      </c>
      <c r="BK84" s="189">
        <f>SUM(BK85:BK88)</f>
        <v>0</v>
      </c>
    </row>
    <row r="85" spans="2:65" s="1" customFormat="1" ht="22.5" customHeight="1">
      <c r="B85" s="36"/>
      <c r="C85" s="193" t="s">
        <v>78</v>
      </c>
      <c r="D85" s="193" t="s">
        <v>183</v>
      </c>
      <c r="E85" s="194" t="s">
        <v>3133</v>
      </c>
      <c r="F85" s="195" t="s">
        <v>3134</v>
      </c>
      <c r="G85" s="196" t="s">
        <v>314</v>
      </c>
      <c r="H85" s="197">
        <v>1</v>
      </c>
      <c r="I85" s="198"/>
      <c r="J85" s="199">
        <f>ROUND(I85*H85,2)</f>
        <v>0</v>
      </c>
      <c r="K85" s="195" t="s">
        <v>21</v>
      </c>
      <c r="L85" s="56"/>
      <c r="M85" s="200" t="s">
        <v>21</v>
      </c>
      <c r="N85" s="201" t="s">
        <v>42</v>
      </c>
      <c r="O85" s="37"/>
      <c r="P85" s="202">
        <f>O85*H85</f>
        <v>0</v>
      </c>
      <c r="Q85" s="202">
        <v>0</v>
      </c>
      <c r="R85" s="202">
        <f>Q85*H85</f>
        <v>0</v>
      </c>
      <c r="S85" s="202">
        <v>0</v>
      </c>
      <c r="T85" s="203">
        <f>S85*H85</f>
        <v>0</v>
      </c>
      <c r="AR85" s="19" t="s">
        <v>3135</v>
      </c>
      <c r="AT85" s="19" t="s">
        <v>183</v>
      </c>
      <c r="AU85" s="19" t="s">
        <v>80</v>
      </c>
      <c r="AY85" s="19" t="s">
        <v>180</v>
      </c>
      <c r="BE85" s="204">
        <f>IF(N85="základní",J85,0)</f>
        <v>0</v>
      </c>
      <c r="BF85" s="204">
        <f>IF(N85="snížená",J85,0)</f>
        <v>0</v>
      </c>
      <c r="BG85" s="204">
        <f>IF(N85="zákl. přenesená",J85,0)</f>
        <v>0</v>
      </c>
      <c r="BH85" s="204">
        <f>IF(N85="sníž. přenesená",J85,0)</f>
        <v>0</v>
      </c>
      <c r="BI85" s="204">
        <f>IF(N85="nulová",J85,0)</f>
        <v>0</v>
      </c>
      <c r="BJ85" s="19" t="s">
        <v>78</v>
      </c>
      <c r="BK85" s="204">
        <f>ROUND(I85*H85,2)</f>
        <v>0</v>
      </c>
      <c r="BL85" s="19" t="s">
        <v>3135</v>
      </c>
      <c r="BM85" s="19" t="s">
        <v>3136</v>
      </c>
    </row>
    <row r="86" spans="2:47" s="1" customFormat="1" ht="189">
      <c r="B86" s="36"/>
      <c r="C86" s="58"/>
      <c r="D86" s="230" t="s">
        <v>188</v>
      </c>
      <c r="E86" s="58"/>
      <c r="F86" s="242" t="s">
        <v>3137</v>
      </c>
      <c r="G86" s="58"/>
      <c r="H86" s="58"/>
      <c r="I86" s="163"/>
      <c r="J86" s="58"/>
      <c r="K86" s="58"/>
      <c r="L86" s="56"/>
      <c r="M86" s="73"/>
      <c r="N86" s="37"/>
      <c r="O86" s="37"/>
      <c r="P86" s="37"/>
      <c r="Q86" s="37"/>
      <c r="R86" s="37"/>
      <c r="S86" s="37"/>
      <c r="T86" s="74"/>
      <c r="AT86" s="19" t="s">
        <v>188</v>
      </c>
      <c r="AU86" s="19" t="s">
        <v>80</v>
      </c>
    </row>
    <row r="87" spans="2:65" s="1" customFormat="1" ht="31.5" customHeight="1">
      <c r="B87" s="36"/>
      <c r="C87" s="193" t="s">
        <v>80</v>
      </c>
      <c r="D87" s="193" t="s">
        <v>183</v>
      </c>
      <c r="E87" s="194" t="s">
        <v>3138</v>
      </c>
      <c r="F87" s="195" t="s">
        <v>3139</v>
      </c>
      <c r="G87" s="196" t="s">
        <v>314</v>
      </c>
      <c r="H87" s="197">
        <v>1</v>
      </c>
      <c r="I87" s="198"/>
      <c r="J87" s="199">
        <f>ROUND(I87*H87,2)</f>
        <v>0</v>
      </c>
      <c r="K87" s="195" t="s">
        <v>21</v>
      </c>
      <c r="L87" s="56"/>
      <c r="M87" s="200" t="s">
        <v>21</v>
      </c>
      <c r="N87" s="201" t="s">
        <v>42</v>
      </c>
      <c r="O87" s="37"/>
      <c r="P87" s="202">
        <f>O87*H87</f>
        <v>0</v>
      </c>
      <c r="Q87" s="202">
        <v>0</v>
      </c>
      <c r="R87" s="202">
        <f>Q87*H87</f>
        <v>0</v>
      </c>
      <c r="S87" s="202">
        <v>0</v>
      </c>
      <c r="T87" s="203">
        <f>S87*H87</f>
        <v>0</v>
      </c>
      <c r="AR87" s="19" t="s">
        <v>3135</v>
      </c>
      <c r="AT87" s="19" t="s">
        <v>183</v>
      </c>
      <c r="AU87" s="19" t="s">
        <v>80</v>
      </c>
      <c r="AY87" s="19" t="s">
        <v>180</v>
      </c>
      <c r="BE87" s="204">
        <f>IF(N87="základní",J87,0)</f>
        <v>0</v>
      </c>
      <c r="BF87" s="204">
        <f>IF(N87="snížená",J87,0)</f>
        <v>0</v>
      </c>
      <c r="BG87" s="204">
        <f>IF(N87="zákl. přenesená",J87,0)</f>
        <v>0</v>
      </c>
      <c r="BH87" s="204">
        <f>IF(N87="sníž. přenesená",J87,0)</f>
        <v>0</v>
      </c>
      <c r="BI87" s="204">
        <f>IF(N87="nulová",J87,0)</f>
        <v>0</v>
      </c>
      <c r="BJ87" s="19" t="s">
        <v>78</v>
      </c>
      <c r="BK87" s="204">
        <f>ROUND(I87*H87,2)</f>
        <v>0</v>
      </c>
      <c r="BL87" s="19" t="s">
        <v>3135</v>
      </c>
      <c r="BM87" s="19" t="s">
        <v>3140</v>
      </c>
    </row>
    <row r="88" spans="2:47" s="1" customFormat="1" ht="108">
      <c r="B88" s="36"/>
      <c r="C88" s="58"/>
      <c r="D88" s="205" t="s">
        <v>188</v>
      </c>
      <c r="E88" s="58"/>
      <c r="F88" s="206" t="s">
        <v>3141</v>
      </c>
      <c r="G88" s="58"/>
      <c r="H88" s="58"/>
      <c r="I88" s="163"/>
      <c r="J88" s="58"/>
      <c r="K88" s="58"/>
      <c r="L88" s="56"/>
      <c r="M88" s="73"/>
      <c r="N88" s="37"/>
      <c r="O88" s="37"/>
      <c r="P88" s="37"/>
      <c r="Q88" s="37"/>
      <c r="R88" s="37"/>
      <c r="S88" s="37"/>
      <c r="T88" s="74"/>
      <c r="AT88" s="19" t="s">
        <v>188</v>
      </c>
      <c r="AU88" s="19" t="s">
        <v>80</v>
      </c>
    </row>
    <row r="89" spans="2:63" s="11" customFormat="1" ht="29.85" customHeight="1">
      <c r="B89" s="176"/>
      <c r="C89" s="177"/>
      <c r="D89" s="190" t="s">
        <v>70</v>
      </c>
      <c r="E89" s="191" t="s">
        <v>3142</v>
      </c>
      <c r="F89" s="191" t="s">
        <v>3143</v>
      </c>
      <c r="G89" s="177"/>
      <c r="H89" s="177"/>
      <c r="I89" s="180"/>
      <c r="J89" s="192">
        <f>BK89</f>
        <v>0</v>
      </c>
      <c r="K89" s="177"/>
      <c r="L89" s="182"/>
      <c r="M89" s="183"/>
      <c r="N89" s="184"/>
      <c r="O89" s="184"/>
      <c r="P89" s="185">
        <f>SUM(P90:P104)</f>
        <v>0</v>
      </c>
      <c r="Q89" s="184"/>
      <c r="R89" s="185">
        <f>SUM(R90:R104)</f>
        <v>0</v>
      </c>
      <c r="S89" s="184"/>
      <c r="T89" s="186">
        <f>SUM(T90:T104)</f>
        <v>0</v>
      </c>
      <c r="AR89" s="187" t="s">
        <v>206</v>
      </c>
      <c r="AT89" s="188" t="s">
        <v>70</v>
      </c>
      <c r="AU89" s="188" t="s">
        <v>78</v>
      </c>
      <c r="AY89" s="187" t="s">
        <v>180</v>
      </c>
      <c r="BK89" s="189">
        <f>SUM(BK90:BK104)</f>
        <v>0</v>
      </c>
    </row>
    <row r="90" spans="2:65" s="1" customFormat="1" ht="44.25" customHeight="1">
      <c r="B90" s="36"/>
      <c r="C90" s="193" t="s">
        <v>203</v>
      </c>
      <c r="D90" s="193" t="s">
        <v>183</v>
      </c>
      <c r="E90" s="194" t="s">
        <v>3144</v>
      </c>
      <c r="F90" s="195" t="s">
        <v>3145</v>
      </c>
      <c r="G90" s="196" t="s">
        <v>214</v>
      </c>
      <c r="H90" s="197">
        <v>1</v>
      </c>
      <c r="I90" s="198"/>
      <c r="J90" s="199">
        <f>ROUND(I90*H90,2)</f>
        <v>0</v>
      </c>
      <c r="K90" s="195" t="s">
        <v>21</v>
      </c>
      <c r="L90" s="56"/>
      <c r="M90" s="200" t="s">
        <v>21</v>
      </c>
      <c r="N90" s="201" t="s">
        <v>42</v>
      </c>
      <c r="O90" s="37"/>
      <c r="P90" s="202">
        <f>O90*H90</f>
        <v>0</v>
      </c>
      <c r="Q90" s="202">
        <v>0</v>
      </c>
      <c r="R90" s="202">
        <f>Q90*H90</f>
        <v>0</v>
      </c>
      <c r="S90" s="202">
        <v>0</v>
      </c>
      <c r="T90" s="203">
        <f>S90*H90</f>
        <v>0</v>
      </c>
      <c r="AR90" s="19" t="s">
        <v>3135</v>
      </c>
      <c r="AT90" s="19" t="s">
        <v>183</v>
      </c>
      <c r="AU90" s="19" t="s">
        <v>80</v>
      </c>
      <c r="AY90" s="19" t="s">
        <v>180</v>
      </c>
      <c r="BE90" s="204">
        <f>IF(N90="základní",J90,0)</f>
        <v>0</v>
      </c>
      <c r="BF90" s="204">
        <f>IF(N90="snížená",J90,0)</f>
        <v>0</v>
      </c>
      <c r="BG90" s="204">
        <f>IF(N90="zákl. přenesená",J90,0)</f>
        <v>0</v>
      </c>
      <c r="BH90" s="204">
        <f>IF(N90="sníž. přenesená",J90,0)</f>
        <v>0</v>
      </c>
      <c r="BI90" s="204">
        <f>IF(N90="nulová",J90,0)</f>
        <v>0</v>
      </c>
      <c r="BJ90" s="19" t="s">
        <v>78</v>
      </c>
      <c r="BK90" s="204">
        <f>ROUND(I90*H90,2)</f>
        <v>0</v>
      </c>
      <c r="BL90" s="19" t="s">
        <v>3135</v>
      </c>
      <c r="BM90" s="19" t="s">
        <v>3146</v>
      </c>
    </row>
    <row r="91" spans="2:65" s="1" customFormat="1" ht="31.5" customHeight="1">
      <c r="B91" s="36"/>
      <c r="C91" s="193" t="s">
        <v>206</v>
      </c>
      <c r="D91" s="193" t="s">
        <v>183</v>
      </c>
      <c r="E91" s="194" t="s">
        <v>3147</v>
      </c>
      <c r="F91" s="195" t="s">
        <v>3148</v>
      </c>
      <c r="G91" s="196" t="s">
        <v>214</v>
      </c>
      <c r="H91" s="197">
        <v>1</v>
      </c>
      <c r="I91" s="198"/>
      <c r="J91" s="199">
        <f>ROUND(I91*H91,2)</f>
        <v>0</v>
      </c>
      <c r="K91" s="195" t="s">
        <v>21</v>
      </c>
      <c r="L91" s="56"/>
      <c r="M91" s="200" t="s">
        <v>21</v>
      </c>
      <c r="N91" s="201" t="s">
        <v>42</v>
      </c>
      <c r="O91" s="37"/>
      <c r="P91" s="202">
        <f>O91*H91</f>
        <v>0</v>
      </c>
      <c r="Q91" s="202">
        <v>0</v>
      </c>
      <c r="R91" s="202">
        <f>Q91*H91</f>
        <v>0</v>
      </c>
      <c r="S91" s="202">
        <v>0</v>
      </c>
      <c r="T91" s="203">
        <f>S91*H91</f>
        <v>0</v>
      </c>
      <c r="AR91" s="19" t="s">
        <v>3135</v>
      </c>
      <c r="AT91" s="19" t="s">
        <v>183</v>
      </c>
      <c r="AU91" s="19" t="s">
        <v>80</v>
      </c>
      <c r="AY91" s="19" t="s">
        <v>180</v>
      </c>
      <c r="BE91" s="204">
        <f>IF(N91="základní",J91,0)</f>
        <v>0</v>
      </c>
      <c r="BF91" s="204">
        <f>IF(N91="snížená",J91,0)</f>
        <v>0</v>
      </c>
      <c r="BG91" s="204">
        <f>IF(N91="zákl. přenesená",J91,0)</f>
        <v>0</v>
      </c>
      <c r="BH91" s="204">
        <f>IF(N91="sníž. přenesená",J91,0)</f>
        <v>0</v>
      </c>
      <c r="BI91" s="204">
        <f>IF(N91="nulová",J91,0)</f>
        <v>0</v>
      </c>
      <c r="BJ91" s="19" t="s">
        <v>78</v>
      </c>
      <c r="BK91" s="204">
        <f>ROUND(I91*H91,2)</f>
        <v>0</v>
      </c>
      <c r="BL91" s="19" t="s">
        <v>3135</v>
      </c>
      <c r="BM91" s="19" t="s">
        <v>3149</v>
      </c>
    </row>
    <row r="92" spans="2:47" s="1" customFormat="1" ht="27">
      <c r="B92" s="36"/>
      <c r="C92" s="58"/>
      <c r="D92" s="230" t="s">
        <v>188</v>
      </c>
      <c r="E92" s="58"/>
      <c r="F92" s="242" t="s">
        <v>3148</v>
      </c>
      <c r="G92" s="58"/>
      <c r="H92" s="58"/>
      <c r="I92" s="163"/>
      <c r="J92" s="58"/>
      <c r="K92" s="58"/>
      <c r="L92" s="56"/>
      <c r="M92" s="73"/>
      <c r="N92" s="37"/>
      <c r="O92" s="37"/>
      <c r="P92" s="37"/>
      <c r="Q92" s="37"/>
      <c r="R92" s="37"/>
      <c r="S92" s="37"/>
      <c r="T92" s="74"/>
      <c r="AT92" s="19" t="s">
        <v>188</v>
      </c>
      <c r="AU92" s="19" t="s">
        <v>80</v>
      </c>
    </row>
    <row r="93" spans="2:65" s="1" customFormat="1" ht="31.5" customHeight="1">
      <c r="B93" s="36"/>
      <c r="C93" s="193" t="s">
        <v>218</v>
      </c>
      <c r="D93" s="193" t="s">
        <v>183</v>
      </c>
      <c r="E93" s="194" t="s">
        <v>3150</v>
      </c>
      <c r="F93" s="195" t="s">
        <v>3151</v>
      </c>
      <c r="G93" s="196" t="s">
        <v>214</v>
      </c>
      <c r="H93" s="197">
        <v>1</v>
      </c>
      <c r="I93" s="198"/>
      <c r="J93" s="199">
        <f>ROUND(I93*H93,2)</f>
        <v>0</v>
      </c>
      <c r="K93" s="195" t="s">
        <v>21</v>
      </c>
      <c r="L93" s="56"/>
      <c r="M93" s="200" t="s">
        <v>21</v>
      </c>
      <c r="N93" s="201" t="s">
        <v>42</v>
      </c>
      <c r="O93" s="37"/>
      <c r="P93" s="202">
        <f>O93*H93</f>
        <v>0</v>
      </c>
      <c r="Q93" s="202">
        <v>0</v>
      </c>
      <c r="R93" s="202">
        <f>Q93*H93</f>
        <v>0</v>
      </c>
      <c r="S93" s="202">
        <v>0</v>
      </c>
      <c r="T93" s="203">
        <f>S93*H93</f>
        <v>0</v>
      </c>
      <c r="AR93" s="19" t="s">
        <v>3135</v>
      </c>
      <c r="AT93" s="19" t="s">
        <v>183</v>
      </c>
      <c r="AU93" s="19" t="s">
        <v>80</v>
      </c>
      <c r="AY93" s="19" t="s">
        <v>180</v>
      </c>
      <c r="BE93" s="204">
        <f>IF(N93="základní",J93,0)</f>
        <v>0</v>
      </c>
      <c r="BF93" s="204">
        <f>IF(N93="snížená",J93,0)</f>
        <v>0</v>
      </c>
      <c r="BG93" s="204">
        <f>IF(N93="zákl. přenesená",J93,0)</f>
        <v>0</v>
      </c>
      <c r="BH93" s="204">
        <f>IF(N93="sníž. přenesená",J93,0)</f>
        <v>0</v>
      </c>
      <c r="BI93" s="204">
        <f>IF(N93="nulová",J93,0)</f>
        <v>0</v>
      </c>
      <c r="BJ93" s="19" t="s">
        <v>78</v>
      </c>
      <c r="BK93" s="204">
        <f>ROUND(I93*H93,2)</f>
        <v>0</v>
      </c>
      <c r="BL93" s="19" t="s">
        <v>3135</v>
      </c>
      <c r="BM93" s="19" t="s">
        <v>3152</v>
      </c>
    </row>
    <row r="94" spans="2:47" s="1" customFormat="1" ht="27">
      <c r="B94" s="36"/>
      <c r="C94" s="58"/>
      <c r="D94" s="230" t="s">
        <v>188</v>
      </c>
      <c r="E94" s="58"/>
      <c r="F94" s="242" t="s">
        <v>3151</v>
      </c>
      <c r="G94" s="58"/>
      <c r="H94" s="58"/>
      <c r="I94" s="163"/>
      <c r="J94" s="58"/>
      <c r="K94" s="58"/>
      <c r="L94" s="56"/>
      <c r="M94" s="73"/>
      <c r="N94" s="37"/>
      <c r="O94" s="37"/>
      <c r="P94" s="37"/>
      <c r="Q94" s="37"/>
      <c r="R94" s="37"/>
      <c r="S94" s="37"/>
      <c r="T94" s="74"/>
      <c r="AT94" s="19" t="s">
        <v>188</v>
      </c>
      <c r="AU94" s="19" t="s">
        <v>80</v>
      </c>
    </row>
    <row r="95" spans="2:65" s="1" customFormat="1" ht="31.5" customHeight="1">
      <c r="B95" s="36"/>
      <c r="C95" s="193" t="s">
        <v>224</v>
      </c>
      <c r="D95" s="193" t="s">
        <v>183</v>
      </c>
      <c r="E95" s="194" t="s">
        <v>3153</v>
      </c>
      <c r="F95" s="195" t="s">
        <v>3154</v>
      </c>
      <c r="G95" s="196" t="s">
        <v>214</v>
      </c>
      <c r="H95" s="197">
        <v>1</v>
      </c>
      <c r="I95" s="198"/>
      <c r="J95" s="199">
        <f>ROUND(I95*H95,2)</f>
        <v>0</v>
      </c>
      <c r="K95" s="195" t="s">
        <v>21</v>
      </c>
      <c r="L95" s="56"/>
      <c r="M95" s="200" t="s">
        <v>21</v>
      </c>
      <c r="N95" s="201" t="s">
        <v>42</v>
      </c>
      <c r="O95" s="37"/>
      <c r="P95" s="202">
        <f>O95*H95</f>
        <v>0</v>
      </c>
      <c r="Q95" s="202">
        <v>0</v>
      </c>
      <c r="R95" s="202">
        <f>Q95*H95</f>
        <v>0</v>
      </c>
      <c r="S95" s="202">
        <v>0</v>
      </c>
      <c r="T95" s="203">
        <f>S95*H95</f>
        <v>0</v>
      </c>
      <c r="AR95" s="19" t="s">
        <v>3135</v>
      </c>
      <c r="AT95" s="19" t="s">
        <v>183</v>
      </c>
      <c r="AU95" s="19" t="s">
        <v>80</v>
      </c>
      <c r="AY95" s="19" t="s">
        <v>180</v>
      </c>
      <c r="BE95" s="204">
        <f>IF(N95="základní",J95,0)</f>
        <v>0</v>
      </c>
      <c r="BF95" s="204">
        <f>IF(N95="snížená",J95,0)</f>
        <v>0</v>
      </c>
      <c r="BG95" s="204">
        <f>IF(N95="zákl. přenesená",J95,0)</f>
        <v>0</v>
      </c>
      <c r="BH95" s="204">
        <f>IF(N95="sníž. přenesená",J95,0)</f>
        <v>0</v>
      </c>
      <c r="BI95" s="204">
        <f>IF(N95="nulová",J95,0)</f>
        <v>0</v>
      </c>
      <c r="BJ95" s="19" t="s">
        <v>78</v>
      </c>
      <c r="BK95" s="204">
        <f>ROUND(I95*H95,2)</f>
        <v>0</v>
      </c>
      <c r="BL95" s="19" t="s">
        <v>3135</v>
      </c>
      <c r="BM95" s="19" t="s">
        <v>3155</v>
      </c>
    </row>
    <row r="96" spans="2:47" s="1" customFormat="1" ht="27">
      <c r="B96" s="36"/>
      <c r="C96" s="58"/>
      <c r="D96" s="230" t="s">
        <v>216</v>
      </c>
      <c r="E96" s="58"/>
      <c r="F96" s="231" t="s">
        <v>3156</v>
      </c>
      <c r="G96" s="58"/>
      <c r="H96" s="58"/>
      <c r="I96" s="163"/>
      <c r="J96" s="58"/>
      <c r="K96" s="58"/>
      <c r="L96" s="56"/>
      <c r="M96" s="73"/>
      <c r="N96" s="37"/>
      <c r="O96" s="37"/>
      <c r="P96" s="37"/>
      <c r="Q96" s="37"/>
      <c r="R96" s="37"/>
      <c r="S96" s="37"/>
      <c r="T96" s="74"/>
      <c r="AT96" s="19" t="s">
        <v>216</v>
      </c>
      <c r="AU96" s="19" t="s">
        <v>80</v>
      </c>
    </row>
    <row r="97" spans="2:65" s="1" customFormat="1" ht="44.25" customHeight="1">
      <c r="B97" s="36"/>
      <c r="C97" s="193" t="s">
        <v>229</v>
      </c>
      <c r="D97" s="193" t="s">
        <v>183</v>
      </c>
      <c r="E97" s="194" t="s">
        <v>3157</v>
      </c>
      <c r="F97" s="195" t="s">
        <v>3158</v>
      </c>
      <c r="G97" s="196" t="s">
        <v>214</v>
      </c>
      <c r="H97" s="197">
        <v>1</v>
      </c>
      <c r="I97" s="198"/>
      <c r="J97" s="199">
        <f>ROUND(I97*H97,2)</f>
        <v>0</v>
      </c>
      <c r="K97" s="195" t="s">
        <v>21</v>
      </c>
      <c r="L97" s="56"/>
      <c r="M97" s="200" t="s">
        <v>21</v>
      </c>
      <c r="N97" s="201" t="s">
        <v>42</v>
      </c>
      <c r="O97" s="37"/>
      <c r="P97" s="202">
        <f>O97*H97</f>
        <v>0</v>
      </c>
      <c r="Q97" s="202">
        <v>0</v>
      </c>
      <c r="R97" s="202">
        <f>Q97*H97</f>
        <v>0</v>
      </c>
      <c r="S97" s="202">
        <v>0</v>
      </c>
      <c r="T97" s="203">
        <f>S97*H97</f>
        <v>0</v>
      </c>
      <c r="AR97" s="19" t="s">
        <v>3135</v>
      </c>
      <c r="AT97" s="19" t="s">
        <v>183</v>
      </c>
      <c r="AU97" s="19" t="s">
        <v>80</v>
      </c>
      <c r="AY97" s="19" t="s">
        <v>180</v>
      </c>
      <c r="BE97" s="204">
        <f>IF(N97="základní",J97,0)</f>
        <v>0</v>
      </c>
      <c r="BF97" s="204">
        <f>IF(N97="snížená",J97,0)</f>
        <v>0</v>
      </c>
      <c r="BG97" s="204">
        <f>IF(N97="zákl. přenesená",J97,0)</f>
        <v>0</v>
      </c>
      <c r="BH97" s="204">
        <f>IF(N97="sníž. přenesená",J97,0)</f>
        <v>0</v>
      </c>
      <c r="BI97" s="204">
        <f>IF(N97="nulová",J97,0)</f>
        <v>0</v>
      </c>
      <c r="BJ97" s="19" t="s">
        <v>78</v>
      </c>
      <c r="BK97" s="204">
        <f>ROUND(I97*H97,2)</f>
        <v>0</v>
      </c>
      <c r="BL97" s="19" t="s">
        <v>3135</v>
      </c>
      <c r="BM97" s="19" t="s">
        <v>3159</v>
      </c>
    </row>
    <row r="98" spans="2:47" s="1" customFormat="1" ht="27">
      <c r="B98" s="36"/>
      <c r="C98" s="58"/>
      <c r="D98" s="230" t="s">
        <v>216</v>
      </c>
      <c r="E98" s="58"/>
      <c r="F98" s="231" t="s">
        <v>3160</v>
      </c>
      <c r="G98" s="58"/>
      <c r="H98" s="58"/>
      <c r="I98" s="163"/>
      <c r="J98" s="58"/>
      <c r="K98" s="58"/>
      <c r="L98" s="56"/>
      <c r="M98" s="73"/>
      <c r="N98" s="37"/>
      <c r="O98" s="37"/>
      <c r="P98" s="37"/>
      <c r="Q98" s="37"/>
      <c r="R98" s="37"/>
      <c r="S98" s="37"/>
      <c r="T98" s="74"/>
      <c r="AT98" s="19" t="s">
        <v>216</v>
      </c>
      <c r="AU98" s="19" t="s">
        <v>80</v>
      </c>
    </row>
    <row r="99" spans="2:65" s="1" customFormat="1" ht="22.5" customHeight="1">
      <c r="B99" s="36"/>
      <c r="C99" s="193" t="s">
        <v>181</v>
      </c>
      <c r="D99" s="193" t="s">
        <v>183</v>
      </c>
      <c r="E99" s="194" t="s">
        <v>3161</v>
      </c>
      <c r="F99" s="195" t="s">
        <v>3162</v>
      </c>
      <c r="G99" s="196" t="s">
        <v>214</v>
      </c>
      <c r="H99" s="197">
        <v>1</v>
      </c>
      <c r="I99" s="198"/>
      <c r="J99" s="199">
        <f>ROUND(I99*H99,2)</f>
        <v>0</v>
      </c>
      <c r="K99" s="195" t="s">
        <v>21</v>
      </c>
      <c r="L99" s="56"/>
      <c r="M99" s="200" t="s">
        <v>21</v>
      </c>
      <c r="N99" s="201" t="s">
        <v>42</v>
      </c>
      <c r="O99" s="37"/>
      <c r="P99" s="202">
        <f>O99*H99</f>
        <v>0</v>
      </c>
      <c r="Q99" s="202">
        <v>0</v>
      </c>
      <c r="R99" s="202">
        <f>Q99*H99</f>
        <v>0</v>
      </c>
      <c r="S99" s="202">
        <v>0</v>
      </c>
      <c r="T99" s="203">
        <f>S99*H99</f>
        <v>0</v>
      </c>
      <c r="AR99" s="19" t="s">
        <v>3135</v>
      </c>
      <c r="AT99" s="19" t="s">
        <v>183</v>
      </c>
      <c r="AU99" s="19" t="s">
        <v>80</v>
      </c>
      <c r="AY99" s="19" t="s">
        <v>180</v>
      </c>
      <c r="BE99" s="204">
        <f>IF(N99="základní",J99,0)</f>
        <v>0</v>
      </c>
      <c r="BF99" s="204">
        <f>IF(N99="snížená",J99,0)</f>
        <v>0</v>
      </c>
      <c r="BG99" s="204">
        <f>IF(N99="zákl. přenesená",J99,0)</f>
        <v>0</v>
      </c>
      <c r="BH99" s="204">
        <f>IF(N99="sníž. přenesená",J99,0)</f>
        <v>0</v>
      </c>
      <c r="BI99" s="204">
        <f>IF(N99="nulová",J99,0)</f>
        <v>0</v>
      </c>
      <c r="BJ99" s="19" t="s">
        <v>78</v>
      </c>
      <c r="BK99" s="204">
        <f>ROUND(I99*H99,2)</f>
        <v>0</v>
      </c>
      <c r="BL99" s="19" t="s">
        <v>3135</v>
      </c>
      <c r="BM99" s="19" t="s">
        <v>3163</v>
      </c>
    </row>
    <row r="100" spans="2:47" s="1" customFormat="1" ht="27">
      <c r="B100" s="36"/>
      <c r="C100" s="58"/>
      <c r="D100" s="230" t="s">
        <v>216</v>
      </c>
      <c r="E100" s="58"/>
      <c r="F100" s="231" t="s">
        <v>3156</v>
      </c>
      <c r="G100" s="58"/>
      <c r="H100" s="58"/>
      <c r="I100" s="163"/>
      <c r="J100" s="58"/>
      <c r="K100" s="58"/>
      <c r="L100" s="56"/>
      <c r="M100" s="73"/>
      <c r="N100" s="37"/>
      <c r="O100" s="37"/>
      <c r="P100" s="37"/>
      <c r="Q100" s="37"/>
      <c r="R100" s="37"/>
      <c r="S100" s="37"/>
      <c r="T100" s="74"/>
      <c r="AT100" s="19" t="s">
        <v>216</v>
      </c>
      <c r="AU100" s="19" t="s">
        <v>80</v>
      </c>
    </row>
    <row r="101" spans="2:65" s="1" customFormat="1" ht="31.5" customHeight="1">
      <c r="B101" s="36"/>
      <c r="C101" s="193" t="s">
        <v>192</v>
      </c>
      <c r="D101" s="193" t="s">
        <v>183</v>
      </c>
      <c r="E101" s="194" t="s">
        <v>3164</v>
      </c>
      <c r="F101" s="195" t="s">
        <v>3165</v>
      </c>
      <c r="G101" s="196" t="s">
        <v>214</v>
      </c>
      <c r="H101" s="197">
        <v>1</v>
      </c>
      <c r="I101" s="198"/>
      <c r="J101" s="199">
        <f>ROUND(I101*H101,2)</f>
        <v>0</v>
      </c>
      <c r="K101" s="195" t="s">
        <v>21</v>
      </c>
      <c r="L101" s="56"/>
      <c r="M101" s="200" t="s">
        <v>21</v>
      </c>
      <c r="N101" s="201" t="s">
        <v>42</v>
      </c>
      <c r="O101" s="37"/>
      <c r="P101" s="202">
        <f>O101*H101</f>
        <v>0</v>
      </c>
      <c r="Q101" s="202">
        <v>0</v>
      </c>
      <c r="R101" s="202">
        <f>Q101*H101</f>
        <v>0</v>
      </c>
      <c r="S101" s="202">
        <v>0</v>
      </c>
      <c r="T101" s="203">
        <f>S101*H101</f>
        <v>0</v>
      </c>
      <c r="AR101" s="19" t="s">
        <v>3135</v>
      </c>
      <c r="AT101" s="19" t="s">
        <v>183</v>
      </c>
      <c r="AU101" s="19" t="s">
        <v>80</v>
      </c>
      <c r="AY101" s="19" t="s">
        <v>180</v>
      </c>
      <c r="BE101" s="204">
        <f>IF(N101="základní",J101,0)</f>
        <v>0</v>
      </c>
      <c r="BF101" s="204">
        <f>IF(N101="snížená",J101,0)</f>
        <v>0</v>
      </c>
      <c r="BG101" s="204">
        <f>IF(N101="zákl. přenesená",J101,0)</f>
        <v>0</v>
      </c>
      <c r="BH101" s="204">
        <f>IF(N101="sníž. přenesená",J101,0)</f>
        <v>0</v>
      </c>
      <c r="BI101" s="204">
        <f>IF(N101="nulová",J101,0)</f>
        <v>0</v>
      </c>
      <c r="BJ101" s="19" t="s">
        <v>78</v>
      </c>
      <c r="BK101" s="204">
        <f>ROUND(I101*H101,2)</f>
        <v>0</v>
      </c>
      <c r="BL101" s="19" t="s">
        <v>3135</v>
      </c>
      <c r="BM101" s="19" t="s">
        <v>3166</v>
      </c>
    </row>
    <row r="102" spans="2:47" s="1" customFormat="1" ht="13.5">
      <c r="B102" s="36"/>
      <c r="C102" s="58"/>
      <c r="D102" s="230" t="s">
        <v>188</v>
      </c>
      <c r="E102" s="58"/>
      <c r="F102" s="242" t="s">
        <v>3165</v>
      </c>
      <c r="G102" s="58"/>
      <c r="H102" s="58"/>
      <c r="I102" s="163"/>
      <c r="J102" s="58"/>
      <c r="K102" s="58"/>
      <c r="L102" s="56"/>
      <c r="M102" s="73"/>
      <c r="N102" s="37"/>
      <c r="O102" s="37"/>
      <c r="P102" s="37"/>
      <c r="Q102" s="37"/>
      <c r="R102" s="37"/>
      <c r="S102" s="37"/>
      <c r="T102" s="74"/>
      <c r="AT102" s="19" t="s">
        <v>188</v>
      </c>
      <c r="AU102" s="19" t="s">
        <v>80</v>
      </c>
    </row>
    <row r="103" spans="2:65" s="1" customFormat="1" ht="31.5" customHeight="1">
      <c r="B103" s="36"/>
      <c r="C103" s="193" t="s">
        <v>244</v>
      </c>
      <c r="D103" s="193" t="s">
        <v>183</v>
      </c>
      <c r="E103" s="194" t="s">
        <v>3167</v>
      </c>
      <c r="F103" s="195" t="s">
        <v>3168</v>
      </c>
      <c r="G103" s="196" t="s">
        <v>214</v>
      </c>
      <c r="H103" s="197">
        <v>1</v>
      </c>
      <c r="I103" s="198"/>
      <c r="J103" s="199">
        <f>ROUND(I103*H103,2)</f>
        <v>0</v>
      </c>
      <c r="K103" s="195" t="s">
        <v>21</v>
      </c>
      <c r="L103" s="56"/>
      <c r="M103" s="200" t="s">
        <v>21</v>
      </c>
      <c r="N103" s="201" t="s">
        <v>42</v>
      </c>
      <c r="O103" s="37"/>
      <c r="P103" s="202">
        <f>O103*H103</f>
        <v>0</v>
      </c>
      <c r="Q103" s="202">
        <v>0</v>
      </c>
      <c r="R103" s="202">
        <f>Q103*H103</f>
        <v>0</v>
      </c>
      <c r="S103" s="202">
        <v>0</v>
      </c>
      <c r="T103" s="203">
        <f>S103*H103</f>
        <v>0</v>
      </c>
      <c r="AR103" s="19" t="s">
        <v>3135</v>
      </c>
      <c r="AT103" s="19" t="s">
        <v>183</v>
      </c>
      <c r="AU103" s="19" t="s">
        <v>80</v>
      </c>
      <c r="AY103" s="19" t="s">
        <v>180</v>
      </c>
      <c r="BE103" s="204">
        <f>IF(N103="základní",J103,0)</f>
        <v>0</v>
      </c>
      <c r="BF103" s="204">
        <f>IF(N103="snížená",J103,0)</f>
        <v>0</v>
      </c>
      <c r="BG103" s="204">
        <f>IF(N103="zákl. přenesená",J103,0)</f>
        <v>0</v>
      </c>
      <c r="BH103" s="204">
        <f>IF(N103="sníž. přenesená",J103,0)</f>
        <v>0</v>
      </c>
      <c r="BI103" s="204">
        <f>IF(N103="nulová",J103,0)</f>
        <v>0</v>
      </c>
      <c r="BJ103" s="19" t="s">
        <v>78</v>
      </c>
      <c r="BK103" s="204">
        <f>ROUND(I103*H103,2)</f>
        <v>0</v>
      </c>
      <c r="BL103" s="19" t="s">
        <v>3135</v>
      </c>
      <c r="BM103" s="19" t="s">
        <v>3169</v>
      </c>
    </row>
    <row r="104" spans="2:47" s="1" customFormat="1" ht="27">
      <c r="B104" s="36"/>
      <c r="C104" s="58"/>
      <c r="D104" s="205" t="s">
        <v>216</v>
      </c>
      <c r="E104" s="58"/>
      <c r="F104" s="218" t="s">
        <v>3170</v>
      </c>
      <c r="G104" s="58"/>
      <c r="H104" s="58"/>
      <c r="I104" s="163"/>
      <c r="J104" s="58"/>
      <c r="K104" s="58"/>
      <c r="L104" s="56"/>
      <c r="M104" s="73"/>
      <c r="N104" s="37"/>
      <c r="O104" s="37"/>
      <c r="P104" s="37"/>
      <c r="Q104" s="37"/>
      <c r="R104" s="37"/>
      <c r="S104" s="37"/>
      <c r="T104" s="74"/>
      <c r="AT104" s="19" t="s">
        <v>216</v>
      </c>
      <c r="AU104" s="19" t="s">
        <v>80</v>
      </c>
    </row>
    <row r="105" spans="2:63" s="11" customFormat="1" ht="29.85" customHeight="1">
      <c r="B105" s="176"/>
      <c r="C105" s="177"/>
      <c r="D105" s="190" t="s">
        <v>70</v>
      </c>
      <c r="E105" s="191" t="s">
        <v>3171</v>
      </c>
      <c r="F105" s="191" t="s">
        <v>3172</v>
      </c>
      <c r="G105" s="177"/>
      <c r="H105" s="177"/>
      <c r="I105" s="180"/>
      <c r="J105" s="192">
        <f>BK105</f>
        <v>0</v>
      </c>
      <c r="K105" s="177"/>
      <c r="L105" s="182"/>
      <c r="M105" s="183"/>
      <c r="N105" s="184"/>
      <c r="O105" s="184"/>
      <c r="P105" s="185">
        <f>SUM(P106:P109)</f>
        <v>0</v>
      </c>
      <c r="Q105" s="184"/>
      <c r="R105" s="185">
        <f>SUM(R106:R109)</f>
        <v>0</v>
      </c>
      <c r="S105" s="184"/>
      <c r="T105" s="186">
        <f>SUM(T106:T109)</f>
        <v>0</v>
      </c>
      <c r="AR105" s="187" t="s">
        <v>206</v>
      </c>
      <c r="AT105" s="188" t="s">
        <v>70</v>
      </c>
      <c r="AU105" s="188" t="s">
        <v>78</v>
      </c>
      <c r="AY105" s="187" t="s">
        <v>180</v>
      </c>
      <c r="BK105" s="189">
        <f>SUM(BK106:BK109)</f>
        <v>0</v>
      </c>
    </row>
    <row r="106" spans="2:65" s="1" customFormat="1" ht="22.5" customHeight="1">
      <c r="B106" s="36"/>
      <c r="C106" s="193" t="s">
        <v>249</v>
      </c>
      <c r="D106" s="193" t="s">
        <v>183</v>
      </c>
      <c r="E106" s="194" t="s">
        <v>3173</v>
      </c>
      <c r="F106" s="195" t="s">
        <v>3174</v>
      </c>
      <c r="G106" s="196" t="s">
        <v>314</v>
      </c>
      <c r="H106" s="197">
        <v>1</v>
      </c>
      <c r="I106" s="198"/>
      <c r="J106" s="199">
        <f>ROUND(I106*H106,2)</f>
        <v>0</v>
      </c>
      <c r="K106" s="195" t="s">
        <v>21</v>
      </c>
      <c r="L106" s="56"/>
      <c r="M106" s="200" t="s">
        <v>21</v>
      </c>
      <c r="N106" s="201" t="s">
        <v>42</v>
      </c>
      <c r="O106" s="37"/>
      <c r="P106" s="202">
        <f>O106*H106</f>
        <v>0</v>
      </c>
      <c r="Q106" s="202">
        <v>0</v>
      </c>
      <c r="R106" s="202">
        <f>Q106*H106</f>
        <v>0</v>
      </c>
      <c r="S106" s="202">
        <v>0</v>
      </c>
      <c r="T106" s="203">
        <f>S106*H106</f>
        <v>0</v>
      </c>
      <c r="AR106" s="19" t="s">
        <v>3135</v>
      </c>
      <c r="AT106" s="19" t="s">
        <v>183</v>
      </c>
      <c r="AU106" s="19" t="s">
        <v>80</v>
      </c>
      <c r="AY106" s="19" t="s">
        <v>180</v>
      </c>
      <c r="BE106" s="204">
        <f>IF(N106="základní",J106,0)</f>
        <v>0</v>
      </c>
      <c r="BF106" s="204">
        <f>IF(N106="snížená",J106,0)</f>
        <v>0</v>
      </c>
      <c r="BG106" s="204">
        <f>IF(N106="zákl. přenesená",J106,0)</f>
        <v>0</v>
      </c>
      <c r="BH106" s="204">
        <f>IF(N106="sníž. přenesená",J106,0)</f>
        <v>0</v>
      </c>
      <c r="BI106" s="204">
        <f>IF(N106="nulová",J106,0)</f>
        <v>0</v>
      </c>
      <c r="BJ106" s="19" t="s">
        <v>78</v>
      </c>
      <c r="BK106" s="204">
        <f>ROUND(I106*H106,2)</f>
        <v>0</v>
      </c>
      <c r="BL106" s="19" t="s">
        <v>3135</v>
      </c>
      <c r="BM106" s="19" t="s">
        <v>3175</v>
      </c>
    </row>
    <row r="107" spans="2:47" s="1" customFormat="1" ht="13.5">
      <c r="B107" s="36"/>
      <c r="C107" s="58"/>
      <c r="D107" s="230" t="s">
        <v>188</v>
      </c>
      <c r="E107" s="58"/>
      <c r="F107" s="242" t="s">
        <v>3174</v>
      </c>
      <c r="G107" s="58"/>
      <c r="H107" s="58"/>
      <c r="I107" s="163"/>
      <c r="J107" s="58"/>
      <c r="K107" s="58"/>
      <c r="L107" s="56"/>
      <c r="M107" s="73"/>
      <c r="N107" s="37"/>
      <c r="O107" s="37"/>
      <c r="P107" s="37"/>
      <c r="Q107" s="37"/>
      <c r="R107" s="37"/>
      <c r="S107" s="37"/>
      <c r="T107" s="74"/>
      <c r="AT107" s="19" t="s">
        <v>188</v>
      </c>
      <c r="AU107" s="19" t="s">
        <v>80</v>
      </c>
    </row>
    <row r="108" spans="2:65" s="1" customFormat="1" ht="22.5" customHeight="1">
      <c r="B108" s="36"/>
      <c r="C108" s="193" t="s">
        <v>254</v>
      </c>
      <c r="D108" s="193" t="s">
        <v>183</v>
      </c>
      <c r="E108" s="194" t="s">
        <v>3176</v>
      </c>
      <c r="F108" s="195" t="s">
        <v>3177</v>
      </c>
      <c r="G108" s="196" t="s">
        <v>314</v>
      </c>
      <c r="H108" s="197">
        <v>1</v>
      </c>
      <c r="I108" s="198"/>
      <c r="J108" s="199">
        <f>ROUND(I108*H108,2)</f>
        <v>0</v>
      </c>
      <c r="K108" s="195" t="s">
        <v>21</v>
      </c>
      <c r="L108" s="56"/>
      <c r="M108" s="200" t="s">
        <v>21</v>
      </c>
      <c r="N108" s="201" t="s">
        <v>42</v>
      </c>
      <c r="O108" s="37"/>
      <c r="P108" s="202">
        <f>O108*H108</f>
        <v>0</v>
      </c>
      <c r="Q108" s="202">
        <v>0</v>
      </c>
      <c r="R108" s="202">
        <f>Q108*H108</f>
        <v>0</v>
      </c>
      <c r="S108" s="202">
        <v>0</v>
      </c>
      <c r="T108" s="203">
        <f>S108*H108</f>
        <v>0</v>
      </c>
      <c r="AR108" s="19" t="s">
        <v>3135</v>
      </c>
      <c r="AT108" s="19" t="s">
        <v>183</v>
      </c>
      <c r="AU108" s="19" t="s">
        <v>80</v>
      </c>
      <c r="AY108" s="19" t="s">
        <v>180</v>
      </c>
      <c r="BE108" s="204">
        <f>IF(N108="základní",J108,0)</f>
        <v>0</v>
      </c>
      <c r="BF108" s="204">
        <f>IF(N108="snížená",J108,0)</f>
        <v>0</v>
      </c>
      <c r="BG108" s="204">
        <f>IF(N108="zákl. přenesená",J108,0)</f>
        <v>0</v>
      </c>
      <c r="BH108" s="204">
        <f>IF(N108="sníž. přenesená",J108,0)</f>
        <v>0</v>
      </c>
      <c r="BI108" s="204">
        <f>IF(N108="nulová",J108,0)</f>
        <v>0</v>
      </c>
      <c r="BJ108" s="19" t="s">
        <v>78</v>
      </c>
      <c r="BK108" s="204">
        <f>ROUND(I108*H108,2)</f>
        <v>0</v>
      </c>
      <c r="BL108" s="19" t="s">
        <v>3135</v>
      </c>
      <c r="BM108" s="19" t="s">
        <v>3178</v>
      </c>
    </row>
    <row r="109" spans="2:47" s="1" customFormat="1" ht="27">
      <c r="B109" s="36"/>
      <c r="C109" s="58"/>
      <c r="D109" s="205" t="s">
        <v>188</v>
      </c>
      <c r="E109" s="58"/>
      <c r="F109" s="206" t="s">
        <v>3179</v>
      </c>
      <c r="G109" s="58"/>
      <c r="H109" s="58"/>
      <c r="I109" s="163"/>
      <c r="J109" s="58"/>
      <c r="K109" s="58"/>
      <c r="L109" s="56"/>
      <c r="M109" s="73"/>
      <c r="N109" s="37"/>
      <c r="O109" s="37"/>
      <c r="P109" s="37"/>
      <c r="Q109" s="37"/>
      <c r="R109" s="37"/>
      <c r="S109" s="37"/>
      <c r="T109" s="74"/>
      <c r="AT109" s="19" t="s">
        <v>188</v>
      </c>
      <c r="AU109" s="19" t="s">
        <v>80</v>
      </c>
    </row>
    <row r="110" spans="2:63" s="11" customFormat="1" ht="29.85" customHeight="1">
      <c r="B110" s="176"/>
      <c r="C110" s="177"/>
      <c r="D110" s="190" t="s">
        <v>70</v>
      </c>
      <c r="E110" s="191" t="s">
        <v>3180</v>
      </c>
      <c r="F110" s="191" t="s">
        <v>3181</v>
      </c>
      <c r="G110" s="177"/>
      <c r="H110" s="177"/>
      <c r="I110" s="180"/>
      <c r="J110" s="192">
        <f>BK110</f>
        <v>0</v>
      </c>
      <c r="K110" s="177"/>
      <c r="L110" s="182"/>
      <c r="M110" s="183"/>
      <c r="N110" s="184"/>
      <c r="O110" s="184"/>
      <c r="P110" s="185">
        <f>SUM(P111:P134)</f>
        <v>0</v>
      </c>
      <c r="Q110" s="184"/>
      <c r="R110" s="185">
        <f>SUM(R111:R134)</f>
        <v>0</v>
      </c>
      <c r="S110" s="184"/>
      <c r="T110" s="186">
        <f>SUM(T111:T134)</f>
        <v>0</v>
      </c>
      <c r="AR110" s="187" t="s">
        <v>206</v>
      </c>
      <c r="AT110" s="188" t="s">
        <v>70</v>
      </c>
      <c r="AU110" s="188" t="s">
        <v>78</v>
      </c>
      <c r="AY110" s="187" t="s">
        <v>180</v>
      </c>
      <c r="BK110" s="189">
        <f>SUM(BK111:BK134)</f>
        <v>0</v>
      </c>
    </row>
    <row r="111" spans="2:65" s="1" customFormat="1" ht="44.25" customHeight="1">
      <c r="B111" s="36"/>
      <c r="C111" s="193" t="s">
        <v>259</v>
      </c>
      <c r="D111" s="193" t="s">
        <v>183</v>
      </c>
      <c r="E111" s="194" t="s">
        <v>3182</v>
      </c>
      <c r="F111" s="195" t="s">
        <v>3183</v>
      </c>
      <c r="G111" s="196" t="s">
        <v>314</v>
      </c>
      <c r="H111" s="197">
        <v>1</v>
      </c>
      <c r="I111" s="198"/>
      <c r="J111" s="199">
        <f>ROUND(I111*H111,2)</f>
        <v>0</v>
      </c>
      <c r="K111" s="195" t="s">
        <v>21</v>
      </c>
      <c r="L111" s="56"/>
      <c r="M111" s="200" t="s">
        <v>21</v>
      </c>
      <c r="N111" s="201" t="s">
        <v>42</v>
      </c>
      <c r="O111" s="37"/>
      <c r="P111" s="202">
        <f>O111*H111</f>
        <v>0</v>
      </c>
      <c r="Q111" s="202">
        <v>0</v>
      </c>
      <c r="R111" s="202">
        <f>Q111*H111</f>
        <v>0</v>
      </c>
      <c r="S111" s="202">
        <v>0</v>
      </c>
      <c r="T111" s="203">
        <f>S111*H111</f>
        <v>0</v>
      </c>
      <c r="AR111" s="19" t="s">
        <v>3135</v>
      </c>
      <c r="AT111" s="19" t="s">
        <v>183</v>
      </c>
      <c r="AU111" s="19" t="s">
        <v>80</v>
      </c>
      <c r="AY111" s="19" t="s">
        <v>180</v>
      </c>
      <c r="BE111" s="204">
        <f>IF(N111="základní",J111,0)</f>
        <v>0</v>
      </c>
      <c r="BF111" s="204">
        <f>IF(N111="snížená",J111,0)</f>
        <v>0</v>
      </c>
      <c r="BG111" s="204">
        <f>IF(N111="zákl. přenesená",J111,0)</f>
        <v>0</v>
      </c>
      <c r="BH111" s="204">
        <f>IF(N111="sníž. přenesená",J111,0)</f>
        <v>0</v>
      </c>
      <c r="BI111" s="204">
        <f>IF(N111="nulová",J111,0)</f>
        <v>0</v>
      </c>
      <c r="BJ111" s="19" t="s">
        <v>78</v>
      </c>
      <c r="BK111" s="204">
        <f>ROUND(I111*H111,2)</f>
        <v>0</v>
      </c>
      <c r="BL111" s="19" t="s">
        <v>3135</v>
      </c>
      <c r="BM111" s="19" t="s">
        <v>3184</v>
      </c>
    </row>
    <row r="112" spans="2:47" s="1" customFormat="1" ht="27">
      <c r="B112" s="36"/>
      <c r="C112" s="58"/>
      <c r="D112" s="230" t="s">
        <v>188</v>
      </c>
      <c r="E112" s="58"/>
      <c r="F112" s="242" t="s">
        <v>3183</v>
      </c>
      <c r="G112" s="58"/>
      <c r="H112" s="58"/>
      <c r="I112" s="163"/>
      <c r="J112" s="58"/>
      <c r="K112" s="58"/>
      <c r="L112" s="56"/>
      <c r="M112" s="73"/>
      <c r="N112" s="37"/>
      <c r="O112" s="37"/>
      <c r="P112" s="37"/>
      <c r="Q112" s="37"/>
      <c r="R112" s="37"/>
      <c r="S112" s="37"/>
      <c r="T112" s="74"/>
      <c r="AT112" s="19" t="s">
        <v>188</v>
      </c>
      <c r="AU112" s="19" t="s">
        <v>80</v>
      </c>
    </row>
    <row r="113" spans="2:65" s="1" customFormat="1" ht="22.5" customHeight="1">
      <c r="B113" s="36"/>
      <c r="C113" s="193" t="s">
        <v>264</v>
      </c>
      <c r="D113" s="193" t="s">
        <v>183</v>
      </c>
      <c r="E113" s="194" t="s">
        <v>3185</v>
      </c>
      <c r="F113" s="195" t="s">
        <v>3186</v>
      </c>
      <c r="G113" s="196" t="s">
        <v>314</v>
      </c>
      <c r="H113" s="197">
        <v>1</v>
      </c>
      <c r="I113" s="198"/>
      <c r="J113" s="199">
        <f>ROUND(I113*H113,2)</f>
        <v>0</v>
      </c>
      <c r="K113" s="195" t="s">
        <v>21</v>
      </c>
      <c r="L113" s="56"/>
      <c r="M113" s="200" t="s">
        <v>21</v>
      </c>
      <c r="N113" s="201" t="s">
        <v>42</v>
      </c>
      <c r="O113" s="37"/>
      <c r="P113" s="202">
        <f>O113*H113</f>
        <v>0</v>
      </c>
      <c r="Q113" s="202">
        <v>0</v>
      </c>
      <c r="R113" s="202">
        <f>Q113*H113</f>
        <v>0</v>
      </c>
      <c r="S113" s="202">
        <v>0</v>
      </c>
      <c r="T113" s="203">
        <f>S113*H113</f>
        <v>0</v>
      </c>
      <c r="AR113" s="19" t="s">
        <v>3135</v>
      </c>
      <c r="AT113" s="19" t="s">
        <v>183</v>
      </c>
      <c r="AU113" s="19" t="s">
        <v>80</v>
      </c>
      <c r="AY113" s="19" t="s">
        <v>180</v>
      </c>
      <c r="BE113" s="204">
        <f>IF(N113="základní",J113,0)</f>
        <v>0</v>
      </c>
      <c r="BF113" s="204">
        <f>IF(N113="snížená",J113,0)</f>
        <v>0</v>
      </c>
      <c r="BG113" s="204">
        <f>IF(N113="zákl. přenesená",J113,0)</f>
        <v>0</v>
      </c>
      <c r="BH113" s="204">
        <f>IF(N113="sníž. přenesená",J113,0)</f>
        <v>0</v>
      </c>
      <c r="BI113" s="204">
        <f>IF(N113="nulová",J113,0)</f>
        <v>0</v>
      </c>
      <c r="BJ113" s="19" t="s">
        <v>78</v>
      </c>
      <c r="BK113" s="204">
        <f>ROUND(I113*H113,2)</f>
        <v>0</v>
      </c>
      <c r="BL113" s="19" t="s">
        <v>3135</v>
      </c>
      <c r="BM113" s="19" t="s">
        <v>3187</v>
      </c>
    </row>
    <row r="114" spans="2:47" s="1" customFormat="1" ht="13.5">
      <c r="B114" s="36"/>
      <c r="C114" s="58"/>
      <c r="D114" s="230" t="s">
        <v>188</v>
      </c>
      <c r="E114" s="58"/>
      <c r="F114" s="242" t="s">
        <v>3186</v>
      </c>
      <c r="G114" s="58"/>
      <c r="H114" s="58"/>
      <c r="I114" s="163"/>
      <c r="J114" s="58"/>
      <c r="K114" s="58"/>
      <c r="L114" s="56"/>
      <c r="M114" s="73"/>
      <c r="N114" s="37"/>
      <c r="O114" s="37"/>
      <c r="P114" s="37"/>
      <c r="Q114" s="37"/>
      <c r="R114" s="37"/>
      <c r="S114" s="37"/>
      <c r="T114" s="74"/>
      <c r="AT114" s="19" t="s">
        <v>188</v>
      </c>
      <c r="AU114" s="19" t="s">
        <v>80</v>
      </c>
    </row>
    <row r="115" spans="2:65" s="1" customFormat="1" ht="31.5" customHeight="1">
      <c r="B115" s="36"/>
      <c r="C115" s="193" t="s">
        <v>8</v>
      </c>
      <c r="D115" s="193" t="s">
        <v>183</v>
      </c>
      <c r="E115" s="194" t="s">
        <v>3188</v>
      </c>
      <c r="F115" s="195" t="s">
        <v>3189</v>
      </c>
      <c r="G115" s="196" t="s">
        <v>314</v>
      </c>
      <c r="H115" s="197">
        <v>1</v>
      </c>
      <c r="I115" s="198"/>
      <c r="J115" s="199">
        <f>ROUND(I115*H115,2)</f>
        <v>0</v>
      </c>
      <c r="K115" s="195" t="s">
        <v>21</v>
      </c>
      <c r="L115" s="56"/>
      <c r="M115" s="200" t="s">
        <v>21</v>
      </c>
      <c r="N115" s="201" t="s">
        <v>42</v>
      </c>
      <c r="O115" s="37"/>
      <c r="P115" s="202">
        <f>O115*H115</f>
        <v>0</v>
      </c>
      <c r="Q115" s="202">
        <v>0</v>
      </c>
      <c r="R115" s="202">
        <f>Q115*H115</f>
        <v>0</v>
      </c>
      <c r="S115" s="202">
        <v>0</v>
      </c>
      <c r="T115" s="203">
        <f>S115*H115</f>
        <v>0</v>
      </c>
      <c r="AR115" s="19" t="s">
        <v>3135</v>
      </c>
      <c r="AT115" s="19" t="s">
        <v>183</v>
      </c>
      <c r="AU115" s="19" t="s">
        <v>80</v>
      </c>
      <c r="AY115" s="19" t="s">
        <v>180</v>
      </c>
      <c r="BE115" s="204">
        <f>IF(N115="základní",J115,0)</f>
        <v>0</v>
      </c>
      <c r="BF115" s="204">
        <f>IF(N115="snížená",J115,0)</f>
        <v>0</v>
      </c>
      <c r="BG115" s="204">
        <f>IF(N115="zákl. přenesená",J115,0)</f>
        <v>0</v>
      </c>
      <c r="BH115" s="204">
        <f>IF(N115="sníž. přenesená",J115,0)</f>
        <v>0</v>
      </c>
      <c r="BI115" s="204">
        <f>IF(N115="nulová",J115,0)</f>
        <v>0</v>
      </c>
      <c r="BJ115" s="19" t="s">
        <v>78</v>
      </c>
      <c r="BK115" s="204">
        <f>ROUND(I115*H115,2)</f>
        <v>0</v>
      </c>
      <c r="BL115" s="19" t="s">
        <v>3135</v>
      </c>
      <c r="BM115" s="19" t="s">
        <v>3190</v>
      </c>
    </row>
    <row r="116" spans="2:47" s="1" customFormat="1" ht="27">
      <c r="B116" s="36"/>
      <c r="C116" s="58"/>
      <c r="D116" s="230" t="s">
        <v>188</v>
      </c>
      <c r="E116" s="58"/>
      <c r="F116" s="242" t="s">
        <v>3189</v>
      </c>
      <c r="G116" s="58"/>
      <c r="H116" s="58"/>
      <c r="I116" s="163"/>
      <c r="J116" s="58"/>
      <c r="K116" s="58"/>
      <c r="L116" s="56"/>
      <c r="M116" s="73"/>
      <c r="N116" s="37"/>
      <c r="O116" s="37"/>
      <c r="P116" s="37"/>
      <c r="Q116" s="37"/>
      <c r="R116" s="37"/>
      <c r="S116" s="37"/>
      <c r="T116" s="74"/>
      <c r="AT116" s="19" t="s">
        <v>188</v>
      </c>
      <c r="AU116" s="19" t="s">
        <v>80</v>
      </c>
    </row>
    <row r="117" spans="2:65" s="1" customFormat="1" ht="22.5" customHeight="1">
      <c r="B117" s="36"/>
      <c r="C117" s="193" t="s">
        <v>275</v>
      </c>
      <c r="D117" s="193" t="s">
        <v>183</v>
      </c>
      <c r="E117" s="194" t="s">
        <v>3191</v>
      </c>
      <c r="F117" s="195" t="s">
        <v>3192</v>
      </c>
      <c r="G117" s="196" t="s">
        <v>314</v>
      </c>
      <c r="H117" s="197">
        <v>1</v>
      </c>
      <c r="I117" s="198"/>
      <c r="J117" s="199">
        <f>ROUND(I117*H117,2)</f>
        <v>0</v>
      </c>
      <c r="K117" s="195" t="s">
        <v>21</v>
      </c>
      <c r="L117" s="56"/>
      <c r="M117" s="200" t="s">
        <v>21</v>
      </c>
      <c r="N117" s="201" t="s">
        <v>42</v>
      </c>
      <c r="O117" s="37"/>
      <c r="P117" s="202">
        <f>O117*H117</f>
        <v>0</v>
      </c>
      <c r="Q117" s="202">
        <v>0</v>
      </c>
      <c r="R117" s="202">
        <f>Q117*H117</f>
        <v>0</v>
      </c>
      <c r="S117" s="202">
        <v>0</v>
      </c>
      <c r="T117" s="203">
        <f>S117*H117</f>
        <v>0</v>
      </c>
      <c r="AR117" s="19" t="s">
        <v>3135</v>
      </c>
      <c r="AT117" s="19" t="s">
        <v>183</v>
      </c>
      <c r="AU117" s="19" t="s">
        <v>80</v>
      </c>
      <c r="AY117" s="19" t="s">
        <v>180</v>
      </c>
      <c r="BE117" s="204">
        <f>IF(N117="základní",J117,0)</f>
        <v>0</v>
      </c>
      <c r="BF117" s="204">
        <f>IF(N117="snížená",J117,0)</f>
        <v>0</v>
      </c>
      <c r="BG117" s="204">
        <f>IF(N117="zákl. přenesená",J117,0)</f>
        <v>0</v>
      </c>
      <c r="BH117" s="204">
        <f>IF(N117="sníž. přenesená",J117,0)</f>
        <v>0</v>
      </c>
      <c r="BI117" s="204">
        <f>IF(N117="nulová",J117,0)</f>
        <v>0</v>
      </c>
      <c r="BJ117" s="19" t="s">
        <v>78</v>
      </c>
      <c r="BK117" s="204">
        <f>ROUND(I117*H117,2)</f>
        <v>0</v>
      </c>
      <c r="BL117" s="19" t="s">
        <v>3135</v>
      </c>
      <c r="BM117" s="19" t="s">
        <v>3193</v>
      </c>
    </row>
    <row r="118" spans="2:47" s="1" customFormat="1" ht="13.5">
      <c r="B118" s="36"/>
      <c r="C118" s="58"/>
      <c r="D118" s="230" t="s">
        <v>188</v>
      </c>
      <c r="E118" s="58"/>
      <c r="F118" s="242" t="s">
        <v>3192</v>
      </c>
      <c r="G118" s="58"/>
      <c r="H118" s="58"/>
      <c r="I118" s="163"/>
      <c r="J118" s="58"/>
      <c r="K118" s="58"/>
      <c r="L118" s="56"/>
      <c r="M118" s="73"/>
      <c r="N118" s="37"/>
      <c r="O118" s="37"/>
      <c r="P118" s="37"/>
      <c r="Q118" s="37"/>
      <c r="R118" s="37"/>
      <c r="S118" s="37"/>
      <c r="T118" s="74"/>
      <c r="AT118" s="19" t="s">
        <v>188</v>
      </c>
      <c r="AU118" s="19" t="s">
        <v>80</v>
      </c>
    </row>
    <row r="119" spans="2:65" s="1" customFormat="1" ht="31.5" customHeight="1">
      <c r="B119" s="36"/>
      <c r="C119" s="193" t="s">
        <v>279</v>
      </c>
      <c r="D119" s="193" t="s">
        <v>183</v>
      </c>
      <c r="E119" s="194" t="s">
        <v>3194</v>
      </c>
      <c r="F119" s="195" t="s">
        <v>3195</v>
      </c>
      <c r="G119" s="196" t="s">
        <v>314</v>
      </c>
      <c r="H119" s="197">
        <v>1</v>
      </c>
      <c r="I119" s="198"/>
      <c r="J119" s="199">
        <f>ROUND(I119*H119,2)</f>
        <v>0</v>
      </c>
      <c r="K119" s="195" t="s">
        <v>21</v>
      </c>
      <c r="L119" s="56"/>
      <c r="M119" s="200" t="s">
        <v>21</v>
      </c>
      <c r="N119" s="201" t="s">
        <v>42</v>
      </c>
      <c r="O119" s="37"/>
      <c r="P119" s="202">
        <f>O119*H119</f>
        <v>0</v>
      </c>
      <c r="Q119" s="202">
        <v>0</v>
      </c>
      <c r="R119" s="202">
        <f>Q119*H119</f>
        <v>0</v>
      </c>
      <c r="S119" s="202">
        <v>0</v>
      </c>
      <c r="T119" s="203">
        <f>S119*H119</f>
        <v>0</v>
      </c>
      <c r="AR119" s="19" t="s">
        <v>3135</v>
      </c>
      <c r="AT119" s="19" t="s">
        <v>183</v>
      </c>
      <c r="AU119" s="19" t="s">
        <v>80</v>
      </c>
      <c r="AY119" s="19" t="s">
        <v>180</v>
      </c>
      <c r="BE119" s="204">
        <f>IF(N119="základní",J119,0)</f>
        <v>0</v>
      </c>
      <c r="BF119" s="204">
        <f>IF(N119="snížená",J119,0)</f>
        <v>0</v>
      </c>
      <c r="BG119" s="204">
        <f>IF(N119="zákl. přenesená",J119,0)</f>
        <v>0</v>
      </c>
      <c r="BH119" s="204">
        <f>IF(N119="sníž. přenesená",J119,0)</f>
        <v>0</v>
      </c>
      <c r="BI119" s="204">
        <f>IF(N119="nulová",J119,0)</f>
        <v>0</v>
      </c>
      <c r="BJ119" s="19" t="s">
        <v>78</v>
      </c>
      <c r="BK119" s="204">
        <f>ROUND(I119*H119,2)</f>
        <v>0</v>
      </c>
      <c r="BL119" s="19" t="s">
        <v>3135</v>
      </c>
      <c r="BM119" s="19" t="s">
        <v>3196</v>
      </c>
    </row>
    <row r="120" spans="2:47" s="1" customFormat="1" ht="27">
      <c r="B120" s="36"/>
      <c r="C120" s="58"/>
      <c r="D120" s="230" t="s">
        <v>188</v>
      </c>
      <c r="E120" s="58"/>
      <c r="F120" s="242" t="s">
        <v>3195</v>
      </c>
      <c r="G120" s="58"/>
      <c r="H120" s="58"/>
      <c r="I120" s="163"/>
      <c r="J120" s="58"/>
      <c r="K120" s="58"/>
      <c r="L120" s="56"/>
      <c r="M120" s="73"/>
      <c r="N120" s="37"/>
      <c r="O120" s="37"/>
      <c r="P120" s="37"/>
      <c r="Q120" s="37"/>
      <c r="R120" s="37"/>
      <c r="S120" s="37"/>
      <c r="T120" s="74"/>
      <c r="AT120" s="19" t="s">
        <v>188</v>
      </c>
      <c r="AU120" s="19" t="s">
        <v>80</v>
      </c>
    </row>
    <row r="121" spans="2:65" s="1" customFormat="1" ht="22.5" customHeight="1">
      <c r="B121" s="36"/>
      <c r="C121" s="193" t="s">
        <v>283</v>
      </c>
      <c r="D121" s="193" t="s">
        <v>183</v>
      </c>
      <c r="E121" s="194" t="s">
        <v>3197</v>
      </c>
      <c r="F121" s="195" t="s">
        <v>3198</v>
      </c>
      <c r="G121" s="196" t="s">
        <v>314</v>
      </c>
      <c r="H121" s="197">
        <v>1</v>
      </c>
      <c r="I121" s="198"/>
      <c r="J121" s="199">
        <f>ROUND(I121*H121,2)</f>
        <v>0</v>
      </c>
      <c r="K121" s="195" t="s">
        <v>21</v>
      </c>
      <c r="L121" s="56"/>
      <c r="M121" s="200" t="s">
        <v>21</v>
      </c>
      <c r="N121" s="201" t="s">
        <v>42</v>
      </c>
      <c r="O121" s="37"/>
      <c r="P121" s="202">
        <f>O121*H121</f>
        <v>0</v>
      </c>
      <c r="Q121" s="202">
        <v>0</v>
      </c>
      <c r="R121" s="202">
        <f>Q121*H121</f>
        <v>0</v>
      </c>
      <c r="S121" s="202">
        <v>0</v>
      </c>
      <c r="T121" s="203">
        <f>S121*H121</f>
        <v>0</v>
      </c>
      <c r="AR121" s="19" t="s">
        <v>3135</v>
      </c>
      <c r="AT121" s="19" t="s">
        <v>183</v>
      </c>
      <c r="AU121" s="19" t="s">
        <v>80</v>
      </c>
      <c r="AY121" s="19" t="s">
        <v>180</v>
      </c>
      <c r="BE121" s="204">
        <f>IF(N121="základní",J121,0)</f>
        <v>0</v>
      </c>
      <c r="BF121" s="204">
        <f>IF(N121="snížená",J121,0)</f>
        <v>0</v>
      </c>
      <c r="BG121" s="204">
        <f>IF(N121="zákl. přenesená",J121,0)</f>
        <v>0</v>
      </c>
      <c r="BH121" s="204">
        <f>IF(N121="sníž. přenesená",J121,0)</f>
        <v>0</v>
      </c>
      <c r="BI121" s="204">
        <f>IF(N121="nulová",J121,0)</f>
        <v>0</v>
      </c>
      <c r="BJ121" s="19" t="s">
        <v>78</v>
      </c>
      <c r="BK121" s="204">
        <f>ROUND(I121*H121,2)</f>
        <v>0</v>
      </c>
      <c r="BL121" s="19" t="s">
        <v>3135</v>
      </c>
      <c r="BM121" s="19" t="s">
        <v>3199</v>
      </c>
    </row>
    <row r="122" spans="2:47" s="1" customFormat="1" ht="54">
      <c r="B122" s="36"/>
      <c r="C122" s="58"/>
      <c r="D122" s="230" t="s">
        <v>188</v>
      </c>
      <c r="E122" s="58"/>
      <c r="F122" s="242" t="s">
        <v>3200</v>
      </c>
      <c r="G122" s="58"/>
      <c r="H122" s="58"/>
      <c r="I122" s="163"/>
      <c r="J122" s="58"/>
      <c r="K122" s="58"/>
      <c r="L122" s="56"/>
      <c r="M122" s="73"/>
      <c r="N122" s="37"/>
      <c r="O122" s="37"/>
      <c r="P122" s="37"/>
      <c r="Q122" s="37"/>
      <c r="R122" s="37"/>
      <c r="S122" s="37"/>
      <c r="T122" s="74"/>
      <c r="AT122" s="19" t="s">
        <v>188</v>
      </c>
      <c r="AU122" s="19" t="s">
        <v>80</v>
      </c>
    </row>
    <row r="123" spans="2:65" s="1" customFormat="1" ht="44.25" customHeight="1">
      <c r="B123" s="36"/>
      <c r="C123" s="193" t="s">
        <v>288</v>
      </c>
      <c r="D123" s="193" t="s">
        <v>183</v>
      </c>
      <c r="E123" s="194" t="s">
        <v>3201</v>
      </c>
      <c r="F123" s="195" t="s">
        <v>3202</v>
      </c>
      <c r="G123" s="196" t="s">
        <v>314</v>
      </c>
      <c r="H123" s="197">
        <v>1</v>
      </c>
      <c r="I123" s="198"/>
      <c r="J123" s="199">
        <f>ROUND(I123*H123,2)</f>
        <v>0</v>
      </c>
      <c r="K123" s="195" t="s">
        <v>21</v>
      </c>
      <c r="L123" s="56"/>
      <c r="M123" s="200" t="s">
        <v>21</v>
      </c>
      <c r="N123" s="201" t="s">
        <v>42</v>
      </c>
      <c r="O123" s="37"/>
      <c r="P123" s="202">
        <f>O123*H123</f>
        <v>0</v>
      </c>
      <c r="Q123" s="202">
        <v>0</v>
      </c>
      <c r="R123" s="202">
        <f>Q123*H123</f>
        <v>0</v>
      </c>
      <c r="S123" s="202">
        <v>0</v>
      </c>
      <c r="T123" s="203">
        <f>S123*H123</f>
        <v>0</v>
      </c>
      <c r="AR123" s="19" t="s">
        <v>3135</v>
      </c>
      <c r="AT123" s="19" t="s">
        <v>183</v>
      </c>
      <c r="AU123" s="19" t="s">
        <v>80</v>
      </c>
      <c r="AY123" s="19" t="s">
        <v>180</v>
      </c>
      <c r="BE123" s="204">
        <f>IF(N123="základní",J123,0)</f>
        <v>0</v>
      </c>
      <c r="BF123" s="204">
        <f>IF(N123="snížená",J123,0)</f>
        <v>0</v>
      </c>
      <c r="BG123" s="204">
        <f>IF(N123="zákl. přenesená",J123,0)</f>
        <v>0</v>
      </c>
      <c r="BH123" s="204">
        <f>IF(N123="sníž. přenesená",J123,0)</f>
        <v>0</v>
      </c>
      <c r="BI123" s="204">
        <f>IF(N123="nulová",J123,0)</f>
        <v>0</v>
      </c>
      <c r="BJ123" s="19" t="s">
        <v>78</v>
      </c>
      <c r="BK123" s="204">
        <f>ROUND(I123*H123,2)</f>
        <v>0</v>
      </c>
      <c r="BL123" s="19" t="s">
        <v>3135</v>
      </c>
      <c r="BM123" s="19" t="s">
        <v>3203</v>
      </c>
    </row>
    <row r="124" spans="2:47" s="1" customFormat="1" ht="40.5">
      <c r="B124" s="36"/>
      <c r="C124" s="58"/>
      <c r="D124" s="205" t="s">
        <v>188</v>
      </c>
      <c r="E124" s="58"/>
      <c r="F124" s="206" t="s">
        <v>3202</v>
      </c>
      <c r="G124" s="58"/>
      <c r="H124" s="58"/>
      <c r="I124" s="163"/>
      <c r="J124" s="58"/>
      <c r="K124" s="58"/>
      <c r="L124" s="56"/>
      <c r="M124" s="73"/>
      <c r="N124" s="37"/>
      <c r="O124" s="37"/>
      <c r="P124" s="37"/>
      <c r="Q124" s="37"/>
      <c r="R124" s="37"/>
      <c r="S124" s="37"/>
      <c r="T124" s="74"/>
      <c r="AT124" s="19" t="s">
        <v>188</v>
      </c>
      <c r="AU124" s="19" t="s">
        <v>80</v>
      </c>
    </row>
    <row r="125" spans="2:47" s="1" customFormat="1" ht="27">
      <c r="B125" s="36"/>
      <c r="C125" s="58"/>
      <c r="D125" s="230" t="s">
        <v>216</v>
      </c>
      <c r="E125" s="58"/>
      <c r="F125" s="231" t="s">
        <v>3204</v>
      </c>
      <c r="G125" s="58"/>
      <c r="H125" s="58"/>
      <c r="I125" s="163"/>
      <c r="J125" s="58"/>
      <c r="K125" s="58"/>
      <c r="L125" s="56"/>
      <c r="M125" s="73"/>
      <c r="N125" s="37"/>
      <c r="O125" s="37"/>
      <c r="P125" s="37"/>
      <c r="Q125" s="37"/>
      <c r="R125" s="37"/>
      <c r="S125" s="37"/>
      <c r="T125" s="74"/>
      <c r="AT125" s="19" t="s">
        <v>216</v>
      </c>
      <c r="AU125" s="19" t="s">
        <v>80</v>
      </c>
    </row>
    <row r="126" spans="2:65" s="1" customFormat="1" ht="31.5" customHeight="1">
      <c r="B126" s="36"/>
      <c r="C126" s="193" t="s">
        <v>293</v>
      </c>
      <c r="D126" s="193" t="s">
        <v>183</v>
      </c>
      <c r="E126" s="194" t="s">
        <v>3205</v>
      </c>
      <c r="F126" s="195" t="s">
        <v>3206</v>
      </c>
      <c r="G126" s="196" t="s">
        <v>314</v>
      </c>
      <c r="H126" s="197">
        <v>1</v>
      </c>
      <c r="I126" s="198"/>
      <c r="J126" s="199">
        <f>ROUND(I126*H126,2)</f>
        <v>0</v>
      </c>
      <c r="K126" s="195" t="s">
        <v>21</v>
      </c>
      <c r="L126" s="56"/>
      <c r="M126" s="200" t="s">
        <v>21</v>
      </c>
      <c r="N126" s="201" t="s">
        <v>42</v>
      </c>
      <c r="O126" s="37"/>
      <c r="P126" s="202">
        <f>O126*H126</f>
        <v>0</v>
      </c>
      <c r="Q126" s="202">
        <v>0</v>
      </c>
      <c r="R126" s="202">
        <f>Q126*H126</f>
        <v>0</v>
      </c>
      <c r="S126" s="202">
        <v>0</v>
      </c>
      <c r="T126" s="203">
        <f>S126*H126</f>
        <v>0</v>
      </c>
      <c r="AR126" s="19" t="s">
        <v>3135</v>
      </c>
      <c r="AT126" s="19" t="s">
        <v>183</v>
      </c>
      <c r="AU126" s="19" t="s">
        <v>80</v>
      </c>
      <c r="AY126" s="19" t="s">
        <v>180</v>
      </c>
      <c r="BE126" s="204">
        <f>IF(N126="základní",J126,0)</f>
        <v>0</v>
      </c>
      <c r="BF126" s="204">
        <f>IF(N126="snížená",J126,0)</f>
        <v>0</v>
      </c>
      <c r="BG126" s="204">
        <f>IF(N126="zákl. přenesená",J126,0)</f>
        <v>0</v>
      </c>
      <c r="BH126" s="204">
        <f>IF(N126="sníž. přenesená",J126,0)</f>
        <v>0</v>
      </c>
      <c r="BI126" s="204">
        <f>IF(N126="nulová",J126,0)</f>
        <v>0</v>
      </c>
      <c r="BJ126" s="19" t="s">
        <v>78</v>
      </c>
      <c r="BK126" s="204">
        <f>ROUND(I126*H126,2)</f>
        <v>0</v>
      </c>
      <c r="BL126" s="19" t="s">
        <v>3135</v>
      </c>
      <c r="BM126" s="19" t="s">
        <v>3207</v>
      </c>
    </row>
    <row r="127" spans="2:47" s="1" customFormat="1" ht="13.5">
      <c r="B127" s="36"/>
      <c r="C127" s="58"/>
      <c r="D127" s="230" t="s">
        <v>188</v>
      </c>
      <c r="E127" s="58"/>
      <c r="F127" s="242" t="s">
        <v>3206</v>
      </c>
      <c r="G127" s="58"/>
      <c r="H127" s="58"/>
      <c r="I127" s="163"/>
      <c r="J127" s="58"/>
      <c r="K127" s="58"/>
      <c r="L127" s="56"/>
      <c r="M127" s="73"/>
      <c r="N127" s="37"/>
      <c r="O127" s="37"/>
      <c r="P127" s="37"/>
      <c r="Q127" s="37"/>
      <c r="R127" s="37"/>
      <c r="S127" s="37"/>
      <c r="T127" s="74"/>
      <c r="AT127" s="19" t="s">
        <v>188</v>
      </c>
      <c r="AU127" s="19" t="s">
        <v>80</v>
      </c>
    </row>
    <row r="128" spans="2:65" s="1" customFormat="1" ht="31.5" customHeight="1">
      <c r="B128" s="36"/>
      <c r="C128" s="193" t="s">
        <v>7</v>
      </c>
      <c r="D128" s="193" t="s">
        <v>183</v>
      </c>
      <c r="E128" s="194" t="s">
        <v>3208</v>
      </c>
      <c r="F128" s="195" t="s">
        <v>3209</v>
      </c>
      <c r="G128" s="196" t="s">
        <v>314</v>
      </c>
      <c r="H128" s="197">
        <v>1</v>
      </c>
      <c r="I128" s="198"/>
      <c r="J128" s="199">
        <f>ROUND(I128*H128,2)</f>
        <v>0</v>
      </c>
      <c r="K128" s="195" t="s">
        <v>21</v>
      </c>
      <c r="L128" s="56"/>
      <c r="M128" s="200" t="s">
        <v>21</v>
      </c>
      <c r="N128" s="201" t="s">
        <v>42</v>
      </c>
      <c r="O128" s="37"/>
      <c r="P128" s="202">
        <f>O128*H128</f>
        <v>0</v>
      </c>
      <c r="Q128" s="202">
        <v>0</v>
      </c>
      <c r="R128" s="202">
        <f>Q128*H128</f>
        <v>0</v>
      </c>
      <c r="S128" s="202">
        <v>0</v>
      </c>
      <c r="T128" s="203">
        <f>S128*H128</f>
        <v>0</v>
      </c>
      <c r="AR128" s="19" t="s">
        <v>3135</v>
      </c>
      <c r="AT128" s="19" t="s">
        <v>183</v>
      </c>
      <c r="AU128" s="19" t="s">
        <v>80</v>
      </c>
      <c r="AY128" s="19" t="s">
        <v>180</v>
      </c>
      <c r="BE128" s="204">
        <f>IF(N128="základní",J128,0)</f>
        <v>0</v>
      </c>
      <c r="BF128" s="204">
        <f>IF(N128="snížená",J128,0)</f>
        <v>0</v>
      </c>
      <c r="BG128" s="204">
        <f>IF(N128="zákl. přenesená",J128,0)</f>
        <v>0</v>
      </c>
      <c r="BH128" s="204">
        <f>IF(N128="sníž. přenesená",J128,0)</f>
        <v>0</v>
      </c>
      <c r="BI128" s="204">
        <f>IF(N128="nulová",J128,0)</f>
        <v>0</v>
      </c>
      <c r="BJ128" s="19" t="s">
        <v>78</v>
      </c>
      <c r="BK128" s="204">
        <f>ROUND(I128*H128,2)</f>
        <v>0</v>
      </c>
      <c r="BL128" s="19" t="s">
        <v>3135</v>
      </c>
      <c r="BM128" s="19" t="s">
        <v>3210</v>
      </c>
    </row>
    <row r="129" spans="2:47" s="1" customFormat="1" ht="27">
      <c r="B129" s="36"/>
      <c r="C129" s="58"/>
      <c r="D129" s="230" t="s">
        <v>188</v>
      </c>
      <c r="E129" s="58"/>
      <c r="F129" s="242" t="s">
        <v>3209</v>
      </c>
      <c r="G129" s="58"/>
      <c r="H129" s="58"/>
      <c r="I129" s="163"/>
      <c r="J129" s="58"/>
      <c r="K129" s="58"/>
      <c r="L129" s="56"/>
      <c r="M129" s="73"/>
      <c r="N129" s="37"/>
      <c r="O129" s="37"/>
      <c r="P129" s="37"/>
      <c r="Q129" s="37"/>
      <c r="R129" s="37"/>
      <c r="S129" s="37"/>
      <c r="T129" s="74"/>
      <c r="AT129" s="19" t="s">
        <v>188</v>
      </c>
      <c r="AU129" s="19" t="s">
        <v>80</v>
      </c>
    </row>
    <row r="130" spans="2:65" s="1" customFormat="1" ht="22.5" customHeight="1">
      <c r="B130" s="36"/>
      <c r="C130" s="193" t="s">
        <v>301</v>
      </c>
      <c r="D130" s="193" t="s">
        <v>183</v>
      </c>
      <c r="E130" s="194" t="s">
        <v>3211</v>
      </c>
      <c r="F130" s="195" t="s">
        <v>3212</v>
      </c>
      <c r="G130" s="196" t="s">
        <v>314</v>
      </c>
      <c r="H130" s="197">
        <v>1</v>
      </c>
      <c r="I130" s="198"/>
      <c r="J130" s="199">
        <f>ROUND(I130*H130,2)</f>
        <v>0</v>
      </c>
      <c r="K130" s="195" t="s">
        <v>21</v>
      </c>
      <c r="L130" s="56"/>
      <c r="M130" s="200" t="s">
        <v>21</v>
      </c>
      <c r="N130" s="201" t="s">
        <v>42</v>
      </c>
      <c r="O130" s="37"/>
      <c r="P130" s="202">
        <f>O130*H130</f>
        <v>0</v>
      </c>
      <c r="Q130" s="202">
        <v>0</v>
      </c>
      <c r="R130" s="202">
        <f>Q130*H130</f>
        <v>0</v>
      </c>
      <c r="S130" s="202">
        <v>0</v>
      </c>
      <c r="T130" s="203">
        <f>S130*H130</f>
        <v>0</v>
      </c>
      <c r="AR130" s="19" t="s">
        <v>3135</v>
      </c>
      <c r="AT130" s="19" t="s">
        <v>183</v>
      </c>
      <c r="AU130" s="19" t="s">
        <v>80</v>
      </c>
      <c r="AY130" s="19" t="s">
        <v>180</v>
      </c>
      <c r="BE130" s="204">
        <f>IF(N130="základní",J130,0)</f>
        <v>0</v>
      </c>
      <c r="BF130" s="204">
        <f>IF(N130="snížená",J130,0)</f>
        <v>0</v>
      </c>
      <c r="BG130" s="204">
        <f>IF(N130="zákl. přenesená",J130,0)</f>
        <v>0</v>
      </c>
      <c r="BH130" s="204">
        <f>IF(N130="sníž. přenesená",J130,0)</f>
        <v>0</v>
      </c>
      <c r="BI130" s="204">
        <f>IF(N130="nulová",J130,0)</f>
        <v>0</v>
      </c>
      <c r="BJ130" s="19" t="s">
        <v>78</v>
      </c>
      <c r="BK130" s="204">
        <f>ROUND(I130*H130,2)</f>
        <v>0</v>
      </c>
      <c r="BL130" s="19" t="s">
        <v>3135</v>
      </c>
      <c r="BM130" s="19" t="s">
        <v>3213</v>
      </c>
    </row>
    <row r="131" spans="2:47" s="1" customFormat="1" ht="13.5">
      <c r="B131" s="36"/>
      <c r="C131" s="58"/>
      <c r="D131" s="230" t="s">
        <v>188</v>
      </c>
      <c r="E131" s="58"/>
      <c r="F131" s="242" t="s">
        <v>3212</v>
      </c>
      <c r="G131" s="58"/>
      <c r="H131" s="58"/>
      <c r="I131" s="163"/>
      <c r="J131" s="58"/>
      <c r="K131" s="58"/>
      <c r="L131" s="56"/>
      <c r="M131" s="73"/>
      <c r="N131" s="37"/>
      <c r="O131" s="37"/>
      <c r="P131" s="37"/>
      <c r="Q131" s="37"/>
      <c r="R131" s="37"/>
      <c r="S131" s="37"/>
      <c r="T131" s="74"/>
      <c r="AT131" s="19" t="s">
        <v>188</v>
      </c>
      <c r="AU131" s="19" t="s">
        <v>80</v>
      </c>
    </row>
    <row r="132" spans="2:65" s="1" customFormat="1" ht="31.5" customHeight="1">
      <c r="B132" s="36"/>
      <c r="C132" s="193" t="s">
        <v>306</v>
      </c>
      <c r="D132" s="193" t="s">
        <v>183</v>
      </c>
      <c r="E132" s="194" t="s">
        <v>3214</v>
      </c>
      <c r="F132" s="195" t="s">
        <v>3215</v>
      </c>
      <c r="G132" s="196" t="s">
        <v>314</v>
      </c>
      <c r="H132" s="197">
        <v>1</v>
      </c>
      <c r="I132" s="198"/>
      <c r="J132" s="199">
        <f>ROUND(I132*H132,2)</f>
        <v>0</v>
      </c>
      <c r="K132" s="195" t="s">
        <v>21</v>
      </c>
      <c r="L132" s="56"/>
      <c r="M132" s="200" t="s">
        <v>21</v>
      </c>
      <c r="N132" s="201" t="s">
        <v>42</v>
      </c>
      <c r="O132" s="37"/>
      <c r="P132" s="202">
        <f>O132*H132</f>
        <v>0</v>
      </c>
      <c r="Q132" s="202">
        <v>0</v>
      </c>
      <c r="R132" s="202">
        <f>Q132*H132</f>
        <v>0</v>
      </c>
      <c r="S132" s="202">
        <v>0</v>
      </c>
      <c r="T132" s="203">
        <f>S132*H132</f>
        <v>0</v>
      </c>
      <c r="AR132" s="19" t="s">
        <v>3135</v>
      </c>
      <c r="AT132" s="19" t="s">
        <v>183</v>
      </c>
      <c r="AU132" s="19" t="s">
        <v>80</v>
      </c>
      <c r="AY132" s="19" t="s">
        <v>180</v>
      </c>
      <c r="BE132" s="204">
        <f>IF(N132="základní",J132,0)</f>
        <v>0</v>
      </c>
      <c r="BF132" s="204">
        <f>IF(N132="snížená",J132,0)</f>
        <v>0</v>
      </c>
      <c r="BG132" s="204">
        <f>IF(N132="zákl. přenesená",J132,0)</f>
        <v>0</v>
      </c>
      <c r="BH132" s="204">
        <f>IF(N132="sníž. přenesená",J132,0)</f>
        <v>0</v>
      </c>
      <c r="BI132" s="204">
        <f>IF(N132="nulová",J132,0)</f>
        <v>0</v>
      </c>
      <c r="BJ132" s="19" t="s">
        <v>78</v>
      </c>
      <c r="BK132" s="204">
        <f>ROUND(I132*H132,2)</f>
        <v>0</v>
      </c>
      <c r="BL132" s="19" t="s">
        <v>3135</v>
      </c>
      <c r="BM132" s="19" t="s">
        <v>3216</v>
      </c>
    </row>
    <row r="133" spans="2:65" s="1" customFormat="1" ht="22.5" customHeight="1">
      <c r="B133" s="36"/>
      <c r="C133" s="193" t="s">
        <v>311</v>
      </c>
      <c r="D133" s="193" t="s">
        <v>183</v>
      </c>
      <c r="E133" s="194" t="s">
        <v>3217</v>
      </c>
      <c r="F133" s="195" t="s">
        <v>3218</v>
      </c>
      <c r="G133" s="196" t="s">
        <v>314</v>
      </c>
      <c r="H133" s="197">
        <v>1</v>
      </c>
      <c r="I133" s="198"/>
      <c r="J133" s="199">
        <f>ROUND(I133*H133,2)</f>
        <v>0</v>
      </c>
      <c r="K133" s="195" t="s">
        <v>21</v>
      </c>
      <c r="L133" s="56"/>
      <c r="M133" s="200" t="s">
        <v>21</v>
      </c>
      <c r="N133" s="201" t="s">
        <v>42</v>
      </c>
      <c r="O133" s="37"/>
      <c r="P133" s="202">
        <f>O133*H133</f>
        <v>0</v>
      </c>
      <c r="Q133" s="202">
        <v>0</v>
      </c>
      <c r="R133" s="202">
        <f>Q133*H133</f>
        <v>0</v>
      </c>
      <c r="S133" s="202">
        <v>0</v>
      </c>
      <c r="T133" s="203">
        <f>S133*H133</f>
        <v>0</v>
      </c>
      <c r="AR133" s="19" t="s">
        <v>3135</v>
      </c>
      <c r="AT133" s="19" t="s">
        <v>183</v>
      </c>
      <c r="AU133" s="19" t="s">
        <v>80</v>
      </c>
      <c r="AY133" s="19" t="s">
        <v>180</v>
      </c>
      <c r="BE133" s="204">
        <f>IF(N133="základní",J133,0)</f>
        <v>0</v>
      </c>
      <c r="BF133" s="204">
        <f>IF(N133="snížená",J133,0)</f>
        <v>0</v>
      </c>
      <c r="BG133" s="204">
        <f>IF(N133="zákl. přenesená",J133,0)</f>
        <v>0</v>
      </c>
      <c r="BH133" s="204">
        <f>IF(N133="sníž. přenesená",J133,0)</f>
        <v>0</v>
      </c>
      <c r="BI133" s="204">
        <f>IF(N133="nulová",J133,0)</f>
        <v>0</v>
      </c>
      <c r="BJ133" s="19" t="s">
        <v>78</v>
      </c>
      <c r="BK133" s="204">
        <f>ROUND(I133*H133,2)</f>
        <v>0</v>
      </c>
      <c r="BL133" s="19" t="s">
        <v>3135</v>
      </c>
      <c r="BM133" s="19" t="s">
        <v>3219</v>
      </c>
    </row>
    <row r="134" spans="2:47" s="1" customFormat="1" ht="40.5">
      <c r="B134" s="36"/>
      <c r="C134" s="58"/>
      <c r="D134" s="205" t="s">
        <v>188</v>
      </c>
      <c r="E134" s="58"/>
      <c r="F134" s="206" t="s">
        <v>3220</v>
      </c>
      <c r="G134" s="58"/>
      <c r="H134" s="58"/>
      <c r="I134" s="163"/>
      <c r="J134" s="58"/>
      <c r="K134" s="58"/>
      <c r="L134" s="56"/>
      <c r="M134" s="73"/>
      <c r="N134" s="37"/>
      <c r="O134" s="37"/>
      <c r="P134" s="37"/>
      <c r="Q134" s="37"/>
      <c r="R134" s="37"/>
      <c r="S134" s="37"/>
      <c r="T134" s="74"/>
      <c r="AT134" s="19" t="s">
        <v>188</v>
      </c>
      <c r="AU134" s="19" t="s">
        <v>80</v>
      </c>
    </row>
    <row r="135" spans="2:63" s="11" customFormat="1" ht="29.85" customHeight="1">
      <c r="B135" s="176"/>
      <c r="C135" s="177"/>
      <c r="D135" s="190" t="s">
        <v>70</v>
      </c>
      <c r="E135" s="191" t="s">
        <v>3221</v>
      </c>
      <c r="F135" s="191" t="s">
        <v>3222</v>
      </c>
      <c r="G135" s="177"/>
      <c r="H135" s="177"/>
      <c r="I135" s="180"/>
      <c r="J135" s="192">
        <f>BK135</f>
        <v>0</v>
      </c>
      <c r="K135" s="177"/>
      <c r="L135" s="182"/>
      <c r="M135" s="183"/>
      <c r="N135" s="184"/>
      <c r="O135" s="184"/>
      <c r="P135" s="185">
        <f>SUM(P136:P145)</f>
        <v>0</v>
      </c>
      <c r="Q135" s="184"/>
      <c r="R135" s="185">
        <f>SUM(R136:R145)</f>
        <v>0</v>
      </c>
      <c r="S135" s="184"/>
      <c r="T135" s="186">
        <f>SUM(T136:T145)</f>
        <v>0</v>
      </c>
      <c r="AR135" s="187" t="s">
        <v>218</v>
      </c>
      <c r="AT135" s="188" t="s">
        <v>70</v>
      </c>
      <c r="AU135" s="188" t="s">
        <v>78</v>
      </c>
      <c r="AY135" s="187" t="s">
        <v>180</v>
      </c>
      <c r="BK135" s="189">
        <f>SUM(BK136:BK145)</f>
        <v>0</v>
      </c>
    </row>
    <row r="136" spans="2:65" s="1" customFormat="1" ht="22.5" customHeight="1">
      <c r="B136" s="36"/>
      <c r="C136" s="193" t="s">
        <v>317</v>
      </c>
      <c r="D136" s="193" t="s">
        <v>183</v>
      </c>
      <c r="E136" s="194" t="s">
        <v>3223</v>
      </c>
      <c r="F136" s="195" t="s">
        <v>3224</v>
      </c>
      <c r="G136" s="196" t="s">
        <v>314</v>
      </c>
      <c r="H136" s="197">
        <v>1</v>
      </c>
      <c r="I136" s="198"/>
      <c r="J136" s="199">
        <f>ROUND(I136*H136,2)</f>
        <v>0</v>
      </c>
      <c r="K136" s="195" t="s">
        <v>21</v>
      </c>
      <c r="L136" s="56"/>
      <c r="M136" s="200" t="s">
        <v>21</v>
      </c>
      <c r="N136" s="201" t="s">
        <v>42</v>
      </c>
      <c r="O136" s="37"/>
      <c r="P136" s="202">
        <f>O136*H136</f>
        <v>0</v>
      </c>
      <c r="Q136" s="202">
        <v>0</v>
      </c>
      <c r="R136" s="202">
        <f>Q136*H136</f>
        <v>0</v>
      </c>
      <c r="S136" s="202">
        <v>0</v>
      </c>
      <c r="T136" s="203">
        <f>S136*H136</f>
        <v>0</v>
      </c>
      <c r="AR136" s="19" t="s">
        <v>206</v>
      </c>
      <c r="AT136" s="19" t="s">
        <v>183</v>
      </c>
      <c r="AU136" s="19" t="s">
        <v>80</v>
      </c>
      <c r="AY136" s="19" t="s">
        <v>180</v>
      </c>
      <c r="BE136" s="204">
        <f>IF(N136="základní",J136,0)</f>
        <v>0</v>
      </c>
      <c r="BF136" s="204">
        <f>IF(N136="snížená",J136,0)</f>
        <v>0</v>
      </c>
      <c r="BG136" s="204">
        <f>IF(N136="zákl. přenesená",J136,0)</f>
        <v>0</v>
      </c>
      <c r="BH136" s="204">
        <f>IF(N136="sníž. přenesená",J136,0)</f>
        <v>0</v>
      </c>
      <c r="BI136" s="204">
        <f>IF(N136="nulová",J136,0)</f>
        <v>0</v>
      </c>
      <c r="BJ136" s="19" t="s">
        <v>78</v>
      </c>
      <c r="BK136" s="204">
        <f>ROUND(I136*H136,2)</f>
        <v>0</v>
      </c>
      <c r="BL136" s="19" t="s">
        <v>206</v>
      </c>
      <c r="BM136" s="19" t="s">
        <v>3225</v>
      </c>
    </row>
    <row r="137" spans="2:47" s="1" customFormat="1" ht="13.5">
      <c r="B137" s="36"/>
      <c r="C137" s="58"/>
      <c r="D137" s="205" t="s">
        <v>188</v>
      </c>
      <c r="E137" s="58"/>
      <c r="F137" s="206" t="s">
        <v>3226</v>
      </c>
      <c r="G137" s="58"/>
      <c r="H137" s="58"/>
      <c r="I137" s="163"/>
      <c r="J137" s="58"/>
      <c r="K137" s="58"/>
      <c r="L137" s="56"/>
      <c r="M137" s="73"/>
      <c r="N137" s="37"/>
      <c r="O137" s="37"/>
      <c r="P137" s="37"/>
      <c r="Q137" s="37"/>
      <c r="R137" s="37"/>
      <c r="S137" s="37"/>
      <c r="T137" s="74"/>
      <c r="AT137" s="19" t="s">
        <v>188</v>
      </c>
      <c r="AU137" s="19" t="s">
        <v>80</v>
      </c>
    </row>
    <row r="138" spans="2:47" s="1" customFormat="1" ht="40.5">
      <c r="B138" s="36"/>
      <c r="C138" s="58"/>
      <c r="D138" s="230" t="s">
        <v>216</v>
      </c>
      <c r="E138" s="58"/>
      <c r="F138" s="231" t="s">
        <v>3227</v>
      </c>
      <c r="G138" s="58"/>
      <c r="H138" s="58"/>
      <c r="I138" s="163"/>
      <c r="J138" s="58"/>
      <c r="K138" s="58"/>
      <c r="L138" s="56"/>
      <c r="M138" s="73"/>
      <c r="N138" s="37"/>
      <c r="O138" s="37"/>
      <c r="P138" s="37"/>
      <c r="Q138" s="37"/>
      <c r="R138" s="37"/>
      <c r="S138" s="37"/>
      <c r="T138" s="74"/>
      <c r="AT138" s="19" t="s">
        <v>216</v>
      </c>
      <c r="AU138" s="19" t="s">
        <v>80</v>
      </c>
    </row>
    <row r="139" spans="2:65" s="1" customFormat="1" ht="22.5" customHeight="1">
      <c r="B139" s="36"/>
      <c r="C139" s="193" t="s">
        <v>324</v>
      </c>
      <c r="D139" s="193" t="s">
        <v>183</v>
      </c>
      <c r="E139" s="194" t="s">
        <v>3228</v>
      </c>
      <c r="F139" s="195" t="s">
        <v>3229</v>
      </c>
      <c r="G139" s="196" t="s">
        <v>314</v>
      </c>
      <c r="H139" s="197">
        <v>1</v>
      </c>
      <c r="I139" s="198"/>
      <c r="J139" s="199">
        <f>ROUND(I139*H139,2)</f>
        <v>0</v>
      </c>
      <c r="K139" s="195" t="s">
        <v>21</v>
      </c>
      <c r="L139" s="56"/>
      <c r="M139" s="200" t="s">
        <v>21</v>
      </c>
      <c r="N139" s="201" t="s">
        <v>42</v>
      </c>
      <c r="O139" s="37"/>
      <c r="P139" s="202">
        <f>O139*H139</f>
        <v>0</v>
      </c>
      <c r="Q139" s="202">
        <v>0</v>
      </c>
      <c r="R139" s="202">
        <f>Q139*H139</f>
        <v>0</v>
      </c>
      <c r="S139" s="202">
        <v>0</v>
      </c>
      <c r="T139" s="203">
        <f>S139*H139</f>
        <v>0</v>
      </c>
      <c r="AR139" s="19" t="s">
        <v>3135</v>
      </c>
      <c r="AT139" s="19" t="s">
        <v>183</v>
      </c>
      <c r="AU139" s="19" t="s">
        <v>80</v>
      </c>
      <c r="AY139" s="19" t="s">
        <v>180</v>
      </c>
      <c r="BE139" s="204">
        <f>IF(N139="základní",J139,0)</f>
        <v>0</v>
      </c>
      <c r="BF139" s="204">
        <f>IF(N139="snížená",J139,0)</f>
        <v>0</v>
      </c>
      <c r="BG139" s="204">
        <f>IF(N139="zákl. přenesená",J139,0)</f>
        <v>0</v>
      </c>
      <c r="BH139" s="204">
        <f>IF(N139="sníž. přenesená",J139,0)</f>
        <v>0</v>
      </c>
      <c r="BI139" s="204">
        <f>IF(N139="nulová",J139,0)</f>
        <v>0</v>
      </c>
      <c r="BJ139" s="19" t="s">
        <v>78</v>
      </c>
      <c r="BK139" s="204">
        <f>ROUND(I139*H139,2)</f>
        <v>0</v>
      </c>
      <c r="BL139" s="19" t="s">
        <v>3135</v>
      </c>
      <c r="BM139" s="19" t="s">
        <v>3230</v>
      </c>
    </row>
    <row r="140" spans="2:47" s="1" customFormat="1" ht="13.5">
      <c r="B140" s="36"/>
      <c r="C140" s="58"/>
      <c r="D140" s="205" t="s">
        <v>188</v>
      </c>
      <c r="E140" s="58"/>
      <c r="F140" s="206" t="s">
        <v>3231</v>
      </c>
      <c r="G140" s="58"/>
      <c r="H140" s="58"/>
      <c r="I140" s="163"/>
      <c r="J140" s="58"/>
      <c r="K140" s="58"/>
      <c r="L140" s="56"/>
      <c r="M140" s="73"/>
      <c r="N140" s="37"/>
      <c r="O140" s="37"/>
      <c r="P140" s="37"/>
      <c r="Q140" s="37"/>
      <c r="R140" s="37"/>
      <c r="S140" s="37"/>
      <c r="T140" s="74"/>
      <c r="AT140" s="19" t="s">
        <v>188</v>
      </c>
      <c r="AU140" s="19" t="s">
        <v>80</v>
      </c>
    </row>
    <row r="141" spans="2:47" s="1" customFormat="1" ht="40.5">
      <c r="B141" s="36"/>
      <c r="C141" s="58"/>
      <c r="D141" s="230" t="s">
        <v>216</v>
      </c>
      <c r="E141" s="58"/>
      <c r="F141" s="231" t="s">
        <v>3232</v>
      </c>
      <c r="G141" s="58"/>
      <c r="H141" s="58"/>
      <c r="I141" s="163"/>
      <c r="J141" s="58"/>
      <c r="K141" s="58"/>
      <c r="L141" s="56"/>
      <c r="M141" s="73"/>
      <c r="N141" s="37"/>
      <c r="O141" s="37"/>
      <c r="P141" s="37"/>
      <c r="Q141" s="37"/>
      <c r="R141" s="37"/>
      <c r="S141" s="37"/>
      <c r="T141" s="74"/>
      <c r="AT141" s="19" t="s">
        <v>216</v>
      </c>
      <c r="AU141" s="19" t="s">
        <v>80</v>
      </c>
    </row>
    <row r="142" spans="2:65" s="1" customFormat="1" ht="31.5" customHeight="1">
      <c r="B142" s="36"/>
      <c r="C142" s="193" t="s">
        <v>328</v>
      </c>
      <c r="D142" s="193" t="s">
        <v>183</v>
      </c>
      <c r="E142" s="194" t="s">
        <v>3233</v>
      </c>
      <c r="F142" s="195" t="s">
        <v>3234</v>
      </c>
      <c r="G142" s="196" t="s">
        <v>314</v>
      </c>
      <c r="H142" s="197">
        <v>1</v>
      </c>
      <c r="I142" s="198"/>
      <c r="J142" s="199">
        <f>ROUND(I142*H142,2)</f>
        <v>0</v>
      </c>
      <c r="K142" s="195" t="s">
        <v>21</v>
      </c>
      <c r="L142" s="56"/>
      <c r="M142" s="200" t="s">
        <v>21</v>
      </c>
      <c r="N142" s="201" t="s">
        <v>42</v>
      </c>
      <c r="O142" s="37"/>
      <c r="P142" s="202">
        <f>O142*H142</f>
        <v>0</v>
      </c>
      <c r="Q142" s="202">
        <v>0</v>
      </c>
      <c r="R142" s="202">
        <f>Q142*H142</f>
        <v>0</v>
      </c>
      <c r="S142" s="202">
        <v>0</v>
      </c>
      <c r="T142" s="203">
        <f>S142*H142</f>
        <v>0</v>
      </c>
      <c r="AR142" s="19" t="s">
        <v>3135</v>
      </c>
      <c r="AT142" s="19" t="s">
        <v>183</v>
      </c>
      <c r="AU142" s="19" t="s">
        <v>80</v>
      </c>
      <c r="AY142" s="19" t="s">
        <v>180</v>
      </c>
      <c r="BE142" s="204">
        <f>IF(N142="základní",J142,0)</f>
        <v>0</v>
      </c>
      <c r="BF142" s="204">
        <f>IF(N142="snížená",J142,0)</f>
        <v>0</v>
      </c>
      <c r="BG142" s="204">
        <f>IF(N142="zákl. přenesená",J142,0)</f>
        <v>0</v>
      </c>
      <c r="BH142" s="204">
        <f>IF(N142="sníž. přenesená",J142,0)</f>
        <v>0</v>
      </c>
      <c r="BI142" s="204">
        <f>IF(N142="nulová",J142,0)</f>
        <v>0</v>
      </c>
      <c r="BJ142" s="19" t="s">
        <v>78</v>
      </c>
      <c r="BK142" s="204">
        <f>ROUND(I142*H142,2)</f>
        <v>0</v>
      </c>
      <c r="BL142" s="19" t="s">
        <v>3135</v>
      </c>
      <c r="BM142" s="19" t="s">
        <v>3235</v>
      </c>
    </row>
    <row r="143" spans="2:47" s="1" customFormat="1" ht="13.5">
      <c r="B143" s="36"/>
      <c r="C143" s="58"/>
      <c r="D143" s="230" t="s">
        <v>188</v>
      </c>
      <c r="E143" s="58"/>
      <c r="F143" s="242" t="s">
        <v>3236</v>
      </c>
      <c r="G143" s="58"/>
      <c r="H143" s="58"/>
      <c r="I143" s="163"/>
      <c r="J143" s="58"/>
      <c r="K143" s="58"/>
      <c r="L143" s="56"/>
      <c r="M143" s="73"/>
      <c r="N143" s="37"/>
      <c r="O143" s="37"/>
      <c r="P143" s="37"/>
      <c r="Q143" s="37"/>
      <c r="R143" s="37"/>
      <c r="S143" s="37"/>
      <c r="T143" s="74"/>
      <c r="AT143" s="19" t="s">
        <v>188</v>
      </c>
      <c r="AU143" s="19" t="s">
        <v>80</v>
      </c>
    </row>
    <row r="144" spans="2:65" s="1" customFormat="1" ht="31.5" customHeight="1">
      <c r="B144" s="36"/>
      <c r="C144" s="193" t="s">
        <v>335</v>
      </c>
      <c r="D144" s="193" t="s">
        <v>183</v>
      </c>
      <c r="E144" s="194" t="s">
        <v>3237</v>
      </c>
      <c r="F144" s="195" t="s">
        <v>3238</v>
      </c>
      <c r="G144" s="196" t="s">
        <v>314</v>
      </c>
      <c r="H144" s="197">
        <v>1</v>
      </c>
      <c r="I144" s="198"/>
      <c r="J144" s="199">
        <f>ROUND(I144*H144,2)</f>
        <v>0</v>
      </c>
      <c r="K144" s="195" t="s">
        <v>21</v>
      </c>
      <c r="L144" s="56"/>
      <c r="M144" s="200" t="s">
        <v>21</v>
      </c>
      <c r="N144" s="201" t="s">
        <v>42</v>
      </c>
      <c r="O144" s="37"/>
      <c r="P144" s="202">
        <f>O144*H144</f>
        <v>0</v>
      </c>
      <c r="Q144" s="202">
        <v>0</v>
      </c>
      <c r="R144" s="202">
        <f>Q144*H144</f>
        <v>0</v>
      </c>
      <c r="S144" s="202">
        <v>0</v>
      </c>
      <c r="T144" s="203">
        <f>S144*H144</f>
        <v>0</v>
      </c>
      <c r="AR144" s="19" t="s">
        <v>3135</v>
      </c>
      <c r="AT144" s="19" t="s">
        <v>183</v>
      </c>
      <c r="AU144" s="19" t="s">
        <v>80</v>
      </c>
      <c r="AY144" s="19" t="s">
        <v>180</v>
      </c>
      <c r="BE144" s="204">
        <f>IF(N144="základní",J144,0)</f>
        <v>0</v>
      </c>
      <c r="BF144" s="204">
        <f>IF(N144="snížená",J144,0)</f>
        <v>0</v>
      </c>
      <c r="BG144" s="204">
        <f>IF(N144="zákl. přenesená",J144,0)</f>
        <v>0</v>
      </c>
      <c r="BH144" s="204">
        <f>IF(N144="sníž. přenesená",J144,0)</f>
        <v>0</v>
      </c>
      <c r="BI144" s="204">
        <f>IF(N144="nulová",J144,0)</f>
        <v>0</v>
      </c>
      <c r="BJ144" s="19" t="s">
        <v>78</v>
      </c>
      <c r="BK144" s="204">
        <f>ROUND(I144*H144,2)</f>
        <v>0</v>
      </c>
      <c r="BL144" s="19" t="s">
        <v>3135</v>
      </c>
      <c r="BM144" s="19" t="s">
        <v>3239</v>
      </c>
    </row>
    <row r="145" spans="2:47" s="1" customFormat="1" ht="27">
      <c r="B145" s="36"/>
      <c r="C145" s="58"/>
      <c r="D145" s="205" t="s">
        <v>216</v>
      </c>
      <c r="E145" s="58"/>
      <c r="F145" s="218" t="s">
        <v>3240</v>
      </c>
      <c r="G145" s="58"/>
      <c r="H145" s="58"/>
      <c r="I145" s="163"/>
      <c r="J145" s="58"/>
      <c r="K145" s="58"/>
      <c r="L145" s="56"/>
      <c r="M145" s="283"/>
      <c r="N145" s="253"/>
      <c r="O145" s="253"/>
      <c r="P145" s="253"/>
      <c r="Q145" s="253"/>
      <c r="R145" s="253"/>
      <c r="S145" s="253"/>
      <c r="T145" s="284"/>
      <c r="AT145" s="19" t="s">
        <v>216</v>
      </c>
      <c r="AU145" s="19" t="s">
        <v>80</v>
      </c>
    </row>
    <row r="146" spans="2:12" s="1" customFormat="1" ht="6.95" customHeight="1">
      <c r="B146" s="51"/>
      <c r="C146" s="52"/>
      <c r="D146" s="52"/>
      <c r="E146" s="52"/>
      <c r="F146" s="52"/>
      <c r="G146" s="52"/>
      <c r="H146" s="52"/>
      <c r="I146" s="139"/>
      <c r="J146" s="52"/>
      <c r="K146" s="52"/>
      <c r="L146" s="56"/>
    </row>
  </sheetData>
  <sheetProtection password="CC35" sheet="1" objects="1" scenarios="1" formatColumns="0" formatRows="0" sort="0" autoFilter="0"/>
  <autoFilter ref="C81:K81"/>
  <mergeCells count="9">
    <mergeCell ref="E72:H72"/>
    <mergeCell ref="E74:H74"/>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343" customWidth="1"/>
    <col min="2" max="2" width="1.66796875" style="343" customWidth="1"/>
    <col min="3" max="4" width="5" style="343" customWidth="1"/>
    <col min="5" max="5" width="11.66015625" style="343" customWidth="1"/>
    <col min="6" max="6" width="9.16015625" style="343" customWidth="1"/>
    <col min="7" max="7" width="5" style="343" customWidth="1"/>
    <col min="8" max="8" width="77.83203125" style="343" customWidth="1"/>
    <col min="9" max="10" width="20" style="343" customWidth="1"/>
    <col min="11" max="11" width="1.66796875" style="343" customWidth="1"/>
    <col min="12" max="256" width="9.33203125" style="343" customWidth="1"/>
    <col min="257" max="257" width="8.33203125" style="343" customWidth="1"/>
    <col min="258" max="258" width="1.66796875" style="343" customWidth="1"/>
    <col min="259" max="260" width="5" style="343" customWidth="1"/>
    <col min="261" max="261" width="11.66015625" style="343" customWidth="1"/>
    <col min="262" max="262" width="9.16015625" style="343" customWidth="1"/>
    <col min="263" max="263" width="5" style="343" customWidth="1"/>
    <col min="264" max="264" width="77.83203125" style="343" customWidth="1"/>
    <col min="265" max="266" width="20" style="343" customWidth="1"/>
    <col min="267" max="267" width="1.66796875" style="343" customWidth="1"/>
    <col min="268" max="512" width="9.33203125" style="343" customWidth="1"/>
    <col min="513" max="513" width="8.33203125" style="343" customWidth="1"/>
    <col min="514" max="514" width="1.66796875" style="343" customWidth="1"/>
    <col min="515" max="516" width="5" style="343" customWidth="1"/>
    <col min="517" max="517" width="11.66015625" style="343" customWidth="1"/>
    <col min="518" max="518" width="9.16015625" style="343" customWidth="1"/>
    <col min="519" max="519" width="5" style="343" customWidth="1"/>
    <col min="520" max="520" width="77.83203125" style="343" customWidth="1"/>
    <col min="521" max="522" width="20" style="343" customWidth="1"/>
    <col min="523" max="523" width="1.66796875" style="343" customWidth="1"/>
    <col min="524" max="768" width="9.33203125" style="343" customWidth="1"/>
    <col min="769" max="769" width="8.33203125" style="343" customWidth="1"/>
    <col min="770" max="770" width="1.66796875" style="343" customWidth="1"/>
    <col min="771" max="772" width="5" style="343" customWidth="1"/>
    <col min="773" max="773" width="11.66015625" style="343" customWidth="1"/>
    <col min="774" max="774" width="9.16015625" style="343" customWidth="1"/>
    <col min="775" max="775" width="5" style="343" customWidth="1"/>
    <col min="776" max="776" width="77.83203125" style="343" customWidth="1"/>
    <col min="777" max="778" width="20" style="343" customWidth="1"/>
    <col min="779" max="779" width="1.66796875" style="343" customWidth="1"/>
    <col min="780" max="1024" width="9.33203125" style="343" customWidth="1"/>
    <col min="1025" max="1025" width="8.33203125" style="343" customWidth="1"/>
    <col min="1026" max="1026" width="1.66796875" style="343" customWidth="1"/>
    <col min="1027" max="1028" width="5" style="343" customWidth="1"/>
    <col min="1029" max="1029" width="11.66015625" style="343" customWidth="1"/>
    <col min="1030" max="1030" width="9.16015625" style="343" customWidth="1"/>
    <col min="1031" max="1031" width="5" style="343" customWidth="1"/>
    <col min="1032" max="1032" width="77.83203125" style="343" customWidth="1"/>
    <col min="1033" max="1034" width="20" style="343" customWidth="1"/>
    <col min="1035" max="1035" width="1.66796875" style="343" customWidth="1"/>
    <col min="1036" max="1280" width="9.33203125" style="343" customWidth="1"/>
    <col min="1281" max="1281" width="8.33203125" style="343" customWidth="1"/>
    <col min="1282" max="1282" width="1.66796875" style="343" customWidth="1"/>
    <col min="1283" max="1284" width="5" style="343" customWidth="1"/>
    <col min="1285" max="1285" width="11.66015625" style="343" customWidth="1"/>
    <col min="1286" max="1286" width="9.16015625" style="343" customWidth="1"/>
    <col min="1287" max="1287" width="5" style="343" customWidth="1"/>
    <col min="1288" max="1288" width="77.83203125" style="343" customWidth="1"/>
    <col min="1289" max="1290" width="20" style="343" customWidth="1"/>
    <col min="1291" max="1291" width="1.66796875" style="343" customWidth="1"/>
    <col min="1292" max="1536" width="9.33203125" style="343" customWidth="1"/>
    <col min="1537" max="1537" width="8.33203125" style="343" customWidth="1"/>
    <col min="1538" max="1538" width="1.66796875" style="343" customWidth="1"/>
    <col min="1539" max="1540" width="5" style="343" customWidth="1"/>
    <col min="1541" max="1541" width="11.66015625" style="343" customWidth="1"/>
    <col min="1542" max="1542" width="9.16015625" style="343" customWidth="1"/>
    <col min="1543" max="1543" width="5" style="343" customWidth="1"/>
    <col min="1544" max="1544" width="77.83203125" style="343" customWidth="1"/>
    <col min="1545" max="1546" width="20" style="343" customWidth="1"/>
    <col min="1547" max="1547" width="1.66796875" style="343" customWidth="1"/>
    <col min="1548" max="1792" width="9.33203125" style="343" customWidth="1"/>
    <col min="1793" max="1793" width="8.33203125" style="343" customWidth="1"/>
    <col min="1794" max="1794" width="1.66796875" style="343" customWidth="1"/>
    <col min="1795" max="1796" width="5" style="343" customWidth="1"/>
    <col min="1797" max="1797" width="11.66015625" style="343" customWidth="1"/>
    <col min="1798" max="1798" width="9.16015625" style="343" customWidth="1"/>
    <col min="1799" max="1799" width="5" style="343" customWidth="1"/>
    <col min="1800" max="1800" width="77.83203125" style="343" customWidth="1"/>
    <col min="1801" max="1802" width="20" style="343" customWidth="1"/>
    <col min="1803" max="1803" width="1.66796875" style="343" customWidth="1"/>
    <col min="1804" max="2048" width="9.33203125" style="343" customWidth="1"/>
    <col min="2049" max="2049" width="8.33203125" style="343" customWidth="1"/>
    <col min="2050" max="2050" width="1.66796875" style="343" customWidth="1"/>
    <col min="2051" max="2052" width="5" style="343" customWidth="1"/>
    <col min="2053" max="2053" width="11.66015625" style="343" customWidth="1"/>
    <col min="2054" max="2054" width="9.16015625" style="343" customWidth="1"/>
    <col min="2055" max="2055" width="5" style="343" customWidth="1"/>
    <col min="2056" max="2056" width="77.83203125" style="343" customWidth="1"/>
    <col min="2057" max="2058" width="20" style="343" customWidth="1"/>
    <col min="2059" max="2059" width="1.66796875" style="343" customWidth="1"/>
    <col min="2060" max="2304" width="9.33203125" style="343" customWidth="1"/>
    <col min="2305" max="2305" width="8.33203125" style="343" customWidth="1"/>
    <col min="2306" max="2306" width="1.66796875" style="343" customWidth="1"/>
    <col min="2307" max="2308" width="5" style="343" customWidth="1"/>
    <col min="2309" max="2309" width="11.66015625" style="343" customWidth="1"/>
    <col min="2310" max="2310" width="9.16015625" style="343" customWidth="1"/>
    <col min="2311" max="2311" width="5" style="343" customWidth="1"/>
    <col min="2312" max="2312" width="77.83203125" style="343" customWidth="1"/>
    <col min="2313" max="2314" width="20" style="343" customWidth="1"/>
    <col min="2315" max="2315" width="1.66796875" style="343" customWidth="1"/>
    <col min="2316" max="2560" width="9.33203125" style="343" customWidth="1"/>
    <col min="2561" max="2561" width="8.33203125" style="343" customWidth="1"/>
    <col min="2562" max="2562" width="1.66796875" style="343" customWidth="1"/>
    <col min="2563" max="2564" width="5" style="343" customWidth="1"/>
    <col min="2565" max="2565" width="11.66015625" style="343" customWidth="1"/>
    <col min="2566" max="2566" width="9.16015625" style="343" customWidth="1"/>
    <col min="2567" max="2567" width="5" style="343" customWidth="1"/>
    <col min="2568" max="2568" width="77.83203125" style="343" customWidth="1"/>
    <col min="2569" max="2570" width="20" style="343" customWidth="1"/>
    <col min="2571" max="2571" width="1.66796875" style="343" customWidth="1"/>
    <col min="2572" max="2816" width="9.33203125" style="343" customWidth="1"/>
    <col min="2817" max="2817" width="8.33203125" style="343" customWidth="1"/>
    <col min="2818" max="2818" width="1.66796875" style="343" customWidth="1"/>
    <col min="2819" max="2820" width="5" style="343" customWidth="1"/>
    <col min="2821" max="2821" width="11.66015625" style="343" customWidth="1"/>
    <col min="2822" max="2822" width="9.16015625" style="343" customWidth="1"/>
    <col min="2823" max="2823" width="5" style="343" customWidth="1"/>
    <col min="2824" max="2824" width="77.83203125" style="343" customWidth="1"/>
    <col min="2825" max="2826" width="20" style="343" customWidth="1"/>
    <col min="2827" max="2827" width="1.66796875" style="343" customWidth="1"/>
    <col min="2828" max="3072" width="9.33203125" style="343" customWidth="1"/>
    <col min="3073" max="3073" width="8.33203125" style="343" customWidth="1"/>
    <col min="3074" max="3074" width="1.66796875" style="343" customWidth="1"/>
    <col min="3075" max="3076" width="5" style="343" customWidth="1"/>
    <col min="3077" max="3077" width="11.66015625" style="343" customWidth="1"/>
    <col min="3078" max="3078" width="9.16015625" style="343" customWidth="1"/>
    <col min="3079" max="3079" width="5" style="343" customWidth="1"/>
    <col min="3080" max="3080" width="77.83203125" style="343" customWidth="1"/>
    <col min="3081" max="3082" width="20" style="343" customWidth="1"/>
    <col min="3083" max="3083" width="1.66796875" style="343" customWidth="1"/>
    <col min="3084" max="3328" width="9.33203125" style="343" customWidth="1"/>
    <col min="3329" max="3329" width="8.33203125" style="343" customWidth="1"/>
    <col min="3330" max="3330" width="1.66796875" style="343" customWidth="1"/>
    <col min="3331" max="3332" width="5" style="343" customWidth="1"/>
    <col min="3333" max="3333" width="11.66015625" style="343" customWidth="1"/>
    <col min="3334" max="3334" width="9.16015625" style="343" customWidth="1"/>
    <col min="3335" max="3335" width="5" style="343" customWidth="1"/>
    <col min="3336" max="3336" width="77.83203125" style="343" customWidth="1"/>
    <col min="3337" max="3338" width="20" style="343" customWidth="1"/>
    <col min="3339" max="3339" width="1.66796875" style="343" customWidth="1"/>
    <col min="3340" max="3584" width="9.33203125" style="343" customWidth="1"/>
    <col min="3585" max="3585" width="8.33203125" style="343" customWidth="1"/>
    <col min="3586" max="3586" width="1.66796875" style="343" customWidth="1"/>
    <col min="3587" max="3588" width="5" style="343" customWidth="1"/>
    <col min="3589" max="3589" width="11.66015625" style="343" customWidth="1"/>
    <col min="3590" max="3590" width="9.16015625" style="343" customWidth="1"/>
    <col min="3591" max="3591" width="5" style="343" customWidth="1"/>
    <col min="3592" max="3592" width="77.83203125" style="343" customWidth="1"/>
    <col min="3593" max="3594" width="20" style="343" customWidth="1"/>
    <col min="3595" max="3595" width="1.66796875" style="343" customWidth="1"/>
    <col min="3596" max="3840" width="9.33203125" style="343" customWidth="1"/>
    <col min="3841" max="3841" width="8.33203125" style="343" customWidth="1"/>
    <col min="3842" max="3842" width="1.66796875" style="343" customWidth="1"/>
    <col min="3843" max="3844" width="5" style="343" customWidth="1"/>
    <col min="3845" max="3845" width="11.66015625" style="343" customWidth="1"/>
    <col min="3846" max="3846" width="9.16015625" style="343" customWidth="1"/>
    <col min="3847" max="3847" width="5" style="343" customWidth="1"/>
    <col min="3848" max="3848" width="77.83203125" style="343" customWidth="1"/>
    <col min="3849" max="3850" width="20" style="343" customWidth="1"/>
    <col min="3851" max="3851" width="1.66796875" style="343" customWidth="1"/>
    <col min="3852" max="4096" width="9.33203125" style="343" customWidth="1"/>
    <col min="4097" max="4097" width="8.33203125" style="343" customWidth="1"/>
    <col min="4098" max="4098" width="1.66796875" style="343" customWidth="1"/>
    <col min="4099" max="4100" width="5" style="343" customWidth="1"/>
    <col min="4101" max="4101" width="11.66015625" style="343" customWidth="1"/>
    <col min="4102" max="4102" width="9.16015625" style="343" customWidth="1"/>
    <col min="4103" max="4103" width="5" style="343" customWidth="1"/>
    <col min="4104" max="4104" width="77.83203125" style="343" customWidth="1"/>
    <col min="4105" max="4106" width="20" style="343" customWidth="1"/>
    <col min="4107" max="4107" width="1.66796875" style="343" customWidth="1"/>
    <col min="4108" max="4352" width="9.33203125" style="343" customWidth="1"/>
    <col min="4353" max="4353" width="8.33203125" style="343" customWidth="1"/>
    <col min="4354" max="4354" width="1.66796875" style="343" customWidth="1"/>
    <col min="4355" max="4356" width="5" style="343" customWidth="1"/>
    <col min="4357" max="4357" width="11.66015625" style="343" customWidth="1"/>
    <col min="4358" max="4358" width="9.16015625" style="343" customWidth="1"/>
    <col min="4359" max="4359" width="5" style="343" customWidth="1"/>
    <col min="4360" max="4360" width="77.83203125" style="343" customWidth="1"/>
    <col min="4361" max="4362" width="20" style="343" customWidth="1"/>
    <col min="4363" max="4363" width="1.66796875" style="343" customWidth="1"/>
    <col min="4364" max="4608" width="9.33203125" style="343" customWidth="1"/>
    <col min="4609" max="4609" width="8.33203125" style="343" customWidth="1"/>
    <col min="4610" max="4610" width="1.66796875" style="343" customWidth="1"/>
    <col min="4611" max="4612" width="5" style="343" customWidth="1"/>
    <col min="4613" max="4613" width="11.66015625" style="343" customWidth="1"/>
    <col min="4614" max="4614" width="9.16015625" style="343" customWidth="1"/>
    <col min="4615" max="4615" width="5" style="343" customWidth="1"/>
    <col min="4616" max="4616" width="77.83203125" style="343" customWidth="1"/>
    <col min="4617" max="4618" width="20" style="343" customWidth="1"/>
    <col min="4619" max="4619" width="1.66796875" style="343" customWidth="1"/>
    <col min="4620" max="4864" width="9.33203125" style="343" customWidth="1"/>
    <col min="4865" max="4865" width="8.33203125" style="343" customWidth="1"/>
    <col min="4866" max="4866" width="1.66796875" style="343" customWidth="1"/>
    <col min="4867" max="4868" width="5" style="343" customWidth="1"/>
    <col min="4869" max="4869" width="11.66015625" style="343" customWidth="1"/>
    <col min="4870" max="4870" width="9.16015625" style="343" customWidth="1"/>
    <col min="4871" max="4871" width="5" style="343" customWidth="1"/>
    <col min="4872" max="4872" width="77.83203125" style="343" customWidth="1"/>
    <col min="4873" max="4874" width="20" style="343" customWidth="1"/>
    <col min="4875" max="4875" width="1.66796875" style="343" customWidth="1"/>
    <col min="4876" max="5120" width="9.33203125" style="343" customWidth="1"/>
    <col min="5121" max="5121" width="8.33203125" style="343" customWidth="1"/>
    <col min="5122" max="5122" width="1.66796875" style="343" customWidth="1"/>
    <col min="5123" max="5124" width="5" style="343" customWidth="1"/>
    <col min="5125" max="5125" width="11.66015625" style="343" customWidth="1"/>
    <col min="5126" max="5126" width="9.16015625" style="343" customWidth="1"/>
    <col min="5127" max="5127" width="5" style="343" customWidth="1"/>
    <col min="5128" max="5128" width="77.83203125" style="343" customWidth="1"/>
    <col min="5129" max="5130" width="20" style="343" customWidth="1"/>
    <col min="5131" max="5131" width="1.66796875" style="343" customWidth="1"/>
    <col min="5132" max="5376" width="9.33203125" style="343" customWidth="1"/>
    <col min="5377" max="5377" width="8.33203125" style="343" customWidth="1"/>
    <col min="5378" max="5378" width="1.66796875" style="343" customWidth="1"/>
    <col min="5379" max="5380" width="5" style="343" customWidth="1"/>
    <col min="5381" max="5381" width="11.66015625" style="343" customWidth="1"/>
    <col min="5382" max="5382" width="9.16015625" style="343" customWidth="1"/>
    <col min="5383" max="5383" width="5" style="343" customWidth="1"/>
    <col min="5384" max="5384" width="77.83203125" style="343" customWidth="1"/>
    <col min="5385" max="5386" width="20" style="343" customWidth="1"/>
    <col min="5387" max="5387" width="1.66796875" style="343" customWidth="1"/>
    <col min="5388" max="5632" width="9.33203125" style="343" customWidth="1"/>
    <col min="5633" max="5633" width="8.33203125" style="343" customWidth="1"/>
    <col min="5634" max="5634" width="1.66796875" style="343" customWidth="1"/>
    <col min="5635" max="5636" width="5" style="343" customWidth="1"/>
    <col min="5637" max="5637" width="11.66015625" style="343" customWidth="1"/>
    <col min="5638" max="5638" width="9.16015625" style="343" customWidth="1"/>
    <col min="5639" max="5639" width="5" style="343" customWidth="1"/>
    <col min="5640" max="5640" width="77.83203125" style="343" customWidth="1"/>
    <col min="5641" max="5642" width="20" style="343" customWidth="1"/>
    <col min="5643" max="5643" width="1.66796875" style="343" customWidth="1"/>
    <col min="5644" max="5888" width="9.33203125" style="343" customWidth="1"/>
    <col min="5889" max="5889" width="8.33203125" style="343" customWidth="1"/>
    <col min="5890" max="5890" width="1.66796875" style="343" customWidth="1"/>
    <col min="5891" max="5892" width="5" style="343" customWidth="1"/>
    <col min="5893" max="5893" width="11.66015625" style="343" customWidth="1"/>
    <col min="5894" max="5894" width="9.16015625" style="343" customWidth="1"/>
    <col min="5895" max="5895" width="5" style="343" customWidth="1"/>
    <col min="5896" max="5896" width="77.83203125" style="343" customWidth="1"/>
    <col min="5897" max="5898" width="20" style="343" customWidth="1"/>
    <col min="5899" max="5899" width="1.66796875" style="343" customWidth="1"/>
    <col min="5900" max="6144" width="9.33203125" style="343" customWidth="1"/>
    <col min="6145" max="6145" width="8.33203125" style="343" customWidth="1"/>
    <col min="6146" max="6146" width="1.66796875" style="343" customWidth="1"/>
    <col min="6147" max="6148" width="5" style="343" customWidth="1"/>
    <col min="6149" max="6149" width="11.66015625" style="343" customWidth="1"/>
    <col min="6150" max="6150" width="9.16015625" style="343" customWidth="1"/>
    <col min="6151" max="6151" width="5" style="343" customWidth="1"/>
    <col min="6152" max="6152" width="77.83203125" style="343" customWidth="1"/>
    <col min="6153" max="6154" width="20" style="343" customWidth="1"/>
    <col min="6155" max="6155" width="1.66796875" style="343" customWidth="1"/>
    <col min="6156" max="6400" width="9.33203125" style="343" customWidth="1"/>
    <col min="6401" max="6401" width="8.33203125" style="343" customWidth="1"/>
    <col min="6402" max="6402" width="1.66796875" style="343" customWidth="1"/>
    <col min="6403" max="6404" width="5" style="343" customWidth="1"/>
    <col min="6405" max="6405" width="11.66015625" style="343" customWidth="1"/>
    <col min="6406" max="6406" width="9.16015625" style="343" customWidth="1"/>
    <col min="6407" max="6407" width="5" style="343" customWidth="1"/>
    <col min="6408" max="6408" width="77.83203125" style="343" customWidth="1"/>
    <col min="6409" max="6410" width="20" style="343" customWidth="1"/>
    <col min="6411" max="6411" width="1.66796875" style="343" customWidth="1"/>
    <col min="6412" max="6656" width="9.33203125" style="343" customWidth="1"/>
    <col min="6657" max="6657" width="8.33203125" style="343" customWidth="1"/>
    <col min="6658" max="6658" width="1.66796875" style="343" customWidth="1"/>
    <col min="6659" max="6660" width="5" style="343" customWidth="1"/>
    <col min="6661" max="6661" width="11.66015625" style="343" customWidth="1"/>
    <col min="6662" max="6662" width="9.16015625" style="343" customWidth="1"/>
    <col min="6663" max="6663" width="5" style="343" customWidth="1"/>
    <col min="6664" max="6664" width="77.83203125" style="343" customWidth="1"/>
    <col min="6665" max="6666" width="20" style="343" customWidth="1"/>
    <col min="6667" max="6667" width="1.66796875" style="343" customWidth="1"/>
    <col min="6668" max="6912" width="9.33203125" style="343" customWidth="1"/>
    <col min="6913" max="6913" width="8.33203125" style="343" customWidth="1"/>
    <col min="6914" max="6914" width="1.66796875" style="343" customWidth="1"/>
    <col min="6915" max="6916" width="5" style="343" customWidth="1"/>
    <col min="6917" max="6917" width="11.66015625" style="343" customWidth="1"/>
    <col min="6918" max="6918" width="9.16015625" style="343" customWidth="1"/>
    <col min="6919" max="6919" width="5" style="343" customWidth="1"/>
    <col min="6920" max="6920" width="77.83203125" style="343" customWidth="1"/>
    <col min="6921" max="6922" width="20" style="343" customWidth="1"/>
    <col min="6923" max="6923" width="1.66796875" style="343" customWidth="1"/>
    <col min="6924" max="7168" width="9.33203125" style="343" customWidth="1"/>
    <col min="7169" max="7169" width="8.33203125" style="343" customWidth="1"/>
    <col min="7170" max="7170" width="1.66796875" style="343" customWidth="1"/>
    <col min="7171" max="7172" width="5" style="343" customWidth="1"/>
    <col min="7173" max="7173" width="11.66015625" style="343" customWidth="1"/>
    <col min="7174" max="7174" width="9.16015625" style="343" customWidth="1"/>
    <col min="7175" max="7175" width="5" style="343" customWidth="1"/>
    <col min="7176" max="7176" width="77.83203125" style="343" customWidth="1"/>
    <col min="7177" max="7178" width="20" style="343" customWidth="1"/>
    <col min="7179" max="7179" width="1.66796875" style="343" customWidth="1"/>
    <col min="7180" max="7424" width="9.33203125" style="343" customWidth="1"/>
    <col min="7425" max="7425" width="8.33203125" style="343" customWidth="1"/>
    <col min="7426" max="7426" width="1.66796875" style="343" customWidth="1"/>
    <col min="7427" max="7428" width="5" style="343" customWidth="1"/>
    <col min="7429" max="7429" width="11.66015625" style="343" customWidth="1"/>
    <col min="7430" max="7430" width="9.16015625" style="343" customWidth="1"/>
    <col min="7431" max="7431" width="5" style="343" customWidth="1"/>
    <col min="7432" max="7432" width="77.83203125" style="343" customWidth="1"/>
    <col min="7433" max="7434" width="20" style="343" customWidth="1"/>
    <col min="7435" max="7435" width="1.66796875" style="343" customWidth="1"/>
    <col min="7436" max="7680" width="9.33203125" style="343" customWidth="1"/>
    <col min="7681" max="7681" width="8.33203125" style="343" customWidth="1"/>
    <col min="7682" max="7682" width="1.66796875" style="343" customWidth="1"/>
    <col min="7683" max="7684" width="5" style="343" customWidth="1"/>
    <col min="7685" max="7685" width="11.66015625" style="343" customWidth="1"/>
    <col min="7686" max="7686" width="9.16015625" style="343" customWidth="1"/>
    <col min="7687" max="7687" width="5" style="343" customWidth="1"/>
    <col min="7688" max="7688" width="77.83203125" style="343" customWidth="1"/>
    <col min="7689" max="7690" width="20" style="343" customWidth="1"/>
    <col min="7691" max="7691" width="1.66796875" style="343" customWidth="1"/>
    <col min="7692" max="7936" width="9.33203125" style="343" customWidth="1"/>
    <col min="7937" max="7937" width="8.33203125" style="343" customWidth="1"/>
    <col min="7938" max="7938" width="1.66796875" style="343" customWidth="1"/>
    <col min="7939" max="7940" width="5" style="343" customWidth="1"/>
    <col min="7941" max="7941" width="11.66015625" style="343" customWidth="1"/>
    <col min="7942" max="7942" width="9.16015625" style="343" customWidth="1"/>
    <col min="7943" max="7943" width="5" style="343" customWidth="1"/>
    <col min="7944" max="7944" width="77.83203125" style="343" customWidth="1"/>
    <col min="7945" max="7946" width="20" style="343" customWidth="1"/>
    <col min="7947" max="7947" width="1.66796875" style="343" customWidth="1"/>
    <col min="7948" max="8192" width="9.33203125" style="343" customWidth="1"/>
    <col min="8193" max="8193" width="8.33203125" style="343" customWidth="1"/>
    <col min="8194" max="8194" width="1.66796875" style="343" customWidth="1"/>
    <col min="8195" max="8196" width="5" style="343" customWidth="1"/>
    <col min="8197" max="8197" width="11.66015625" style="343" customWidth="1"/>
    <col min="8198" max="8198" width="9.16015625" style="343" customWidth="1"/>
    <col min="8199" max="8199" width="5" style="343" customWidth="1"/>
    <col min="8200" max="8200" width="77.83203125" style="343" customWidth="1"/>
    <col min="8201" max="8202" width="20" style="343" customWidth="1"/>
    <col min="8203" max="8203" width="1.66796875" style="343" customWidth="1"/>
    <col min="8204" max="8448" width="9.33203125" style="343" customWidth="1"/>
    <col min="8449" max="8449" width="8.33203125" style="343" customWidth="1"/>
    <col min="8450" max="8450" width="1.66796875" style="343" customWidth="1"/>
    <col min="8451" max="8452" width="5" style="343" customWidth="1"/>
    <col min="8453" max="8453" width="11.66015625" style="343" customWidth="1"/>
    <col min="8454" max="8454" width="9.16015625" style="343" customWidth="1"/>
    <col min="8455" max="8455" width="5" style="343" customWidth="1"/>
    <col min="8456" max="8456" width="77.83203125" style="343" customWidth="1"/>
    <col min="8457" max="8458" width="20" style="343" customWidth="1"/>
    <col min="8459" max="8459" width="1.66796875" style="343" customWidth="1"/>
    <col min="8460" max="8704" width="9.33203125" style="343" customWidth="1"/>
    <col min="8705" max="8705" width="8.33203125" style="343" customWidth="1"/>
    <col min="8706" max="8706" width="1.66796875" style="343" customWidth="1"/>
    <col min="8707" max="8708" width="5" style="343" customWidth="1"/>
    <col min="8709" max="8709" width="11.66015625" style="343" customWidth="1"/>
    <col min="8710" max="8710" width="9.16015625" style="343" customWidth="1"/>
    <col min="8711" max="8711" width="5" style="343" customWidth="1"/>
    <col min="8712" max="8712" width="77.83203125" style="343" customWidth="1"/>
    <col min="8713" max="8714" width="20" style="343" customWidth="1"/>
    <col min="8715" max="8715" width="1.66796875" style="343" customWidth="1"/>
    <col min="8716" max="8960" width="9.33203125" style="343" customWidth="1"/>
    <col min="8961" max="8961" width="8.33203125" style="343" customWidth="1"/>
    <col min="8962" max="8962" width="1.66796875" style="343" customWidth="1"/>
    <col min="8963" max="8964" width="5" style="343" customWidth="1"/>
    <col min="8965" max="8965" width="11.66015625" style="343" customWidth="1"/>
    <col min="8966" max="8966" width="9.16015625" style="343" customWidth="1"/>
    <col min="8967" max="8967" width="5" style="343" customWidth="1"/>
    <col min="8968" max="8968" width="77.83203125" style="343" customWidth="1"/>
    <col min="8969" max="8970" width="20" style="343" customWidth="1"/>
    <col min="8971" max="8971" width="1.66796875" style="343" customWidth="1"/>
    <col min="8972" max="9216" width="9.33203125" style="343" customWidth="1"/>
    <col min="9217" max="9217" width="8.33203125" style="343" customWidth="1"/>
    <col min="9218" max="9218" width="1.66796875" style="343" customWidth="1"/>
    <col min="9219" max="9220" width="5" style="343" customWidth="1"/>
    <col min="9221" max="9221" width="11.66015625" style="343" customWidth="1"/>
    <col min="9222" max="9222" width="9.16015625" style="343" customWidth="1"/>
    <col min="9223" max="9223" width="5" style="343" customWidth="1"/>
    <col min="9224" max="9224" width="77.83203125" style="343" customWidth="1"/>
    <col min="9225" max="9226" width="20" style="343" customWidth="1"/>
    <col min="9227" max="9227" width="1.66796875" style="343" customWidth="1"/>
    <col min="9228" max="9472" width="9.33203125" style="343" customWidth="1"/>
    <col min="9473" max="9473" width="8.33203125" style="343" customWidth="1"/>
    <col min="9474" max="9474" width="1.66796875" style="343" customWidth="1"/>
    <col min="9475" max="9476" width="5" style="343" customWidth="1"/>
    <col min="9477" max="9477" width="11.66015625" style="343" customWidth="1"/>
    <col min="9478" max="9478" width="9.16015625" style="343" customWidth="1"/>
    <col min="9479" max="9479" width="5" style="343" customWidth="1"/>
    <col min="9480" max="9480" width="77.83203125" style="343" customWidth="1"/>
    <col min="9481" max="9482" width="20" style="343" customWidth="1"/>
    <col min="9483" max="9483" width="1.66796875" style="343" customWidth="1"/>
    <col min="9484" max="9728" width="9.33203125" style="343" customWidth="1"/>
    <col min="9729" max="9729" width="8.33203125" style="343" customWidth="1"/>
    <col min="9730" max="9730" width="1.66796875" style="343" customWidth="1"/>
    <col min="9731" max="9732" width="5" style="343" customWidth="1"/>
    <col min="9733" max="9733" width="11.66015625" style="343" customWidth="1"/>
    <col min="9734" max="9734" width="9.16015625" style="343" customWidth="1"/>
    <col min="9735" max="9735" width="5" style="343" customWidth="1"/>
    <col min="9736" max="9736" width="77.83203125" style="343" customWidth="1"/>
    <col min="9737" max="9738" width="20" style="343" customWidth="1"/>
    <col min="9739" max="9739" width="1.66796875" style="343" customWidth="1"/>
    <col min="9740" max="9984" width="9.33203125" style="343" customWidth="1"/>
    <col min="9985" max="9985" width="8.33203125" style="343" customWidth="1"/>
    <col min="9986" max="9986" width="1.66796875" style="343" customWidth="1"/>
    <col min="9987" max="9988" width="5" style="343" customWidth="1"/>
    <col min="9989" max="9989" width="11.66015625" style="343" customWidth="1"/>
    <col min="9990" max="9990" width="9.16015625" style="343" customWidth="1"/>
    <col min="9991" max="9991" width="5" style="343" customWidth="1"/>
    <col min="9992" max="9992" width="77.83203125" style="343" customWidth="1"/>
    <col min="9993" max="9994" width="20" style="343" customWidth="1"/>
    <col min="9995" max="9995" width="1.66796875" style="343" customWidth="1"/>
    <col min="9996" max="10240" width="9.33203125" style="343" customWidth="1"/>
    <col min="10241" max="10241" width="8.33203125" style="343" customWidth="1"/>
    <col min="10242" max="10242" width="1.66796875" style="343" customWidth="1"/>
    <col min="10243" max="10244" width="5" style="343" customWidth="1"/>
    <col min="10245" max="10245" width="11.66015625" style="343" customWidth="1"/>
    <col min="10246" max="10246" width="9.16015625" style="343" customWidth="1"/>
    <col min="10247" max="10247" width="5" style="343" customWidth="1"/>
    <col min="10248" max="10248" width="77.83203125" style="343" customWidth="1"/>
    <col min="10249" max="10250" width="20" style="343" customWidth="1"/>
    <col min="10251" max="10251" width="1.66796875" style="343" customWidth="1"/>
    <col min="10252" max="10496" width="9.33203125" style="343" customWidth="1"/>
    <col min="10497" max="10497" width="8.33203125" style="343" customWidth="1"/>
    <col min="10498" max="10498" width="1.66796875" style="343" customWidth="1"/>
    <col min="10499" max="10500" width="5" style="343" customWidth="1"/>
    <col min="10501" max="10501" width="11.66015625" style="343" customWidth="1"/>
    <col min="10502" max="10502" width="9.16015625" style="343" customWidth="1"/>
    <col min="10503" max="10503" width="5" style="343" customWidth="1"/>
    <col min="10504" max="10504" width="77.83203125" style="343" customWidth="1"/>
    <col min="10505" max="10506" width="20" style="343" customWidth="1"/>
    <col min="10507" max="10507" width="1.66796875" style="343" customWidth="1"/>
    <col min="10508" max="10752" width="9.33203125" style="343" customWidth="1"/>
    <col min="10753" max="10753" width="8.33203125" style="343" customWidth="1"/>
    <col min="10754" max="10754" width="1.66796875" style="343" customWidth="1"/>
    <col min="10755" max="10756" width="5" style="343" customWidth="1"/>
    <col min="10757" max="10757" width="11.66015625" style="343" customWidth="1"/>
    <col min="10758" max="10758" width="9.16015625" style="343" customWidth="1"/>
    <col min="10759" max="10759" width="5" style="343" customWidth="1"/>
    <col min="10760" max="10760" width="77.83203125" style="343" customWidth="1"/>
    <col min="10761" max="10762" width="20" style="343" customWidth="1"/>
    <col min="10763" max="10763" width="1.66796875" style="343" customWidth="1"/>
    <col min="10764" max="11008" width="9.33203125" style="343" customWidth="1"/>
    <col min="11009" max="11009" width="8.33203125" style="343" customWidth="1"/>
    <col min="11010" max="11010" width="1.66796875" style="343" customWidth="1"/>
    <col min="11011" max="11012" width="5" style="343" customWidth="1"/>
    <col min="11013" max="11013" width="11.66015625" style="343" customWidth="1"/>
    <col min="11014" max="11014" width="9.16015625" style="343" customWidth="1"/>
    <col min="11015" max="11015" width="5" style="343" customWidth="1"/>
    <col min="11016" max="11016" width="77.83203125" style="343" customWidth="1"/>
    <col min="11017" max="11018" width="20" style="343" customWidth="1"/>
    <col min="11019" max="11019" width="1.66796875" style="343" customWidth="1"/>
    <col min="11020" max="11264" width="9.33203125" style="343" customWidth="1"/>
    <col min="11265" max="11265" width="8.33203125" style="343" customWidth="1"/>
    <col min="11266" max="11266" width="1.66796875" style="343" customWidth="1"/>
    <col min="11267" max="11268" width="5" style="343" customWidth="1"/>
    <col min="11269" max="11269" width="11.66015625" style="343" customWidth="1"/>
    <col min="11270" max="11270" width="9.16015625" style="343" customWidth="1"/>
    <col min="11271" max="11271" width="5" style="343" customWidth="1"/>
    <col min="11272" max="11272" width="77.83203125" style="343" customWidth="1"/>
    <col min="11273" max="11274" width="20" style="343" customWidth="1"/>
    <col min="11275" max="11275" width="1.66796875" style="343" customWidth="1"/>
    <col min="11276" max="11520" width="9.33203125" style="343" customWidth="1"/>
    <col min="11521" max="11521" width="8.33203125" style="343" customWidth="1"/>
    <col min="11522" max="11522" width="1.66796875" style="343" customWidth="1"/>
    <col min="11523" max="11524" width="5" style="343" customWidth="1"/>
    <col min="11525" max="11525" width="11.66015625" style="343" customWidth="1"/>
    <col min="11526" max="11526" width="9.16015625" style="343" customWidth="1"/>
    <col min="11527" max="11527" width="5" style="343" customWidth="1"/>
    <col min="11528" max="11528" width="77.83203125" style="343" customWidth="1"/>
    <col min="11529" max="11530" width="20" style="343" customWidth="1"/>
    <col min="11531" max="11531" width="1.66796875" style="343" customWidth="1"/>
    <col min="11532" max="11776" width="9.33203125" style="343" customWidth="1"/>
    <col min="11777" max="11777" width="8.33203125" style="343" customWidth="1"/>
    <col min="11778" max="11778" width="1.66796875" style="343" customWidth="1"/>
    <col min="11779" max="11780" width="5" style="343" customWidth="1"/>
    <col min="11781" max="11781" width="11.66015625" style="343" customWidth="1"/>
    <col min="11782" max="11782" width="9.16015625" style="343" customWidth="1"/>
    <col min="11783" max="11783" width="5" style="343" customWidth="1"/>
    <col min="11784" max="11784" width="77.83203125" style="343" customWidth="1"/>
    <col min="11785" max="11786" width="20" style="343" customWidth="1"/>
    <col min="11787" max="11787" width="1.66796875" style="343" customWidth="1"/>
    <col min="11788" max="12032" width="9.33203125" style="343" customWidth="1"/>
    <col min="12033" max="12033" width="8.33203125" style="343" customWidth="1"/>
    <col min="12034" max="12034" width="1.66796875" style="343" customWidth="1"/>
    <col min="12035" max="12036" width="5" style="343" customWidth="1"/>
    <col min="12037" max="12037" width="11.66015625" style="343" customWidth="1"/>
    <col min="12038" max="12038" width="9.16015625" style="343" customWidth="1"/>
    <col min="12039" max="12039" width="5" style="343" customWidth="1"/>
    <col min="12040" max="12040" width="77.83203125" style="343" customWidth="1"/>
    <col min="12041" max="12042" width="20" style="343" customWidth="1"/>
    <col min="12043" max="12043" width="1.66796875" style="343" customWidth="1"/>
    <col min="12044" max="12288" width="9.33203125" style="343" customWidth="1"/>
    <col min="12289" max="12289" width="8.33203125" style="343" customWidth="1"/>
    <col min="12290" max="12290" width="1.66796875" style="343" customWidth="1"/>
    <col min="12291" max="12292" width="5" style="343" customWidth="1"/>
    <col min="12293" max="12293" width="11.66015625" style="343" customWidth="1"/>
    <col min="12294" max="12294" width="9.16015625" style="343" customWidth="1"/>
    <col min="12295" max="12295" width="5" style="343" customWidth="1"/>
    <col min="12296" max="12296" width="77.83203125" style="343" customWidth="1"/>
    <col min="12297" max="12298" width="20" style="343" customWidth="1"/>
    <col min="12299" max="12299" width="1.66796875" style="343" customWidth="1"/>
    <col min="12300" max="12544" width="9.33203125" style="343" customWidth="1"/>
    <col min="12545" max="12545" width="8.33203125" style="343" customWidth="1"/>
    <col min="12546" max="12546" width="1.66796875" style="343" customWidth="1"/>
    <col min="12547" max="12548" width="5" style="343" customWidth="1"/>
    <col min="12549" max="12549" width="11.66015625" style="343" customWidth="1"/>
    <col min="12550" max="12550" width="9.16015625" style="343" customWidth="1"/>
    <col min="12551" max="12551" width="5" style="343" customWidth="1"/>
    <col min="12552" max="12552" width="77.83203125" style="343" customWidth="1"/>
    <col min="12553" max="12554" width="20" style="343" customWidth="1"/>
    <col min="12555" max="12555" width="1.66796875" style="343" customWidth="1"/>
    <col min="12556" max="12800" width="9.33203125" style="343" customWidth="1"/>
    <col min="12801" max="12801" width="8.33203125" style="343" customWidth="1"/>
    <col min="12802" max="12802" width="1.66796875" style="343" customWidth="1"/>
    <col min="12803" max="12804" width="5" style="343" customWidth="1"/>
    <col min="12805" max="12805" width="11.66015625" style="343" customWidth="1"/>
    <col min="12806" max="12806" width="9.16015625" style="343" customWidth="1"/>
    <col min="12807" max="12807" width="5" style="343" customWidth="1"/>
    <col min="12808" max="12808" width="77.83203125" style="343" customWidth="1"/>
    <col min="12809" max="12810" width="20" style="343" customWidth="1"/>
    <col min="12811" max="12811" width="1.66796875" style="343" customWidth="1"/>
    <col min="12812" max="13056" width="9.33203125" style="343" customWidth="1"/>
    <col min="13057" max="13057" width="8.33203125" style="343" customWidth="1"/>
    <col min="13058" max="13058" width="1.66796875" style="343" customWidth="1"/>
    <col min="13059" max="13060" width="5" style="343" customWidth="1"/>
    <col min="13061" max="13061" width="11.66015625" style="343" customWidth="1"/>
    <col min="13062" max="13062" width="9.16015625" style="343" customWidth="1"/>
    <col min="13063" max="13063" width="5" style="343" customWidth="1"/>
    <col min="13064" max="13064" width="77.83203125" style="343" customWidth="1"/>
    <col min="13065" max="13066" width="20" style="343" customWidth="1"/>
    <col min="13067" max="13067" width="1.66796875" style="343" customWidth="1"/>
    <col min="13068" max="13312" width="9.33203125" style="343" customWidth="1"/>
    <col min="13313" max="13313" width="8.33203125" style="343" customWidth="1"/>
    <col min="13314" max="13314" width="1.66796875" style="343" customWidth="1"/>
    <col min="13315" max="13316" width="5" style="343" customWidth="1"/>
    <col min="13317" max="13317" width="11.66015625" style="343" customWidth="1"/>
    <col min="13318" max="13318" width="9.16015625" style="343" customWidth="1"/>
    <col min="13319" max="13319" width="5" style="343" customWidth="1"/>
    <col min="13320" max="13320" width="77.83203125" style="343" customWidth="1"/>
    <col min="13321" max="13322" width="20" style="343" customWidth="1"/>
    <col min="13323" max="13323" width="1.66796875" style="343" customWidth="1"/>
    <col min="13324" max="13568" width="9.33203125" style="343" customWidth="1"/>
    <col min="13569" max="13569" width="8.33203125" style="343" customWidth="1"/>
    <col min="13570" max="13570" width="1.66796875" style="343" customWidth="1"/>
    <col min="13571" max="13572" width="5" style="343" customWidth="1"/>
    <col min="13573" max="13573" width="11.66015625" style="343" customWidth="1"/>
    <col min="13574" max="13574" width="9.16015625" style="343" customWidth="1"/>
    <col min="13575" max="13575" width="5" style="343" customWidth="1"/>
    <col min="13576" max="13576" width="77.83203125" style="343" customWidth="1"/>
    <col min="13577" max="13578" width="20" style="343" customWidth="1"/>
    <col min="13579" max="13579" width="1.66796875" style="343" customWidth="1"/>
    <col min="13580" max="13824" width="9.33203125" style="343" customWidth="1"/>
    <col min="13825" max="13825" width="8.33203125" style="343" customWidth="1"/>
    <col min="13826" max="13826" width="1.66796875" style="343" customWidth="1"/>
    <col min="13827" max="13828" width="5" style="343" customWidth="1"/>
    <col min="13829" max="13829" width="11.66015625" style="343" customWidth="1"/>
    <col min="13830" max="13830" width="9.16015625" style="343" customWidth="1"/>
    <col min="13831" max="13831" width="5" style="343" customWidth="1"/>
    <col min="13832" max="13832" width="77.83203125" style="343" customWidth="1"/>
    <col min="13833" max="13834" width="20" style="343" customWidth="1"/>
    <col min="13835" max="13835" width="1.66796875" style="343" customWidth="1"/>
    <col min="13836" max="14080" width="9.33203125" style="343" customWidth="1"/>
    <col min="14081" max="14081" width="8.33203125" style="343" customWidth="1"/>
    <col min="14082" max="14082" width="1.66796875" style="343" customWidth="1"/>
    <col min="14083" max="14084" width="5" style="343" customWidth="1"/>
    <col min="14085" max="14085" width="11.66015625" style="343" customWidth="1"/>
    <col min="14086" max="14086" width="9.16015625" style="343" customWidth="1"/>
    <col min="14087" max="14087" width="5" style="343" customWidth="1"/>
    <col min="14088" max="14088" width="77.83203125" style="343" customWidth="1"/>
    <col min="14089" max="14090" width="20" style="343" customWidth="1"/>
    <col min="14091" max="14091" width="1.66796875" style="343" customWidth="1"/>
    <col min="14092" max="14336" width="9.33203125" style="343" customWidth="1"/>
    <col min="14337" max="14337" width="8.33203125" style="343" customWidth="1"/>
    <col min="14338" max="14338" width="1.66796875" style="343" customWidth="1"/>
    <col min="14339" max="14340" width="5" style="343" customWidth="1"/>
    <col min="14341" max="14341" width="11.66015625" style="343" customWidth="1"/>
    <col min="14342" max="14342" width="9.16015625" style="343" customWidth="1"/>
    <col min="14343" max="14343" width="5" style="343" customWidth="1"/>
    <col min="14344" max="14344" width="77.83203125" style="343" customWidth="1"/>
    <col min="14345" max="14346" width="20" style="343" customWidth="1"/>
    <col min="14347" max="14347" width="1.66796875" style="343" customWidth="1"/>
    <col min="14348" max="14592" width="9.33203125" style="343" customWidth="1"/>
    <col min="14593" max="14593" width="8.33203125" style="343" customWidth="1"/>
    <col min="14594" max="14594" width="1.66796875" style="343" customWidth="1"/>
    <col min="14595" max="14596" width="5" style="343" customWidth="1"/>
    <col min="14597" max="14597" width="11.66015625" style="343" customWidth="1"/>
    <col min="14598" max="14598" width="9.16015625" style="343" customWidth="1"/>
    <col min="14599" max="14599" width="5" style="343" customWidth="1"/>
    <col min="14600" max="14600" width="77.83203125" style="343" customWidth="1"/>
    <col min="14601" max="14602" width="20" style="343" customWidth="1"/>
    <col min="14603" max="14603" width="1.66796875" style="343" customWidth="1"/>
    <col min="14604" max="14848" width="9.33203125" style="343" customWidth="1"/>
    <col min="14849" max="14849" width="8.33203125" style="343" customWidth="1"/>
    <col min="14850" max="14850" width="1.66796875" style="343" customWidth="1"/>
    <col min="14851" max="14852" width="5" style="343" customWidth="1"/>
    <col min="14853" max="14853" width="11.66015625" style="343" customWidth="1"/>
    <col min="14854" max="14854" width="9.16015625" style="343" customWidth="1"/>
    <col min="14855" max="14855" width="5" style="343" customWidth="1"/>
    <col min="14856" max="14856" width="77.83203125" style="343" customWidth="1"/>
    <col min="14857" max="14858" width="20" style="343" customWidth="1"/>
    <col min="14859" max="14859" width="1.66796875" style="343" customWidth="1"/>
    <col min="14860" max="15104" width="9.33203125" style="343" customWidth="1"/>
    <col min="15105" max="15105" width="8.33203125" style="343" customWidth="1"/>
    <col min="15106" max="15106" width="1.66796875" style="343" customWidth="1"/>
    <col min="15107" max="15108" width="5" style="343" customWidth="1"/>
    <col min="15109" max="15109" width="11.66015625" style="343" customWidth="1"/>
    <col min="15110" max="15110" width="9.16015625" style="343" customWidth="1"/>
    <col min="15111" max="15111" width="5" style="343" customWidth="1"/>
    <col min="15112" max="15112" width="77.83203125" style="343" customWidth="1"/>
    <col min="15113" max="15114" width="20" style="343" customWidth="1"/>
    <col min="15115" max="15115" width="1.66796875" style="343" customWidth="1"/>
    <col min="15116" max="15360" width="9.33203125" style="343" customWidth="1"/>
    <col min="15361" max="15361" width="8.33203125" style="343" customWidth="1"/>
    <col min="15362" max="15362" width="1.66796875" style="343" customWidth="1"/>
    <col min="15363" max="15364" width="5" style="343" customWidth="1"/>
    <col min="15365" max="15365" width="11.66015625" style="343" customWidth="1"/>
    <col min="15366" max="15366" width="9.16015625" style="343" customWidth="1"/>
    <col min="15367" max="15367" width="5" style="343" customWidth="1"/>
    <col min="15368" max="15368" width="77.83203125" style="343" customWidth="1"/>
    <col min="15369" max="15370" width="20" style="343" customWidth="1"/>
    <col min="15371" max="15371" width="1.66796875" style="343" customWidth="1"/>
    <col min="15372" max="15616" width="9.33203125" style="343" customWidth="1"/>
    <col min="15617" max="15617" width="8.33203125" style="343" customWidth="1"/>
    <col min="15618" max="15618" width="1.66796875" style="343" customWidth="1"/>
    <col min="15619" max="15620" width="5" style="343" customWidth="1"/>
    <col min="15621" max="15621" width="11.66015625" style="343" customWidth="1"/>
    <col min="15622" max="15622" width="9.16015625" style="343" customWidth="1"/>
    <col min="15623" max="15623" width="5" style="343" customWidth="1"/>
    <col min="15624" max="15624" width="77.83203125" style="343" customWidth="1"/>
    <col min="15625" max="15626" width="20" style="343" customWidth="1"/>
    <col min="15627" max="15627" width="1.66796875" style="343" customWidth="1"/>
    <col min="15628" max="15872" width="9.33203125" style="343" customWidth="1"/>
    <col min="15873" max="15873" width="8.33203125" style="343" customWidth="1"/>
    <col min="15874" max="15874" width="1.66796875" style="343" customWidth="1"/>
    <col min="15875" max="15876" width="5" style="343" customWidth="1"/>
    <col min="15877" max="15877" width="11.66015625" style="343" customWidth="1"/>
    <col min="15878" max="15878" width="9.16015625" style="343" customWidth="1"/>
    <col min="15879" max="15879" width="5" style="343" customWidth="1"/>
    <col min="15880" max="15880" width="77.83203125" style="343" customWidth="1"/>
    <col min="15881" max="15882" width="20" style="343" customWidth="1"/>
    <col min="15883" max="15883" width="1.66796875" style="343" customWidth="1"/>
    <col min="15884" max="16128" width="9.33203125" style="343" customWidth="1"/>
    <col min="16129" max="16129" width="8.33203125" style="343" customWidth="1"/>
    <col min="16130" max="16130" width="1.66796875" style="343" customWidth="1"/>
    <col min="16131" max="16132" width="5" style="343" customWidth="1"/>
    <col min="16133" max="16133" width="11.66015625" style="343" customWidth="1"/>
    <col min="16134" max="16134" width="9.16015625" style="343" customWidth="1"/>
    <col min="16135" max="16135" width="5" style="343" customWidth="1"/>
    <col min="16136" max="16136" width="77.83203125" style="343" customWidth="1"/>
    <col min="16137" max="16138" width="20" style="343" customWidth="1"/>
    <col min="16139" max="16139" width="1.66796875" style="343" customWidth="1"/>
    <col min="16140" max="16384" width="9.33203125" style="343" customWidth="1"/>
  </cols>
  <sheetData>
    <row r="1" ht="37.5" customHeight="1"/>
    <row r="2" spans="2:11" ht="7.5" customHeight="1">
      <c r="B2" s="344"/>
      <c r="C2" s="345"/>
      <c r="D2" s="345"/>
      <c r="E2" s="345"/>
      <c r="F2" s="345"/>
      <c r="G2" s="345"/>
      <c r="H2" s="345"/>
      <c r="I2" s="345"/>
      <c r="J2" s="345"/>
      <c r="K2" s="346"/>
    </row>
    <row r="3" spans="2:11" s="350" customFormat="1" ht="45" customHeight="1">
      <c r="B3" s="347"/>
      <c r="C3" s="348" t="s">
        <v>3248</v>
      </c>
      <c r="D3" s="348"/>
      <c r="E3" s="348"/>
      <c r="F3" s="348"/>
      <c r="G3" s="348"/>
      <c r="H3" s="348"/>
      <c r="I3" s="348"/>
      <c r="J3" s="348"/>
      <c r="K3" s="349"/>
    </row>
    <row r="4" spans="2:11" ht="25.5" customHeight="1">
      <c r="B4" s="351"/>
      <c r="C4" s="352" t="s">
        <v>3249</v>
      </c>
      <c r="D4" s="352"/>
      <c r="E4" s="352"/>
      <c r="F4" s="352"/>
      <c r="G4" s="352"/>
      <c r="H4" s="352"/>
      <c r="I4" s="352"/>
      <c r="J4" s="352"/>
      <c r="K4" s="353"/>
    </row>
    <row r="5" spans="2:11" ht="5.25" customHeight="1">
      <c r="B5" s="351"/>
      <c r="C5" s="354"/>
      <c r="D5" s="354"/>
      <c r="E5" s="354"/>
      <c r="F5" s="354"/>
      <c r="G5" s="354"/>
      <c r="H5" s="354"/>
      <c r="I5" s="354"/>
      <c r="J5" s="354"/>
      <c r="K5" s="353"/>
    </row>
    <row r="6" spans="2:11" ht="15" customHeight="1">
      <c r="B6" s="351"/>
      <c r="C6" s="355" t="s">
        <v>3250</v>
      </c>
      <c r="D6" s="355"/>
      <c r="E6" s="355"/>
      <c r="F6" s="355"/>
      <c r="G6" s="355"/>
      <c r="H6" s="355"/>
      <c r="I6" s="355"/>
      <c r="J6" s="355"/>
      <c r="K6" s="353"/>
    </row>
    <row r="7" spans="2:11" ht="15" customHeight="1">
      <c r="B7" s="356"/>
      <c r="C7" s="355" t="s">
        <v>3251</v>
      </c>
      <c r="D7" s="355"/>
      <c r="E7" s="355"/>
      <c r="F7" s="355"/>
      <c r="G7" s="355"/>
      <c r="H7" s="355"/>
      <c r="I7" s="355"/>
      <c r="J7" s="355"/>
      <c r="K7" s="353"/>
    </row>
    <row r="8" spans="2:11" ht="12.75" customHeight="1">
      <c r="B8" s="356"/>
      <c r="C8" s="357"/>
      <c r="D8" s="357"/>
      <c r="E8" s="357"/>
      <c r="F8" s="357"/>
      <c r="G8" s="357"/>
      <c r="H8" s="357"/>
      <c r="I8" s="357"/>
      <c r="J8" s="357"/>
      <c r="K8" s="353"/>
    </row>
    <row r="9" spans="2:11" ht="15" customHeight="1">
      <c r="B9" s="356"/>
      <c r="C9" s="355" t="s">
        <v>3252</v>
      </c>
      <c r="D9" s="355"/>
      <c r="E9" s="355"/>
      <c r="F9" s="355"/>
      <c r="G9" s="355"/>
      <c r="H9" s="355"/>
      <c r="I9" s="355"/>
      <c r="J9" s="355"/>
      <c r="K9" s="353"/>
    </row>
    <row r="10" spans="2:11" ht="15" customHeight="1">
      <c r="B10" s="356"/>
      <c r="C10" s="357"/>
      <c r="D10" s="355" t="s">
        <v>3253</v>
      </c>
      <c r="E10" s="355"/>
      <c r="F10" s="355"/>
      <c r="G10" s="355"/>
      <c r="H10" s="355"/>
      <c r="I10" s="355"/>
      <c r="J10" s="355"/>
      <c r="K10" s="353"/>
    </row>
    <row r="11" spans="2:11" ht="15" customHeight="1">
      <c r="B11" s="356"/>
      <c r="C11" s="358"/>
      <c r="D11" s="355" t="s">
        <v>3254</v>
      </c>
      <c r="E11" s="355"/>
      <c r="F11" s="355"/>
      <c r="G11" s="355"/>
      <c r="H11" s="355"/>
      <c r="I11" s="355"/>
      <c r="J11" s="355"/>
      <c r="K11" s="353"/>
    </row>
    <row r="12" spans="2:11" ht="12.75" customHeight="1">
      <c r="B12" s="356"/>
      <c r="C12" s="358"/>
      <c r="D12" s="358"/>
      <c r="E12" s="358"/>
      <c r="F12" s="358"/>
      <c r="G12" s="358"/>
      <c r="H12" s="358"/>
      <c r="I12" s="358"/>
      <c r="J12" s="358"/>
      <c r="K12" s="353"/>
    </row>
    <row r="13" spans="2:11" ht="15" customHeight="1">
      <c r="B13" s="356"/>
      <c r="C13" s="358"/>
      <c r="D13" s="355" t="s">
        <v>3255</v>
      </c>
      <c r="E13" s="355"/>
      <c r="F13" s="355"/>
      <c r="G13" s="355"/>
      <c r="H13" s="355"/>
      <c r="I13" s="355"/>
      <c r="J13" s="355"/>
      <c r="K13" s="353"/>
    </row>
    <row r="14" spans="2:11" ht="15" customHeight="1">
      <c r="B14" s="356"/>
      <c r="C14" s="358"/>
      <c r="D14" s="355" t="s">
        <v>3256</v>
      </c>
      <c r="E14" s="355"/>
      <c r="F14" s="355"/>
      <c r="G14" s="355"/>
      <c r="H14" s="355"/>
      <c r="I14" s="355"/>
      <c r="J14" s="355"/>
      <c r="K14" s="353"/>
    </row>
    <row r="15" spans="2:11" ht="15" customHeight="1">
      <c r="B15" s="356"/>
      <c r="C15" s="358"/>
      <c r="D15" s="355" t="s">
        <v>3257</v>
      </c>
      <c r="E15" s="355"/>
      <c r="F15" s="355"/>
      <c r="G15" s="355"/>
      <c r="H15" s="355"/>
      <c r="I15" s="355"/>
      <c r="J15" s="355"/>
      <c r="K15" s="353"/>
    </row>
    <row r="16" spans="2:11" ht="15" customHeight="1">
      <c r="B16" s="356"/>
      <c r="C16" s="358"/>
      <c r="D16" s="358"/>
      <c r="E16" s="359" t="s">
        <v>83</v>
      </c>
      <c r="F16" s="355" t="s">
        <v>3258</v>
      </c>
      <c r="G16" s="355"/>
      <c r="H16" s="355"/>
      <c r="I16" s="355"/>
      <c r="J16" s="355"/>
      <c r="K16" s="353"/>
    </row>
    <row r="17" spans="2:11" ht="15" customHeight="1">
      <c r="B17" s="356"/>
      <c r="C17" s="358"/>
      <c r="D17" s="358"/>
      <c r="E17" s="359" t="s">
        <v>3259</v>
      </c>
      <c r="F17" s="355" t="s">
        <v>3260</v>
      </c>
      <c r="G17" s="355"/>
      <c r="H17" s="355"/>
      <c r="I17" s="355"/>
      <c r="J17" s="355"/>
      <c r="K17" s="353"/>
    </row>
    <row r="18" spans="2:11" ht="15" customHeight="1">
      <c r="B18" s="356"/>
      <c r="C18" s="358"/>
      <c r="D18" s="358"/>
      <c r="E18" s="359" t="s">
        <v>77</v>
      </c>
      <c r="F18" s="355" t="s">
        <v>3261</v>
      </c>
      <c r="G18" s="355"/>
      <c r="H18" s="355"/>
      <c r="I18" s="355"/>
      <c r="J18" s="355"/>
      <c r="K18" s="353"/>
    </row>
    <row r="19" spans="2:11" ht="15" customHeight="1">
      <c r="B19" s="356"/>
      <c r="C19" s="358"/>
      <c r="D19" s="358"/>
      <c r="E19" s="359" t="s">
        <v>143</v>
      </c>
      <c r="F19" s="355" t="s">
        <v>144</v>
      </c>
      <c r="G19" s="355"/>
      <c r="H19" s="355"/>
      <c r="I19" s="355"/>
      <c r="J19" s="355"/>
      <c r="K19" s="353"/>
    </row>
    <row r="20" spans="2:11" ht="15" customHeight="1">
      <c r="B20" s="356"/>
      <c r="C20" s="358"/>
      <c r="D20" s="358"/>
      <c r="E20" s="359" t="s">
        <v>502</v>
      </c>
      <c r="F20" s="355" t="s">
        <v>3262</v>
      </c>
      <c r="G20" s="355"/>
      <c r="H20" s="355"/>
      <c r="I20" s="355"/>
      <c r="J20" s="355"/>
      <c r="K20" s="353"/>
    </row>
    <row r="21" spans="2:11" ht="15" customHeight="1">
      <c r="B21" s="356"/>
      <c r="C21" s="358"/>
      <c r="D21" s="358"/>
      <c r="E21" s="359" t="s">
        <v>93</v>
      </c>
      <c r="F21" s="355" t="s">
        <v>3263</v>
      </c>
      <c r="G21" s="355"/>
      <c r="H21" s="355"/>
      <c r="I21" s="355"/>
      <c r="J21" s="355"/>
      <c r="K21" s="353"/>
    </row>
    <row r="22" spans="2:11" ht="12.75" customHeight="1">
      <c r="B22" s="356"/>
      <c r="C22" s="358"/>
      <c r="D22" s="358"/>
      <c r="E22" s="358"/>
      <c r="F22" s="358"/>
      <c r="G22" s="358"/>
      <c r="H22" s="358"/>
      <c r="I22" s="358"/>
      <c r="J22" s="358"/>
      <c r="K22" s="353"/>
    </row>
    <row r="23" spans="2:11" ht="15" customHeight="1">
      <c r="B23" s="356"/>
      <c r="C23" s="355" t="s">
        <v>3264</v>
      </c>
      <c r="D23" s="355"/>
      <c r="E23" s="355"/>
      <c r="F23" s="355"/>
      <c r="G23" s="355"/>
      <c r="H23" s="355"/>
      <c r="I23" s="355"/>
      <c r="J23" s="355"/>
      <c r="K23" s="353"/>
    </row>
    <row r="24" spans="2:11" ht="15" customHeight="1">
      <c r="B24" s="356"/>
      <c r="C24" s="355" t="s">
        <v>3265</v>
      </c>
      <c r="D24" s="355"/>
      <c r="E24" s="355"/>
      <c r="F24" s="355"/>
      <c r="G24" s="355"/>
      <c r="H24" s="355"/>
      <c r="I24" s="355"/>
      <c r="J24" s="355"/>
      <c r="K24" s="353"/>
    </row>
    <row r="25" spans="2:11" ht="15" customHeight="1">
      <c r="B25" s="356"/>
      <c r="C25" s="357"/>
      <c r="D25" s="355" t="s">
        <v>3266</v>
      </c>
      <c r="E25" s="355"/>
      <c r="F25" s="355"/>
      <c r="G25" s="355"/>
      <c r="H25" s="355"/>
      <c r="I25" s="355"/>
      <c r="J25" s="355"/>
      <c r="K25" s="353"/>
    </row>
    <row r="26" spans="2:11" ht="15" customHeight="1">
      <c r="B26" s="356"/>
      <c r="C26" s="358"/>
      <c r="D26" s="355" t="s">
        <v>3267</v>
      </c>
      <c r="E26" s="355"/>
      <c r="F26" s="355"/>
      <c r="G26" s="355"/>
      <c r="H26" s="355"/>
      <c r="I26" s="355"/>
      <c r="J26" s="355"/>
      <c r="K26" s="353"/>
    </row>
    <row r="27" spans="2:11" ht="12.75" customHeight="1">
      <c r="B27" s="356"/>
      <c r="C27" s="358"/>
      <c r="D27" s="358"/>
      <c r="E27" s="358"/>
      <c r="F27" s="358"/>
      <c r="G27" s="358"/>
      <c r="H27" s="358"/>
      <c r="I27" s="358"/>
      <c r="J27" s="358"/>
      <c r="K27" s="353"/>
    </row>
    <row r="28" spans="2:11" ht="15" customHeight="1">
      <c r="B28" s="356"/>
      <c r="C28" s="358"/>
      <c r="D28" s="355" t="s">
        <v>3268</v>
      </c>
      <c r="E28" s="355"/>
      <c r="F28" s="355"/>
      <c r="G28" s="355"/>
      <c r="H28" s="355"/>
      <c r="I28" s="355"/>
      <c r="J28" s="355"/>
      <c r="K28" s="353"/>
    </row>
    <row r="29" spans="2:11" ht="15" customHeight="1">
      <c r="B29" s="356"/>
      <c r="C29" s="358"/>
      <c r="D29" s="355" t="s">
        <v>3269</v>
      </c>
      <c r="E29" s="355"/>
      <c r="F29" s="355"/>
      <c r="G29" s="355"/>
      <c r="H29" s="355"/>
      <c r="I29" s="355"/>
      <c r="J29" s="355"/>
      <c r="K29" s="353"/>
    </row>
    <row r="30" spans="2:11" ht="12.75" customHeight="1">
      <c r="B30" s="356"/>
      <c r="C30" s="358"/>
      <c r="D30" s="358"/>
      <c r="E30" s="358"/>
      <c r="F30" s="358"/>
      <c r="G30" s="358"/>
      <c r="H30" s="358"/>
      <c r="I30" s="358"/>
      <c r="J30" s="358"/>
      <c r="K30" s="353"/>
    </row>
    <row r="31" spans="2:11" ht="15" customHeight="1">
      <c r="B31" s="356"/>
      <c r="C31" s="358"/>
      <c r="D31" s="355" t="s">
        <v>3270</v>
      </c>
      <c r="E31" s="355"/>
      <c r="F31" s="355"/>
      <c r="G31" s="355"/>
      <c r="H31" s="355"/>
      <c r="I31" s="355"/>
      <c r="J31" s="355"/>
      <c r="K31" s="353"/>
    </row>
    <row r="32" spans="2:11" ht="15" customHeight="1">
      <c r="B32" s="356"/>
      <c r="C32" s="358"/>
      <c r="D32" s="355" t="s">
        <v>3271</v>
      </c>
      <c r="E32" s="355"/>
      <c r="F32" s="355"/>
      <c r="G32" s="355"/>
      <c r="H32" s="355"/>
      <c r="I32" s="355"/>
      <c r="J32" s="355"/>
      <c r="K32" s="353"/>
    </row>
    <row r="33" spans="2:11" ht="15" customHeight="1">
      <c r="B33" s="356"/>
      <c r="C33" s="358"/>
      <c r="D33" s="355" t="s">
        <v>3272</v>
      </c>
      <c r="E33" s="355"/>
      <c r="F33" s="355"/>
      <c r="G33" s="355"/>
      <c r="H33" s="355"/>
      <c r="I33" s="355"/>
      <c r="J33" s="355"/>
      <c r="K33" s="353"/>
    </row>
    <row r="34" spans="2:11" ht="15" customHeight="1">
      <c r="B34" s="356"/>
      <c r="C34" s="358"/>
      <c r="D34" s="357"/>
      <c r="E34" s="360" t="s">
        <v>166</v>
      </c>
      <c r="F34" s="357"/>
      <c r="G34" s="355" t="s">
        <v>3273</v>
      </c>
      <c r="H34" s="355"/>
      <c r="I34" s="355"/>
      <c r="J34" s="355"/>
      <c r="K34" s="353"/>
    </row>
    <row r="35" spans="2:11" ht="30.75" customHeight="1">
      <c r="B35" s="356"/>
      <c r="C35" s="358"/>
      <c r="D35" s="357"/>
      <c r="E35" s="360" t="s">
        <v>3274</v>
      </c>
      <c r="F35" s="357"/>
      <c r="G35" s="355" t="s">
        <v>3275</v>
      </c>
      <c r="H35" s="355"/>
      <c r="I35" s="355"/>
      <c r="J35" s="355"/>
      <c r="K35" s="353"/>
    </row>
    <row r="36" spans="2:11" ht="15" customHeight="1">
      <c r="B36" s="356"/>
      <c r="C36" s="358"/>
      <c r="D36" s="357"/>
      <c r="E36" s="360" t="s">
        <v>52</v>
      </c>
      <c r="F36" s="357"/>
      <c r="G36" s="355" t="s">
        <v>3276</v>
      </c>
      <c r="H36" s="355"/>
      <c r="I36" s="355"/>
      <c r="J36" s="355"/>
      <c r="K36" s="353"/>
    </row>
    <row r="37" spans="2:11" ht="15" customHeight="1">
      <c r="B37" s="356"/>
      <c r="C37" s="358"/>
      <c r="D37" s="357"/>
      <c r="E37" s="360" t="s">
        <v>167</v>
      </c>
      <c r="F37" s="357"/>
      <c r="G37" s="355" t="s">
        <v>3277</v>
      </c>
      <c r="H37" s="355"/>
      <c r="I37" s="355"/>
      <c r="J37" s="355"/>
      <c r="K37" s="353"/>
    </row>
    <row r="38" spans="2:11" ht="15" customHeight="1">
      <c r="B38" s="356"/>
      <c r="C38" s="358"/>
      <c r="D38" s="357"/>
      <c r="E38" s="360" t="s">
        <v>168</v>
      </c>
      <c r="F38" s="357"/>
      <c r="G38" s="355" t="s">
        <v>3278</v>
      </c>
      <c r="H38" s="355"/>
      <c r="I38" s="355"/>
      <c r="J38" s="355"/>
      <c r="K38" s="353"/>
    </row>
    <row r="39" spans="2:11" ht="15" customHeight="1">
      <c r="B39" s="356"/>
      <c r="C39" s="358"/>
      <c r="D39" s="357"/>
      <c r="E39" s="360" t="s">
        <v>169</v>
      </c>
      <c r="F39" s="357"/>
      <c r="G39" s="355" t="s">
        <v>3279</v>
      </c>
      <c r="H39" s="355"/>
      <c r="I39" s="355"/>
      <c r="J39" s="355"/>
      <c r="K39" s="353"/>
    </row>
    <row r="40" spans="2:11" ht="15" customHeight="1">
      <c r="B40" s="356"/>
      <c r="C40" s="358"/>
      <c r="D40" s="357"/>
      <c r="E40" s="360" t="s">
        <v>3280</v>
      </c>
      <c r="F40" s="357"/>
      <c r="G40" s="355" t="s">
        <v>3281</v>
      </c>
      <c r="H40" s="355"/>
      <c r="I40" s="355"/>
      <c r="J40" s="355"/>
      <c r="K40" s="353"/>
    </row>
    <row r="41" spans="2:11" ht="15" customHeight="1">
      <c r="B41" s="356"/>
      <c r="C41" s="358"/>
      <c r="D41" s="357"/>
      <c r="E41" s="360"/>
      <c r="F41" s="357"/>
      <c r="G41" s="355" t="s">
        <v>3282</v>
      </c>
      <c r="H41" s="355"/>
      <c r="I41" s="355"/>
      <c r="J41" s="355"/>
      <c r="K41" s="353"/>
    </row>
    <row r="42" spans="2:11" ht="15" customHeight="1">
      <c r="B42" s="356"/>
      <c r="C42" s="358"/>
      <c r="D42" s="357"/>
      <c r="E42" s="360" t="s">
        <v>3283</v>
      </c>
      <c r="F42" s="357"/>
      <c r="G42" s="355" t="s">
        <v>3284</v>
      </c>
      <c r="H42" s="355"/>
      <c r="I42" s="355"/>
      <c r="J42" s="355"/>
      <c r="K42" s="353"/>
    </row>
    <row r="43" spans="2:11" ht="15" customHeight="1">
      <c r="B43" s="356"/>
      <c r="C43" s="358"/>
      <c r="D43" s="357"/>
      <c r="E43" s="360" t="s">
        <v>171</v>
      </c>
      <c r="F43" s="357"/>
      <c r="G43" s="355" t="s">
        <v>3285</v>
      </c>
      <c r="H43" s="355"/>
      <c r="I43" s="355"/>
      <c r="J43" s="355"/>
      <c r="K43" s="353"/>
    </row>
    <row r="44" spans="2:11" ht="12.75" customHeight="1">
      <c r="B44" s="356"/>
      <c r="C44" s="358"/>
      <c r="D44" s="357"/>
      <c r="E44" s="357"/>
      <c r="F44" s="357"/>
      <c r="G44" s="357"/>
      <c r="H44" s="357"/>
      <c r="I44" s="357"/>
      <c r="J44" s="357"/>
      <c r="K44" s="353"/>
    </row>
    <row r="45" spans="2:11" ht="15" customHeight="1">
      <c r="B45" s="356"/>
      <c r="C45" s="358"/>
      <c r="D45" s="355" t="s">
        <v>3286</v>
      </c>
      <c r="E45" s="355"/>
      <c r="F45" s="355"/>
      <c r="G45" s="355"/>
      <c r="H45" s="355"/>
      <c r="I45" s="355"/>
      <c r="J45" s="355"/>
      <c r="K45" s="353"/>
    </row>
    <row r="46" spans="2:11" ht="15" customHeight="1">
      <c r="B46" s="356"/>
      <c r="C46" s="358"/>
      <c r="D46" s="358"/>
      <c r="E46" s="355" t="s">
        <v>3287</v>
      </c>
      <c r="F46" s="355"/>
      <c r="G46" s="355"/>
      <c r="H46" s="355"/>
      <c r="I46" s="355"/>
      <c r="J46" s="355"/>
      <c r="K46" s="353"/>
    </row>
    <row r="47" spans="2:11" ht="15" customHeight="1">
      <c r="B47" s="356"/>
      <c r="C47" s="358"/>
      <c r="D47" s="358"/>
      <c r="E47" s="355" t="s">
        <v>3288</v>
      </c>
      <c r="F47" s="355"/>
      <c r="G47" s="355"/>
      <c r="H47" s="355"/>
      <c r="I47" s="355"/>
      <c r="J47" s="355"/>
      <c r="K47" s="353"/>
    </row>
    <row r="48" spans="2:11" ht="15" customHeight="1">
      <c r="B48" s="356"/>
      <c r="C48" s="358"/>
      <c r="D48" s="358"/>
      <c r="E48" s="355" t="s">
        <v>3289</v>
      </c>
      <c r="F48" s="355"/>
      <c r="G48" s="355"/>
      <c r="H48" s="355"/>
      <c r="I48" s="355"/>
      <c r="J48" s="355"/>
      <c r="K48" s="353"/>
    </row>
    <row r="49" spans="2:11" ht="15" customHeight="1">
      <c r="B49" s="356"/>
      <c r="C49" s="358"/>
      <c r="D49" s="355" t="s">
        <v>3290</v>
      </c>
      <c r="E49" s="355"/>
      <c r="F49" s="355"/>
      <c r="G49" s="355"/>
      <c r="H49" s="355"/>
      <c r="I49" s="355"/>
      <c r="J49" s="355"/>
      <c r="K49" s="353"/>
    </row>
    <row r="50" spans="2:11" ht="25.5" customHeight="1">
      <c r="B50" s="351"/>
      <c r="C50" s="352" t="s">
        <v>3291</v>
      </c>
      <c r="D50" s="352"/>
      <c r="E50" s="352"/>
      <c r="F50" s="352"/>
      <c r="G50" s="352"/>
      <c r="H50" s="352"/>
      <c r="I50" s="352"/>
      <c r="J50" s="352"/>
      <c r="K50" s="353"/>
    </row>
    <row r="51" spans="2:11" ht="5.25" customHeight="1">
      <c r="B51" s="351"/>
      <c r="C51" s="354"/>
      <c r="D51" s="354"/>
      <c r="E51" s="354"/>
      <c r="F51" s="354"/>
      <c r="G51" s="354"/>
      <c r="H51" s="354"/>
      <c r="I51" s="354"/>
      <c r="J51" s="354"/>
      <c r="K51" s="353"/>
    </row>
    <row r="52" spans="2:11" ht="15" customHeight="1">
      <c r="B52" s="351"/>
      <c r="C52" s="355" t="s">
        <v>3292</v>
      </c>
      <c r="D52" s="355"/>
      <c r="E52" s="355"/>
      <c r="F52" s="355"/>
      <c r="G52" s="355"/>
      <c r="H52" s="355"/>
      <c r="I52" s="355"/>
      <c r="J52" s="355"/>
      <c r="K52" s="353"/>
    </row>
    <row r="53" spans="2:11" ht="15" customHeight="1">
      <c r="B53" s="351"/>
      <c r="C53" s="355" t="s">
        <v>3293</v>
      </c>
      <c r="D53" s="355"/>
      <c r="E53" s="355"/>
      <c r="F53" s="355"/>
      <c r="G53" s="355"/>
      <c r="H53" s="355"/>
      <c r="I53" s="355"/>
      <c r="J53" s="355"/>
      <c r="K53" s="353"/>
    </row>
    <row r="54" spans="2:11" ht="12.75" customHeight="1">
      <c r="B54" s="351"/>
      <c r="C54" s="357"/>
      <c r="D54" s="357"/>
      <c r="E54" s="357"/>
      <c r="F54" s="357"/>
      <c r="G54" s="357"/>
      <c r="H54" s="357"/>
      <c r="I54" s="357"/>
      <c r="J54" s="357"/>
      <c r="K54" s="353"/>
    </row>
    <row r="55" spans="2:11" ht="15" customHeight="1">
      <c r="B55" s="351"/>
      <c r="C55" s="355" t="s">
        <v>3294</v>
      </c>
      <c r="D55" s="355"/>
      <c r="E55" s="355"/>
      <c r="F55" s="355"/>
      <c r="G55" s="355"/>
      <c r="H55" s="355"/>
      <c r="I55" s="355"/>
      <c r="J55" s="355"/>
      <c r="K55" s="353"/>
    </row>
    <row r="56" spans="2:11" ht="15" customHeight="1">
      <c r="B56" s="351"/>
      <c r="C56" s="358"/>
      <c r="D56" s="355" t="s">
        <v>3295</v>
      </c>
      <c r="E56" s="355"/>
      <c r="F56" s="355"/>
      <c r="G56" s="355"/>
      <c r="H56" s="355"/>
      <c r="I56" s="355"/>
      <c r="J56" s="355"/>
      <c r="K56" s="353"/>
    </row>
    <row r="57" spans="2:11" ht="15" customHeight="1">
      <c r="B57" s="351"/>
      <c r="C57" s="358"/>
      <c r="D57" s="355" t="s">
        <v>3296</v>
      </c>
      <c r="E57" s="355"/>
      <c r="F57" s="355"/>
      <c r="G57" s="355"/>
      <c r="H57" s="355"/>
      <c r="I57" s="355"/>
      <c r="J57" s="355"/>
      <c r="K57" s="353"/>
    </row>
    <row r="58" spans="2:11" ht="15" customHeight="1">
      <c r="B58" s="351"/>
      <c r="C58" s="358"/>
      <c r="D58" s="355" t="s">
        <v>3297</v>
      </c>
      <c r="E58" s="355"/>
      <c r="F58" s="355"/>
      <c r="G58" s="355"/>
      <c r="H58" s="355"/>
      <c r="I58" s="355"/>
      <c r="J58" s="355"/>
      <c r="K58" s="353"/>
    </row>
    <row r="59" spans="2:11" ht="15" customHeight="1">
      <c r="B59" s="351"/>
      <c r="C59" s="358"/>
      <c r="D59" s="355" t="s">
        <v>3298</v>
      </c>
      <c r="E59" s="355"/>
      <c r="F59" s="355"/>
      <c r="G59" s="355"/>
      <c r="H59" s="355"/>
      <c r="I59" s="355"/>
      <c r="J59" s="355"/>
      <c r="K59" s="353"/>
    </row>
    <row r="60" spans="2:11" ht="15" customHeight="1">
      <c r="B60" s="351"/>
      <c r="C60" s="358"/>
      <c r="D60" s="361" t="s">
        <v>3299</v>
      </c>
      <c r="E60" s="361"/>
      <c r="F60" s="361"/>
      <c r="G60" s="361"/>
      <c r="H60" s="361"/>
      <c r="I60" s="361"/>
      <c r="J60" s="361"/>
      <c r="K60" s="353"/>
    </row>
    <row r="61" spans="2:11" ht="15" customHeight="1">
      <c r="B61" s="351"/>
      <c r="C61" s="358"/>
      <c r="D61" s="355" t="s">
        <v>3300</v>
      </c>
      <c r="E61" s="355"/>
      <c r="F61" s="355"/>
      <c r="G61" s="355"/>
      <c r="H61" s="355"/>
      <c r="I61" s="355"/>
      <c r="J61" s="355"/>
      <c r="K61" s="353"/>
    </row>
    <row r="62" spans="2:11" ht="12.75" customHeight="1">
      <c r="B62" s="351"/>
      <c r="C62" s="358"/>
      <c r="D62" s="358"/>
      <c r="E62" s="362"/>
      <c r="F62" s="358"/>
      <c r="G62" s="358"/>
      <c r="H62" s="358"/>
      <c r="I62" s="358"/>
      <c r="J62" s="358"/>
      <c r="K62" s="353"/>
    </row>
    <row r="63" spans="2:11" ht="15" customHeight="1">
      <c r="B63" s="351"/>
      <c r="C63" s="358"/>
      <c r="D63" s="355" t="s">
        <v>3301</v>
      </c>
      <c r="E63" s="355"/>
      <c r="F63" s="355"/>
      <c r="G63" s="355"/>
      <c r="H63" s="355"/>
      <c r="I63" s="355"/>
      <c r="J63" s="355"/>
      <c r="K63" s="353"/>
    </row>
    <row r="64" spans="2:11" ht="15" customHeight="1">
      <c r="B64" s="351"/>
      <c r="C64" s="358"/>
      <c r="D64" s="361" t="s">
        <v>3302</v>
      </c>
      <c r="E64" s="361"/>
      <c r="F64" s="361"/>
      <c r="G64" s="361"/>
      <c r="H64" s="361"/>
      <c r="I64" s="361"/>
      <c r="J64" s="361"/>
      <c r="K64" s="353"/>
    </row>
    <row r="65" spans="2:11" ht="15" customHeight="1">
      <c r="B65" s="351"/>
      <c r="C65" s="358"/>
      <c r="D65" s="355" t="s">
        <v>3303</v>
      </c>
      <c r="E65" s="355"/>
      <c r="F65" s="355"/>
      <c r="G65" s="355"/>
      <c r="H65" s="355"/>
      <c r="I65" s="355"/>
      <c r="J65" s="355"/>
      <c r="K65" s="353"/>
    </row>
    <row r="66" spans="2:11" ht="15" customHeight="1">
      <c r="B66" s="351"/>
      <c r="C66" s="358"/>
      <c r="D66" s="355" t="s">
        <v>3304</v>
      </c>
      <c r="E66" s="355"/>
      <c r="F66" s="355"/>
      <c r="G66" s="355"/>
      <c r="H66" s="355"/>
      <c r="I66" s="355"/>
      <c r="J66" s="355"/>
      <c r="K66" s="353"/>
    </row>
    <row r="67" spans="2:11" ht="15" customHeight="1">
      <c r="B67" s="351"/>
      <c r="C67" s="358"/>
      <c r="D67" s="355" t="s">
        <v>3305</v>
      </c>
      <c r="E67" s="355"/>
      <c r="F67" s="355"/>
      <c r="G67" s="355"/>
      <c r="H67" s="355"/>
      <c r="I67" s="355"/>
      <c r="J67" s="355"/>
      <c r="K67" s="353"/>
    </row>
    <row r="68" spans="2:11" ht="15" customHeight="1">
      <c r="B68" s="351"/>
      <c r="C68" s="358"/>
      <c r="D68" s="355" t="s">
        <v>3306</v>
      </c>
      <c r="E68" s="355"/>
      <c r="F68" s="355"/>
      <c r="G68" s="355"/>
      <c r="H68" s="355"/>
      <c r="I68" s="355"/>
      <c r="J68" s="355"/>
      <c r="K68" s="353"/>
    </row>
    <row r="69" spans="2:11" ht="12.75" customHeight="1">
      <c r="B69" s="363"/>
      <c r="C69" s="364"/>
      <c r="D69" s="364"/>
      <c r="E69" s="364"/>
      <c r="F69" s="364"/>
      <c r="G69" s="364"/>
      <c r="H69" s="364"/>
      <c r="I69" s="364"/>
      <c r="J69" s="364"/>
      <c r="K69" s="365"/>
    </row>
    <row r="70" spans="2:11" ht="18.75" customHeight="1">
      <c r="B70" s="366"/>
      <c r="C70" s="366"/>
      <c r="D70" s="366"/>
      <c r="E70" s="366"/>
      <c r="F70" s="366"/>
      <c r="G70" s="366"/>
      <c r="H70" s="366"/>
      <c r="I70" s="366"/>
      <c r="J70" s="366"/>
      <c r="K70" s="367"/>
    </row>
    <row r="71" spans="2:11" ht="18.75" customHeight="1">
      <c r="B71" s="367"/>
      <c r="C71" s="367"/>
      <c r="D71" s="367"/>
      <c r="E71" s="367"/>
      <c r="F71" s="367"/>
      <c r="G71" s="367"/>
      <c r="H71" s="367"/>
      <c r="I71" s="367"/>
      <c r="J71" s="367"/>
      <c r="K71" s="367"/>
    </row>
    <row r="72" spans="2:11" ht="7.5" customHeight="1">
      <c r="B72" s="368"/>
      <c r="C72" s="369"/>
      <c r="D72" s="369"/>
      <c r="E72" s="369"/>
      <c r="F72" s="369"/>
      <c r="G72" s="369"/>
      <c r="H72" s="369"/>
      <c r="I72" s="369"/>
      <c r="J72" s="369"/>
      <c r="K72" s="370"/>
    </row>
    <row r="73" spans="2:11" ht="45" customHeight="1">
      <c r="B73" s="371"/>
      <c r="C73" s="372" t="s">
        <v>3247</v>
      </c>
      <c r="D73" s="372"/>
      <c r="E73" s="372"/>
      <c r="F73" s="372"/>
      <c r="G73" s="372"/>
      <c r="H73" s="372"/>
      <c r="I73" s="372"/>
      <c r="J73" s="372"/>
      <c r="K73" s="373"/>
    </row>
    <row r="74" spans="2:11" ht="17.25" customHeight="1">
      <c r="B74" s="371"/>
      <c r="C74" s="374" t="s">
        <v>3307</v>
      </c>
      <c r="D74" s="374"/>
      <c r="E74" s="374"/>
      <c r="F74" s="374" t="s">
        <v>3308</v>
      </c>
      <c r="G74" s="375"/>
      <c r="H74" s="374" t="s">
        <v>167</v>
      </c>
      <c r="I74" s="374" t="s">
        <v>56</v>
      </c>
      <c r="J74" s="374" t="s">
        <v>3309</v>
      </c>
      <c r="K74" s="373"/>
    </row>
    <row r="75" spans="2:11" ht="17.25" customHeight="1">
      <c r="B75" s="371"/>
      <c r="C75" s="376" t="s">
        <v>3310</v>
      </c>
      <c r="D75" s="376"/>
      <c r="E75" s="376"/>
      <c r="F75" s="377" t="s">
        <v>3311</v>
      </c>
      <c r="G75" s="378"/>
      <c r="H75" s="376"/>
      <c r="I75" s="376"/>
      <c r="J75" s="376" t="s">
        <v>3312</v>
      </c>
      <c r="K75" s="373"/>
    </row>
    <row r="76" spans="2:11" ht="5.25" customHeight="1">
      <c r="B76" s="371"/>
      <c r="C76" s="379"/>
      <c r="D76" s="379"/>
      <c r="E76" s="379"/>
      <c r="F76" s="379"/>
      <c r="G76" s="380"/>
      <c r="H76" s="379"/>
      <c r="I76" s="379"/>
      <c r="J76" s="379"/>
      <c r="K76" s="373"/>
    </row>
    <row r="77" spans="2:11" ht="15" customHeight="1">
      <c r="B77" s="371"/>
      <c r="C77" s="360" t="s">
        <v>52</v>
      </c>
      <c r="D77" s="379"/>
      <c r="E77" s="379"/>
      <c r="F77" s="381" t="s">
        <v>3313</v>
      </c>
      <c r="G77" s="380"/>
      <c r="H77" s="360" t="s">
        <v>3314</v>
      </c>
      <c r="I77" s="360" t="s">
        <v>3315</v>
      </c>
      <c r="J77" s="360">
        <v>20</v>
      </c>
      <c r="K77" s="373"/>
    </row>
    <row r="78" spans="2:11" ht="15" customHeight="1">
      <c r="B78" s="371"/>
      <c r="C78" s="360" t="s">
        <v>3316</v>
      </c>
      <c r="D78" s="360"/>
      <c r="E78" s="360"/>
      <c r="F78" s="381" t="s">
        <v>3313</v>
      </c>
      <c r="G78" s="380"/>
      <c r="H78" s="360" t="s">
        <v>3317</v>
      </c>
      <c r="I78" s="360" t="s">
        <v>3315</v>
      </c>
      <c r="J78" s="360">
        <v>120</v>
      </c>
      <c r="K78" s="373"/>
    </row>
    <row r="79" spans="2:11" ht="15" customHeight="1">
      <c r="B79" s="382"/>
      <c r="C79" s="360" t="s">
        <v>3318</v>
      </c>
      <c r="D79" s="360"/>
      <c r="E79" s="360"/>
      <c r="F79" s="381" t="s">
        <v>3319</v>
      </c>
      <c r="G79" s="380"/>
      <c r="H79" s="360" t="s">
        <v>3320</v>
      </c>
      <c r="I79" s="360" t="s">
        <v>3315</v>
      </c>
      <c r="J79" s="360">
        <v>50</v>
      </c>
      <c r="K79" s="373"/>
    </row>
    <row r="80" spans="2:11" ht="15" customHeight="1">
      <c r="B80" s="382"/>
      <c r="C80" s="360" t="s">
        <v>3321</v>
      </c>
      <c r="D80" s="360"/>
      <c r="E80" s="360"/>
      <c r="F80" s="381" t="s">
        <v>3313</v>
      </c>
      <c r="G80" s="380"/>
      <c r="H80" s="360" t="s">
        <v>3322</v>
      </c>
      <c r="I80" s="360" t="s">
        <v>3323</v>
      </c>
      <c r="J80" s="360"/>
      <c r="K80" s="373"/>
    </row>
    <row r="81" spans="2:11" ht="15" customHeight="1">
      <c r="B81" s="382"/>
      <c r="C81" s="383" t="s">
        <v>3324</v>
      </c>
      <c r="D81" s="383"/>
      <c r="E81" s="383"/>
      <c r="F81" s="384" t="s">
        <v>3319</v>
      </c>
      <c r="G81" s="383"/>
      <c r="H81" s="383" t="s">
        <v>3325</v>
      </c>
      <c r="I81" s="383" t="s">
        <v>3315</v>
      </c>
      <c r="J81" s="383">
        <v>15</v>
      </c>
      <c r="K81" s="373"/>
    </row>
    <row r="82" spans="2:11" ht="15" customHeight="1">
      <c r="B82" s="382"/>
      <c r="C82" s="383" t="s">
        <v>3326</v>
      </c>
      <c r="D82" s="383"/>
      <c r="E82" s="383"/>
      <c r="F82" s="384" t="s">
        <v>3319</v>
      </c>
      <c r="G82" s="383"/>
      <c r="H82" s="383" t="s">
        <v>3327</v>
      </c>
      <c r="I82" s="383" t="s">
        <v>3315</v>
      </c>
      <c r="J82" s="383">
        <v>15</v>
      </c>
      <c r="K82" s="373"/>
    </row>
    <row r="83" spans="2:11" ht="15" customHeight="1">
      <c r="B83" s="382"/>
      <c r="C83" s="383" t="s">
        <v>3328</v>
      </c>
      <c r="D83" s="383"/>
      <c r="E83" s="383"/>
      <c r="F83" s="384" t="s">
        <v>3319</v>
      </c>
      <c r="G83" s="383"/>
      <c r="H83" s="383" t="s">
        <v>3329</v>
      </c>
      <c r="I83" s="383" t="s">
        <v>3315</v>
      </c>
      <c r="J83" s="383">
        <v>20</v>
      </c>
      <c r="K83" s="373"/>
    </row>
    <row r="84" spans="2:11" ht="15" customHeight="1">
      <c r="B84" s="382"/>
      <c r="C84" s="383" t="s">
        <v>3330</v>
      </c>
      <c r="D84" s="383"/>
      <c r="E84" s="383"/>
      <c r="F84" s="384" t="s">
        <v>3319</v>
      </c>
      <c r="G84" s="383"/>
      <c r="H84" s="383" t="s">
        <v>3331</v>
      </c>
      <c r="I84" s="383" t="s">
        <v>3315</v>
      </c>
      <c r="J84" s="383">
        <v>20</v>
      </c>
      <c r="K84" s="373"/>
    </row>
    <row r="85" spans="2:11" ht="15" customHeight="1">
      <c r="B85" s="382"/>
      <c r="C85" s="360" t="s">
        <v>3332</v>
      </c>
      <c r="D85" s="360"/>
      <c r="E85" s="360"/>
      <c r="F85" s="381" t="s">
        <v>3319</v>
      </c>
      <c r="G85" s="380"/>
      <c r="H85" s="360" t="s">
        <v>3333</v>
      </c>
      <c r="I85" s="360" t="s">
        <v>3315</v>
      </c>
      <c r="J85" s="360">
        <v>50</v>
      </c>
      <c r="K85" s="373"/>
    </row>
    <row r="86" spans="2:11" ht="15" customHeight="1">
      <c r="B86" s="382"/>
      <c r="C86" s="360" t="s">
        <v>3334</v>
      </c>
      <c r="D86" s="360"/>
      <c r="E86" s="360"/>
      <c r="F86" s="381" t="s">
        <v>3319</v>
      </c>
      <c r="G86" s="380"/>
      <c r="H86" s="360" t="s">
        <v>3335</v>
      </c>
      <c r="I86" s="360" t="s">
        <v>3315</v>
      </c>
      <c r="J86" s="360">
        <v>20</v>
      </c>
      <c r="K86" s="373"/>
    </row>
    <row r="87" spans="2:11" ht="15" customHeight="1">
      <c r="B87" s="382"/>
      <c r="C87" s="360" t="s">
        <v>3336</v>
      </c>
      <c r="D87" s="360"/>
      <c r="E87" s="360"/>
      <c r="F87" s="381" t="s">
        <v>3319</v>
      </c>
      <c r="G87" s="380"/>
      <c r="H87" s="360" t="s">
        <v>3337</v>
      </c>
      <c r="I87" s="360" t="s">
        <v>3315</v>
      </c>
      <c r="J87" s="360">
        <v>20</v>
      </c>
      <c r="K87" s="373"/>
    </row>
    <row r="88" spans="2:11" ht="15" customHeight="1">
      <c r="B88" s="382"/>
      <c r="C88" s="360" t="s">
        <v>3338</v>
      </c>
      <c r="D88" s="360"/>
      <c r="E88" s="360"/>
      <c r="F88" s="381" t="s">
        <v>3319</v>
      </c>
      <c r="G88" s="380"/>
      <c r="H88" s="360" t="s">
        <v>3339</v>
      </c>
      <c r="I88" s="360" t="s">
        <v>3315</v>
      </c>
      <c r="J88" s="360">
        <v>50</v>
      </c>
      <c r="K88" s="373"/>
    </row>
    <row r="89" spans="2:11" ht="15" customHeight="1">
      <c r="B89" s="382"/>
      <c r="C89" s="360" t="s">
        <v>3340</v>
      </c>
      <c r="D89" s="360"/>
      <c r="E89" s="360"/>
      <c r="F89" s="381" t="s">
        <v>3319</v>
      </c>
      <c r="G89" s="380"/>
      <c r="H89" s="360" t="s">
        <v>3340</v>
      </c>
      <c r="I89" s="360" t="s">
        <v>3315</v>
      </c>
      <c r="J89" s="360">
        <v>50</v>
      </c>
      <c r="K89" s="373"/>
    </row>
    <row r="90" spans="2:11" ht="15" customHeight="1">
      <c r="B90" s="382"/>
      <c r="C90" s="360" t="s">
        <v>172</v>
      </c>
      <c r="D90" s="360"/>
      <c r="E90" s="360"/>
      <c r="F90" s="381" t="s">
        <v>3319</v>
      </c>
      <c r="G90" s="380"/>
      <c r="H90" s="360" t="s">
        <v>3341</v>
      </c>
      <c r="I90" s="360" t="s">
        <v>3315</v>
      </c>
      <c r="J90" s="360">
        <v>255</v>
      </c>
      <c r="K90" s="373"/>
    </row>
    <row r="91" spans="2:11" ht="15" customHeight="1">
      <c r="B91" s="382"/>
      <c r="C91" s="360" t="s">
        <v>3342</v>
      </c>
      <c r="D91" s="360"/>
      <c r="E91" s="360"/>
      <c r="F91" s="381" t="s">
        <v>3313</v>
      </c>
      <c r="G91" s="380"/>
      <c r="H91" s="360" t="s">
        <v>3343</v>
      </c>
      <c r="I91" s="360" t="s">
        <v>3344</v>
      </c>
      <c r="J91" s="360"/>
      <c r="K91" s="373"/>
    </row>
    <row r="92" spans="2:11" ht="15" customHeight="1">
      <c r="B92" s="382"/>
      <c r="C92" s="360" t="s">
        <v>3345</v>
      </c>
      <c r="D92" s="360"/>
      <c r="E92" s="360"/>
      <c r="F92" s="381" t="s">
        <v>3313</v>
      </c>
      <c r="G92" s="380"/>
      <c r="H92" s="360" t="s">
        <v>3346</v>
      </c>
      <c r="I92" s="360" t="s">
        <v>3347</v>
      </c>
      <c r="J92" s="360"/>
      <c r="K92" s="373"/>
    </row>
    <row r="93" spans="2:11" ht="15" customHeight="1">
      <c r="B93" s="382"/>
      <c r="C93" s="360" t="s">
        <v>3348</v>
      </c>
      <c r="D93" s="360"/>
      <c r="E93" s="360"/>
      <c r="F93" s="381" t="s">
        <v>3313</v>
      </c>
      <c r="G93" s="380"/>
      <c r="H93" s="360" t="s">
        <v>3348</v>
      </c>
      <c r="I93" s="360" t="s">
        <v>3347</v>
      </c>
      <c r="J93" s="360"/>
      <c r="K93" s="373"/>
    </row>
    <row r="94" spans="2:11" ht="15" customHeight="1">
      <c r="B94" s="382"/>
      <c r="C94" s="360" t="s">
        <v>37</v>
      </c>
      <c r="D94" s="360"/>
      <c r="E94" s="360"/>
      <c r="F94" s="381" t="s">
        <v>3313</v>
      </c>
      <c r="G94" s="380"/>
      <c r="H94" s="360" t="s">
        <v>3349</v>
      </c>
      <c r="I94" s="360" t="s">
        <v>3347</v>
      </c>
      <c r="J94" s="360"/>
      <c r="K94" s="373"/>
    </row>
    <row r="95" spans="2:11" ht="15" customHeight="1">
      <c r="B95" s="382"/>
      <c r="C95" s="360" t="s">
        <v>47</v>
      </c>
      <c r="D95" s="360"/>
      <c r="E95" s="360"/>
      <c r="F95" s="381" t="s">
        <v>3313</v>
      </c>
      <c r="G95" s="380"/>
      <c r="H95" s="360" t="s">
        <v>3350</v>
      </c>
      <c r="I95" s="360" t="s">
        <v>3347</v>
      </c>
      <c r="J95" s="360"/>
      <c r="K95" s="373"/>
    </row>
    <row r="96" spans="2:11" ht="15" customHeight="1">
      <c r="B96" s="385"/>
      <c r="C96" s="386"/>
      <c r="D96" s="386"/>
      <c r="E96" s="386"/>
      <c r="F96" s="386"/>
      <c r="G96" s="386"/>
      <c r="H96" s="386"/>
      <c r="I96" s="386"/>
      <c r="J96" s="386"/>
      <c r="K96" s="387"/>
    </row>
    <row r="97" spans="2:11" ht="18.75" customHeight="1">
      <c r="B97" s="388"/>
      <c r="C97" s="389"/>
      <c r="D97" s="389"/>
      <c r="E97" s="389"/>
      <c r="F97" s="389"/>
      <c r="G97" s="389"/>
      <c r="H97" s="389"/>
      <c r="I97" s="389"/>
      <c r="J97" s="389"/>
      <c r="K97" s="388"/>
    </row>
    <row r="98" spans="2:11" ht="18.75" customHeight="1">
      <c r="B98" s="367"/>
      <c r="C98" s="367"/>
      <c r="D98" s="367"/>
      <c r="E98" s="367"/>
      <c r="F98" s="367"/>
      <c r="G98" s="367"/>
      <c r="H98" s="367"/>
      <c r="I98" s="367"/>
      <c r="J98" s="367"/>
      <c r="K98" s="367"/>
    </row>
    <row r="99" spans="2:11" ht="7.5" customHeight="1">
      <c r="B99" s="368"/>
      <c r="C99" s="369"/>
      <c r="D99" s="369"/>
      <c r="E99" s="369"/>
      <c r="F99" s="369"/>
      <c r="G99" s="369"/>
      <c r="H99" s="369"/>
      <c r="I99" s="369"/>
      <c r="J99" s="369"/>
      <c r="K99" s="370"/>
    </row>
    <row r="100" spans="2:11" ht="45" customHeight="1">
      <c r="B100" s="371"/>
      <c r="C100" s="372" t="s">
        <v>3351</v>
      </c>
      <c r="D100" s="372"/>
      <c r="E100" s="372"/>
      <c r="F100" s="372"/>
      <c r="G100" s="372"/>
      <c r="H100" s="372"/>
      <c r="I100" s="372"/>
      <c r="J100" s="372"/>
      <c r="K100" s="373"/>
    </row>
    <row r="101" spans="2:11" ht="17.25" customHeight="1">
      <c r="B101" s="371"/>
      <c r="C101" s="374" t="s">
        <v>3307</v>
      </c>
      <c r="D101" s="374"/>
      <c r="E101" s="374"/>
      <c r="F101" s="374" t="s">
        <v>3308</v>
      </c>
      <c r="G101" s="375"/>
      <c r="H101" s="374" t="s">
        <v>167</v>
      </c>
      <c r="I101" s="374" t="s">
        <v>56</v>
      </c>
      <c r="J101" s="374" t="s">
        <v>3309</v>
      </c>
      <c r="K101" s="373"/>
    </row>
    <row r="102" spans="2:11" ht="17.25" customHeight="1">
      <c r="B102" s="371"/>
      <c r="C102" s="376" t="s">
        <v>3310</v>
      </c>
      <c r="D102" s="376"/>
      <c r="E102" s="376"/>
      <c r="F102" s="377" t="s">
        <v>3311</v>
      </c>
      <c r="G102" s="378"/>
      <c r="H102" s="376"/>
      <c r="I102" s="376"/>
      <c r="J102" s="376" t="s">
        <v>3312</v>
      </c>
      <c r="K102" s="373"/>
    </row>
    <row r="103" spans="2:11" ht="5.25" customHeight="1">
      <c r="B103" s="371"/>
      <c r="C103" s="374"/>
      <c r="D103" s="374"/>
      <c r="E103" s="374"/>
      <c r="F103" s="374"/>
      <c r="G103" s="390"/>
      <c r="H103" s="374"/>
      <c r="I103" s="374"/>
      <c r="J103" s="374"/>
      <c r="K103" s="373"/>
    </row>
    <row r="104" spans="2:11" ht="15" customHeight="1">
      <c r="B104" s="371"/>
      <c r="C104" s="360" t="s">
        <v>52</v>
      </c>
      <c r="D104" s="379"/>
      <c r="E104" s="379"/>
      <c r="F104" s="381" t="s">
        <v>3313</v>
      </c>
      <c r="G104" s="390"/>
      <c r="H104" s="360" t="s">
        <v>3352</v>
      </c>
      <c r="I104" s="360" t="s">
        <v>3315</v>
      </c>
      <c r="J104" s="360">
        <v>20</v>
      </c>
      <c r="K104" s="373"/>
    </row>
    <row r="105" spans="2:11" ht="15" customHeight="1">
      <c r="B105" s="371"/>
      <c r="C105" s="360" t="s">
        <v>3316</v>
      </c>
      <c r="D105" s="360"/>
      <c r="E105" s="360"/>
      <c r="F105" s="381" t="s">
        <v>3313</v>
      </c>
      <c r="G105" s="360"/>
      <c r="H105" s="360" t="s">
        <v>3352</v>
      </c>
      <c r="I105" s="360" t="s">
        <v>3315</v>
      </c>
      <c r="J105" s="360">
        <v>120</v>
      </c>
      <c r="K105" s="373"/>
    </row>
    <row r="106" spans="2:11" ht="15" customHeight="1">
      <c r="B106" s="382"/>
      <c r="C106" s="360" t="s">
        <v>3318</v>
      </c>
      <c r="D106" s="360"/>
      <c r="E106" s="360"/>
      <c r="F106" s="381" t="s">
        <v>3319</v>
      </c>
      <c r="G106" s="360"/>
      <c r="H106" s="360" t="s">
        <v>3352</v>
      </c>
      <c r="I106" s="360" t="s">
        <v>3315</v>
      </c>
      <c r="J106" s="360">
        <v>50</v>
      </c>
      <c r="K106" s="373"/>
    </row>
    <row r="107" spans="2:11" ht="15" customHeight="1">
      <c r="B107" s="382"/>
      <c r="C107" s="360" t="s">
        <v>3321</v>
      </c>
      <c r="D107" s="360"/>
      <c r="E107" s="360"/>
      <c r="F107" s="381" t="s">
        <v>3313</v>
      </c>
      <c r="G107" s="360"/>
      <c r="H107" s="360" t="s">
        <v>3352</v>
      </c>
      <c r="I107" s="360" t="s">
        <v>3323</v>
      </c>
      <c r="J107" s="360"/>
      <c r="K107" s="373"/>
    </row>
    <row r="108" spans="2:11" ht="15" customHeight="1">
      <c r="B108" s="382"/>
      <c r="C108" s="360" t="s">
        <v>3332</v>
      </c>
      <c r="D108" s="360"/>
      <c r="E108" s="360"/>
      <c r="F108" s="381" t="s">
        <v>3319</v>
      </c>
      <c r="G108" s="360"/>
      <c r="H108" s="360" t="s">
        <v>3352</v>
      </c>
      <c r="I108" s="360" t="s">
        <v>3315</v>
      </c>
      <c r="J108" s="360">
        <v>50</v>
      </c>
      <c r="K108" s="373"/>
    </row>
    <row r="109" spans="2:11" ht="15" customHeight="1">
      <c r="B109" s="382"/>
      <c r="C109" s="360" t="s">
        <v>3340</v>
      </c>
      <c r="D109" s="360"/>
      <c r="E109" s="360"/>
      <c r="F109" s="381" t="s">
        <v>3319</v>
      </c>
      <c r="G109" s="360"/>
      <c r="H109" s="360" t="s">
        <v>3352</v>
      </c>
      <c r="I109" s="360" t="s">
        <v>3315</v>
      </c>
      <c r="J109" s="360">
        <v>50</v>
      </c>
      <c r="K109" s="373"/>
    </row>
    <row r="110" spans="2:11" ht="15" customHeight="1">
      <c r="B110" s="382"/>
      <c r="C110" s="360" t="s">
        <v>3338</v>
      </c>
      <c r="D110" s="360"/>
      <c r="E110" s="360"/>
      <c r="F110" s="381" t="s">
        <v>3319</v>
      </c>
      <c r="G110" s="360"/>
      <c r="H110" s="360" t="s">
        <v>3352</v>
      </c>
      <c r="I110" s="360" t="s">
        <v>3315</v>
      </c>
      <c r="J110" s="360">
        <v>50</v>
      </c>
      <c r="K110" s="373"/>
    </row>
    <row r="111" spans="2:11" ht="15" customHeight="1">
      <c r="B111" s="382"/>
      <c r="C111" s="360" t="s">
        <v>52</v>
      </c>
      <c r="D111" s="360"/>
      <c r="E111" s="360"/>
      <c r="F111" s="381" t="s">
        <v>3313</v>
      </c>
      <c r="G111" s="360"/>
      <c r="H111" s="360" t="s">
        <v>3353</v>
      </c>
      <c r="I111" s="360" t="s">
        <v>3315</v>
      </c>
      <c r="J111" s="360">
        <v>20</v>
      </c>
      <c r="K111" s="373"/>
    </row>
    <row r="112" spans="2:11" ht="15" customHeight="1">
      <c r="B112" s="382"/>
      <c r="C112" s="360" t="s">
        <v>3354</v>
      </c>
      <c r="D112" s="360"/>
      <c r="E112" s="360"/>
      <c r="F112" s="381" t="s">
        <v>3313</v>
      </c>
      <c r="G112" s="360"/>
      <c r="H112" s="360" t="s">
        <v>3355</v>
      </c>
      <c r="I112" s="360" t="s">
        <v>3315</v>
      </c>
      <c r="J112" s="360">
        <v>120</v>
      </c>
      <c r="K112" s="373"/>
    </row>
    <row r="113" spans="2:11" ht="15" customHeight="1">
      <c r="B113" s="382"/>
      <c r="C113" s="360" t="s">
        <v>37</v>
      </c>
      <c r="D113" s="360"/>
      <c r="E113" s="360"/>
      <c r="F113" s="381" t="s">
        <v>3313</v>
      </c>
      <c r="G113" s="360"/>
      <c r="H113" s="360" t="s">
        <v>3356</v>
      </c>
      <c r="I113" s="360" t="s">
        <v>3347</v>
      </c>
      <c r="J113" s="360"/>
      <c r="K113" s="373"/>
    </row>
    <row r="114" spans="2:11" ht="15" customHeight="1">
      <c r="B114" s="382"/>
      <c r="C114" s="360" t="s">
        <v>47</v>
      </c>
      <c r="D114" s="360"/>
      <c r="E114" s="360"/>
      <c r="F114" s="381" t="s">
        <v>3313</v>
      </c>
      <c r="G114" s="360"/>
      <c r="H114" s="360" t="s">
        <v>3357</v>
      </c>
      <c r="I114" s="360" t="s">
        <v>3347</v>
      </c>
      <c r="J114" s="360"/>
      <c r="K114" s="373"/>
    </row>
    <row r="115" spans="2:11" ht="15" customHeight="1">
      <c r="B115" s="382"/>
      <c r="C115" s="360" t="s">
        <v>56</v>
      </c>
      <c r="D115" s="360"/>
      <c r="E115" s="360"/>
      <c r="F115" s="381" t="s">
        <v>3313</v>
      </c>
      <c r="G115" s="360"/>
      <c r="H115" s="360" t="s">
        <v>3358</v>
      </c>
      <c r="I115" s="360" t="s">
        <v>3359</v>
      </c>
      <c r="J115" s="360"/>
      <c r="K115" s="373"/>
    </row>
    <row r="116" spans="2:11" ht="15" customHeight="1">
      <c r="B116" s="385"/>
      <c r="C116" s="391"/>
      <c r="D116" s="391"/>
      <c r="E116" s="391"/>
      <c r="F116" s="391"/>
      <c r="G116" s="391"/>
      <c r="H116" s="391"/>
      <c r="I116" s="391"/>
      <c r="J116" s="391"/>
      <c r="K116" s="387"/>
    </row>
    <row r="117" spans="2:11" ht="18.75" customHeight="1">
      <c r="B117" s="392"/>
      <c r="C117" s="357"/>
      <c r="D117" s="357"/>
      <c r="E117" s="357"/>
      <c r="F117" s="393"/>
      <c r="G117" s="357"/>
      <c r="H117" s="357"/>
      <c r="I117" s="357"/>
      <c r="J117" s="357"/>
      <c r="K117" s="392"/>
    </row>
    <row r="118" spans="2:11" ht="18.75" customHeight="1">
      <c r="B118" s="367"/>
      <c r="C118" s="367"/>
      <c r="D118" s="367"/>
      <c r="E118" s="367"/>
      <c r="F118" s="367"/>
      <c r="G118" s="367"/>
      <c r="H118" s="367"/>
      <c r="I118" s="367"/>
      <c r="J118" s="367"/>
      <c r="K118" s="367"/>
    </row>
    <row r="119" spans="2:11" ht="7.5" customHeight="1">
      <c r="B119" s="394"/>
      <c r="C119" s="395"/>
      <c r="D119" s="395"/>
      <c r="E119" s="395"/>
      <c r="F119" s="395"/>
      <c r="G119" s="395"/>
      <c r="H119" s="395"/>
      <c r="I119" s="395"/>
      <c r="J119" s="395"/>
      <c r="K119" s="396"/>
    </row>
    <row r="120" spans="2:11" ht="45" customHeight="1">
      <c r="B120" s="397"/>
      <c r="C120" s="348" t="s">
        <v>3360</v>
      </c>
      <c r="D120" s="348"/>
      <c r="E120" s="348"/>
      <c r="F120" s="348"/>
      <c r="G120" s="348"/>
      <c r="H120" s="348"/>
      <c r="I120" s="348"/>
      <c r="J120" s="348"/>
      <c r="K120" s="398"/>
    </row>
    <row r="121" spans="2:11" ht="17.25" customHeight="1">
      <c r="B121" s="399"/>
      <c r="C121" s="374" t="s">
        <v>3307</v>
      </c>
      <c r="D121" s="374"/>
      <c r="E121" s="374"/>
      <c r="F121" s="374" t="s">
        <v>3308</v>
      </c>
      <c r="G121" s="375"/>
      <c r="H121" s="374" t="s">
        <v>167</v>
      </c>
      <c r="I121" s="374" t="s">
        <v>56</v>
      </c>
      <c r="J121" s="374" t="s">
        <v>3309</v>
      </c>
      <c r="K121" s="400"/>
    </row>
    <row r="122" spans="2:11" ht="17.25" customHeight="1">
      <c r="B122" s="399"/>
      <c r="C122" s="376" t="s">
        <v>3310</v>
      </c>
      <c r="D122" s="376"/>
      <c r="E122" s="376"/>
      <c r="F122" s="377" t="s">
        <v>3311</v>
      </c>
      <c r="G122" s="378"/>
      <c r="H122" s="376"/>
      <c r="I122" s="376"/>
      <c r="J122" s="376" t="s">
        <v>3312</v>
      </c>
      <c r="K122" s="400"/>
    </row>
    <row r="123" spans="2:11" ht="5.25" customHeight="1">
      <c r="B123" s="401"/>
      <c r="C123" s="379"/>
      <c r="D123" s="379"/>
      <c r="E123" s="379"/>
      <c r="F123" s="379"/>
      <c r="G123" s="360"/>
      <c r="H123" s="379"/>
      <c r="I123" s="379"/>
      <c r="J123" s="379"/>
      <c r="K123" s="402"/>
    </row>
    <row r="124" spans="2:11" ht="15" customHeight="1">
      <c r="B124" s="401"/>
      <c r="C124" s="360" t="s">
        <v>3316</v>
      </c>
      <c r="D124" s="379"/>
      <c r="E124" s="379"/>
      <c r="F124" s="381" t="s">
        <v>3313</v>
      </c>
      <c r="G124" s="360"/>
      <c r="H124" s="360" t="s">
        <v>3352</v>
      </c>
      <c r="I124" s="360" t="s">
        <v>3315</v>
      </c>
      <c r="J124" s="360">
        <v>120</v>
      </c>
      <c r="K124" s="403"/>
    </row>
    <row r="125" spans="2:11" ht="15" customHeight="1">
      <c r="B125" s="401"/>
      <c r="C125" s="360" t="s">
        <v>3361</v>
      </c>
      <c r="D125" s="360"/>
      <c r="E125" s="360"/>
      <c r="F125" s="381" t="s">
        <v>3313</v>
      </c>
      <c r="G125" s="360"/>
      <c r="H125" s="360" t="s">
        <v>3362</v>
      </c>
      <c r="I125" s="360" t="s">
        <v>3315</v>
      </c>
      <c r="J125" s="360" t="s">
        <v>3363</v>
      </c>
      <c r="K125" s="403"/>
    </row>
    <row r="126" spans="2:11" ht="15" customHeight="1">
      <c r="B126" s="401"/>
      <c r="C126" s="360" t="s">
        <v>93</v>
      </c>
      <c r="D126" s="360"/>
      <c r="E126" s="360"/>
      <c r="F126" s="381" t="s">
        <v>3313</v>
      </c>
      <c r="G126" s="360"/>
      <c r="H126" s="360" t="s">
        <v>3364</v>
      </c>
      <c r="I126" s="360" t="s">
        <v>3315</v>
      </c>
      <c r="J126" s="360" t="s">
        <v>3363</v>
      </c>
      <c r="K126" s="403"/>
    </row>
    <row r="127" spans="2:11" ht="15" customHeight="1">
      <c r="B127" s="401"/>
      <c r="C127" s="360" t="s">
        <v>3324</v>
      </c>
      <c r="D127" s="360"/>
      <c r="E127" s="360"/>
      <c r="F127" s="381" t="s">
        <v>3319</v>
      </c>
      <c r="G127" s="360"/>
      <c r="H127" s="360" t="s">
        <v>3325</v>
      </c>
      <c r="I127" s="360" t="s">
        <v>3315</v>
      </c>
      <c r="J127" s="360">
        <v>15</v>
      </c>
      <c r="K127" s="403"/>
    </row>
    <row r="128" spans="2:11" ht="15" customHeight="1">
      <c r="B128" s="401"/>
      <c r="C128" s="383" t="s">
        <v>3326</v>
      </c>
      <c r="D128" s="383"/>
      <c r="E128" s="383"/>
      <c r="F128" s="384" t="s">
        <v>3319</v>
      </c>
      <c r="G128" s="383"/>
      <c r="H128" s="383" t="s">
        <v>3327</v>
      </c>
      <c r="I128" s="383" t="s">
        <v>3315</v>
      </c>
      <c r="J128" s="383">
        <v>15</v>
      </c>
      <c r="K128" s="403"/>
    </row>
    <row r="129" spans="2:11" ht="15" customHeight="1">
      <c r="B129" s="401"/>
      <c r="C129" s="383" t="s">
        <v>3328</v>
      </c>
      <c r="D129" s="383"/>
      <c r="E129" s="383"/>
      <c r="F129" s="384" t="s">
        <v>3319</v>
      </c>
      <c r="G129" s="383"/>
      <c r="H129" s="383" t="s">
        <v>3329</v>
      </c>
      <c r="I129" s="383" t="s">
        <v>3315</v>
      </c>
      <c r="J129" s="383">
        <v>20</v>
      </c>
      <c r="K129" s="403"/>
    </row>
    <row r="130" spans="2:11" ht="15" customHeight="1">
      <c r="B130" s="401"/>
      <c r="C130" s="383" t="s">
        <v>3330</v>
      </c>
      <c r="D130" s="383"/>
      <c r="E130" s="383"/>
      <c r="F130" s="384" t="s">
        <v>3319</v>
      </c>
      <c r="G130" s="383"/>
      <c r="H130" s="383" t="s">
        <v>3331</v>
      </c>
      <c r="I130" s="383" t="s">
        <v>3315</v>
      </c>
      <c r="J130" s="383">
        <v>20</v>
      </c>
      <c r="K130" s="403"/>
    </row>
    <row r="131" spans="2:11" ht="15" customHeight="1">
      <c r="B131" s="401"/>
      <c r="C131" s="360" t="s">
        <v>3318</v>
      </c>
      <c r="D131" s="360"/>
      <c r="E131" s="360"/>
      <c r="F131" s="381" t="s">
        <v>3319</v>
      </c>
      <c r="G131" s="360"/>
      <c r="H131" s="360" t="s">
        <v>3352</v>
      </c>
      <c r="I131" s="360" t="s">
        <v>3315</v>
      </c>
      <c r="J131" s="360">
        <v>50</v>
      </c>
      <c r="K131" s="403"/>
    </row>
    <row r="132" spans="2:11" ht="15" customHeight="1">
      <c r="B132" s="401"/>
      <c r="C132" s="360" t="s">
        <v>3332</v>
      </c>
      <c r="D132" s="360"/>
      <c r="E132" s="360"/>
      <c r="F132" s="381" t="s">
        <v>3319</v>
      </c>
      <c r="G132" s="360"/>
      <c r="H132" s="360" t="s">
        <v>3352</v>
      </c>
      <c r="I132" s="360" t="s">
        <v>3315</v>
      </c>
      <c r="J132" s="360">
        <v>50</v>
      </c>
      <c r="K132" s="403"/>
    </row>
    <row r="133" spans="2:11" ht="15" customHeight="1">
      <c r="B133" s="401"/>
      <c r="C133" s="360" t="s">
        <v>3338</v>
      </c>
      <c r="D133" s="360"/>
      <c r="E133" s="360"/>
      <c r="F133" s="381" t="s">
        <v>3319</v>
      </c>
      <c r="G133" s="360"/>
      <c r="H133" s="360" t="s">
        <v>3352</v>
      </c>
      <c r="I133" s="360" t="s">
        <v>3315</v>
      </c>
      <c r="J133" s="360">
        <v>50</v>
      </c>
      <c r="K133" s="403"/>
    </row>
    <row r="134" spans="2:11" ht="15" customHeight="1">
      <c r="B134" s="401"/>
      <c r="C134" s="360" t="s">
        <v>3340</v>
      </c>
      <c r="D134" s="360"/>
      <c r="E134" s="360"/>
      <c r="F134" s="381" t="s">
        <v>3319</v>
      </c>
      <c r="G134" s="360"/>
      <c r="H134" s="360" t="s">
        <v>3352</v>
      </c>
      <c r="I134" s="360" t="s">
        <v>3315</v>
      </c>
      <c r="J134" s="360">
        <v>50</v>
      </c>
      <c r="K134" s="403"/>
    </row>
    <row r="135" spans="2:11" ht="15" customHeight="1">
      <c r="B135" s="401"/>
      <c r="C135" s="360" t="s">
        <v>172</v>
      </c>
      <c r="D135" s="360"/>
      <c r="E135" s="360"/>
      <c r="F135" s="381" t="s">
        <v>3319</v>
      </c>
      <c r="G135" s="360"/>
      <c r="H135" s="360" t="s">
        <v>3365</v>
      </c>
      <c r="I135" s="360" t="s">
        <v>3315</v>
      </c>
      <c r="J135" s="360">
        <v>255</v>
      </c>
      <c r="K135" s="403"/>
    </row>
    <row r="136" spans="2:11" ht="15" customHeight="1">
      <c r="B136" s="401"/>
      <c r="C136" s="360" t="s">
        <v>3342</v>
      </c>
      <c r="D136" s="360"/>
      <c r="E136" s="360"/>
      <c r="F136" s="381" t="s">
        <v>3313</v>
      </c>
      <c r="G136" s="360"/>
      <c r="H136" s="360" t="s">
        <v>3366</v>
      </c>
      <c r="I136" s="360" t="s">
        <v>3344</v>
      </c>
      <c r="J136" s="360"/>
      <c r="K136" s="403"/>
    </row>
    <row r="137" spans="2:11" ht="15" customHeight="1">
      <c r="B137" s="401"/>
      <c r="C137" s="360" t="s">
        <v>3345</v>
      </c>
      <c r="D137" s="360"/>
      <c r="E137" s="360"/>
      <c r="F137" s="381" t="s">
        <v>3313</v>
      </c>
      <c r="G137" s="360"/>
      <c r="H137" s="360" t="s">
        <v>3367</v>
      </c>
      <c r="I137" s="360" t="s">
        <v>3347</v>
      </c>
      <c r="J137" s="360"/>
      <c r="K137" s="403"/>
    </row>
    <row r="138" spans="2:11" ht="15" customHeight="1">
      <c r="B138" s="401"/>
      <c r="C138" s="360" t="s">
        <v>3348</v>
      </c>
      <c r="D138" s="360"/>
      <c r="E138" s="360"/>
      <c r="F138" s="381" t="s">
        <v>3313</v>
      </c>
      <c r="G138" s="360"/>
      <c r="H138" s="360" t="s">
        <v>3348</v>
      </c>
      <c r="I138" s="360" t="s">
        <v>3347</v>
      </c>
      <c r="J138" s="360"/>
      <c r="K138" s="403"/>
    </row>
    <row r="139" spans="2:11" ht="15" customHeight="1">
      <c r="B139" s="401"/>
      <c r="C139" s="360" t="s">
        <v>37</v>
      </c>
      <c r="D139" s="360"/>
      <c r="E139" s="360"/>
      <c r="F139" s="381" t="s">
        <v>3313</v>
      </c>
      <c r="G139" s="360"/>
      <c r="H139" s="360" t="s">
        <v>3368</v>
      </c>
      <c r="I139" s="360" t="s">
        <v>3347</v>
      </c>
      <c r="J139" s="360"/>
      <c r="K139" s="403"/>
    </row>
    <row r="140" spans="2:11" ht="15" customHeight="1">
      <c r="B140" s="401"/>
      <c r="C140" s="360" t="s">
        <v>3369</v>
      </c>
      <c r="D140" s="360"/>
      <c r="E140" s="360"/>
      <c r="F140" s="381" t="s">
        <v>3313</v>
      </c>
      <c r="G140" s="360"/>
      <c r="H140" s="360" t="s">
        <v>3370</v>
      </c>
      <c r="I140" s="360" t="s">
        <v>3347</v>
      </c>
      <c r="J140" s="360"/>
      <c r="K140" s="403"/>
    </row>
    <row r="141" spans="2:11" ht="15" customHeight="1">
      <c r="B141" s="404"/>
      <c r="C141" s="405"/>
      <c r="D141" s="405"/>
      <c r="E141" s="405"/>
      <c r="F141" s="405"/>
      <c r="G141" s="405"/>
      <c r="H141" s="405"/>
      <c r="I141" s="405"/>
      <c r="J141" s="405"/>
      <c r="K141" s="406"/>
    </row>
    <row r="142" spans="2:11" ht="18.75" customHeight="1">
      <c r="B142" s="357"/>
      <c r="C142" s="357"/>
      <c r="D142" s="357"/>
      <c r="E142" s="357"/>
      <c r="F142" s="393"/>
      <c r="G142" s="357"/>
      <c r="H142" s="357"/>
      <c r="I142" s="357"/>
      <c r="J142" s="357"/>
      <c r="K142" s="357"/>
    </row>
    <row r="143" spans="2:11" ht="18.75" customHeight="1">
      <c r="B143" s="367"/>
      <c r="C143" s="367"/>
      <c r="D143" s="367"/>
      <c r="E143" s="367"/>
      <c r="F143" s="367"/>
      <c r="G143" s="367"/>
      <c r="H143" s="367"/>
      <c r="I143" s="367"/>
      <c r="J143" s="367"/>
      <c r="K143" s="367"/>
    </row>
    <row r="144" spans="2:11" ht="7.5" customHeight="1">
      <c r="B144" s="368"/>
      <c r="C144" s="369"/>
      <c r="D144" s="369"/>
      <c r="E144" s="369"/>
      <c r="F144" s="369"/>
      <c r="G144" s="369"/>
      <c r="H144" s="369"/>
      <c r="I144" s="369"/>
      <c r="J144" s="369"/>
      <c r="K144" s="370"/>
    </row>
    <row r="145" spans="2:11" ht="45" customHeight="1">
      <c r="B145" s="371"/>
      <c r="C145" s="372" t="s">
        <v>3371</v>
      </c>
      <c r="D145" s="372"/>
      <c r="E145" s="372"/>
      <c r="F145" s="372"/>
      <c r="G145" s="372"/>
      <c r="H145" s="372"/>
      <c r="I145" s="372"/>
      <c r="J145" s="372"/>
      <c r="K145" s="373"/>
    </row>
    <row r="146" spans="2:11" ht="17.25" customHeight="1">
      <c r="B146" s="371"/>
      <c r="C146" s="374" t="s">
        <v>3307</v>
      </c>
      <c r="D146" s="374"/>
      <c r="E146" s="374"/>
      <c r="F146" s="374" t="s">
        <v>3308</v>
      </c>
      <c r="G146" s="375"/>
      <c r="H146" s="374" t="s">
        <v>167</v>
      </c>
      <c r="I146" s="374" t="s">
        <v>56</v>
      </c>
      <c r="J146" s="374" t="s">
        <v>3309</v>
      </c>
      <c r="K146" s="373"/>
    </row>
    <row r="147" spans="2:11" ht="17.25" customHeight="1">
      <c r="B147" s="371"/>
      <c r="C147" s="376" t="s">
        <v>3310</v>
      </c>
      <c r="D147" s="376"/>
      <c r="E147" s="376"/>
      <c r="F147" s="377" t="s">
        <v>3311</v>
      </c>
      <c r="G147" s="378"/>
      <c r="H147" s="376"/>
      <c r="I147" s="376"/>
      <c r="J147" s="376" t="s">
        <v>3312</v>
      </c>
      <c r="K147" s="373"/>
    </row>
    <row r="148" spans="2:11" ht="5.25" customHeight="1">
      <c r="B148" s="382"/>
      <c r="C148" s="379"/>
      <c r="D148" s="379"/>
      <c r="E148" s="379"/>
      <c r="F148" s="379"/>
      <c r="G148" s="380"/>
      <c r="H148" s="379"/>
      <c r="I148" s="379"/>
      <c r="J148" s="379"/>
      <c r="K148" s="403"/>
    </row>
    <row r="149" spans="2:11" ht="15" customHeight="1">
      <c r="B149" s="382"/>
      <c r="C149" s="407" t="s">
        <v>3316</v>
      </c>
      <c r="D149" s="360"/>
      <c r="E149" s="360"/>
      <c r="F149" s="408" t="s">
        <v>3313</v>
      </c>
      <c r="G149" s="360"/>
      <c r="H149" s="407" t="s">
        <v>3352</v>
      </c>
      <c r="I149" s="407" t="s">
        <v>3315</v>
      </c>
      <c r="J149" s="407">
        <v>120</v>
      </c>
      <c r="K149" s="403"/>
    </row>
    <row r="150" spans="2:11" ht="15" customHeight="1">
      <c r="B150" s="382"/>
      <c r="C150" s="407" t="s">
        <v>3361</v>
      </c>
      <c r="D150" s="360"/>
      <c r="E150" s="360"/>
      <c r="F150" s="408" t="s">
        <v>3313</v>
      </c>
      <c r="G150" s="360"/>
      <c r="H150" s="407" t="s">
        <v>3372</v>
      </c>
      <c r="I150" s="407" t="s">
        <v>3315</v>
      </c>
      <c r="J150" s="407" t="s">
        <v>3363</v>
      </c>
      <c r="K150" s="403"/>
    </row>
    <row r="151" spans="2:11" ht="15" customHeight="1">
      <c r="B151" s="382"/>
      <c r="C151" s="407" t="s">
        <v>93</v>
      </c>
      <c r="D151" s="360"/>
      <c r="E151" s="360"/>
      <c r="F151" s="408" t="s">
        <v>3313</v>
      </c>
      <c r="G151" s="360"/>
      <c r="H151" s="407" t="s">
        <v>3373</v>
      </c>
      <c r="I151" s="407" t="s">
        <v>3315</v>
      </c>
      <c r="J151" s="407" t="s">
        <v>3363</v>
      </c>
      <c r="K151" s="403"/>
    </row>
    <row r="152" spans="2:11" ht="15" customHeight="1">
      <c r="B152" s="382"/>
      <c r="C152" s="407" t="s">
        <v>3318</v>
      </c>
      <c r="D152" s="360"/>
      <c r="E152" s="360"/>
      <c r="F152" s="408" t="s">
        <v>3319</v>
      </c>
      <c r="G152" s="360"/>
      <c r="H152" s="407" t="s">
        <v>3352</v>
      </c>
      <c r="I152" s="407" t="s">
        <v>3315</v>
      </c>
      <c r="J152" s="407">
        <v>50</v>
      </c>
      <c r="K152" s="403"/>
    </row>
    <row r="153" spans="2:11" ht="15" customHeight="1">
      <c r="B153" s="382"/>
      <c r="C153" s="407" t="s">
        <v>3321</v>
      </c>
      <c r="D153" s="360"/>
      <c r="E153" s="360"/>
      <c r="F153" s="408" t="s">
        <v>3313</v>
      </c>
      <c r="G153" s="360"/>
      <c r="H153" s="407" t="s">
        <v>3352</v>
      </c>
      <c r="I153" s="407" t="s">
        <v>3323</v>
      </c>
      <c r="J153" s="407"/>
      <c r="K153" s="403"/>
    </row>
    <row r="154" spans="2:11" ht="15" customHeight="1">
      <c r="B154" s="382"/>
      <c r="C154" s="407" t="s">
        <v>3332</v>
      </c>
      <c r="D154" s="360"/>
      <c r="E154" s="360"/>
      <c r="F154" s="408" t="s">
        <v>3319</v>
      </c>
      <c r="G154" s="360"/>
      <c r="H154" s="407" t="s">
        <v>3352</v>
      </c>
      <c r="I154" s="407" t="s">
        <v>3315</v>
      </c>
      <c r="J154" s="407">
        <v>50</v>
      </c>
      <c r="K154" s="403"/>
    </row>
    <row r="155" spans="2:11" ht="15" customHeight="1">
      <c r="B155" s="382"/>
      <c r="C155" s="407" t="s">
        <v>3340</v>
      </c>
      <c r="D155" s="360"/>
      <c r="E155" s="360"/>
      <c r="F155" s="408" t="s">
        <v>3319</v>
      </c>
      <c r="G155" s="360"/>
      <c r="H155" s="407" t="s">
        <v>3352</v>
      </c>
      <c r="I155" s="407" t="s">
        <v>3315</v>
      </c>
      <c r="J155" s="407">
        <v>50</v>
      </c>
      <c r="K155" s="403"/>
    </row>
    <row r="156" spans="2:11" ht="15" customHeight="1">
      <c r="B156" s="382"/>
      <c r="C156" s="407" t="s">
        <v>3338</v>
      </c>
      <c r="D156" s="360"/>
      <c r="E156" s="360"/>
      <c r="F156" s="408" t="s">
        <v>3319</v>
      </c>
      <c r="G156" s="360"/>
      <c r="H156" s="407" t="s">
        <v>3352</v>
      </c>
      <c r="I156" s="407" t="s">
        <v>3315</v>
      </c>
      <c r="J156" s="407">
        <v>50</v>
      </c>
      <c r="K156" s="403"/>
    </row>
    <row r="157" spans="2:11" ht="15" customHeight="1">
      <c r="B157" s="382"/>
      <c r="C157" s="407" t="s">
        <v>151</v>
      </c>
      <c r="D157" s="360"/>
      <c r="E157" s="360"/>
      <c r="F157" s="408" t="s">
        <v>3313</v>
      </c>
      <c r="G157" s="360"/>
      <c r="H157" s="407" t="s">
        <v>3374</v>
      </c>
      <c r="I157" s="407" t="s">
        <v>3315</v>
      </c>
      <c r="J157" s="407" t="s">
        <v>3375</v>
      </c>
      <c r="K157" s="403"/>
    </row>
    <row r="158" spans="2:11" ht="15" customHeight="1">
      <c r="B158" s="382"/>
      <c r="C158" s="407" t="s">
        <v>3376</v>
      </c>
      <c r="D158" s="360"/>
      <c r="E158" s="360"/>
      <c r="F158" s="408" t="s">
        <v>3313</v>
      </c>
      <c r="G158" s="360"/>
      <c r="H158" s="407" t="s">
        <v>3377</v>
      </c>
      <c r="I158" s="407" t="s">
        <v>3347</v>
      </c>
      <c r="J158" s="407"/>
      <c r="K158" s="403"/>
    </row>
    <row r="159" spans="2:11" ht="15" customHeight="1">
      <c r="B159" s="409"/>
      <c r="C159" s="391"/>
      <c r="D159" s="391"/>
      <c r="E159" s="391"/>
      <c r="F159" s="391"/>
      <c r="G159" s="391"/>
      <c r="H159" s="391"/>
      <c r="I159" s="391"/>
      <c r="J159" s="391"/>
      <c r="K159" s="410"/>
    </row>
    <row r="160" spans="2:11" ht="18.75" customHeight="1">
      <c r="B160" s="357"/>
      <c r="C160" s="360"/>
      <c r="D160" s="360"/>
      <c r="E160" s="360"/>
      <c r="F160" s="381"/>
      <c r="G160" s="360"/>
      <c r="H160" s="360"/>
      <c r="I160" s="360"/>
      <c r="J160" s="360"/>
      <c r="K160" s="357"/>
    </row>
    <row r="161" spans="2:11" ht="18.75" customHeight="1">
      <c r="B161" s="367"/>
      <c r="C161" s="367"/>
      <c r="D161" s="367"/>
      <c r="E161" s="367"/>
      <c r="F161" s="367"/>
      <c r="G161" s="367"/>
      <c r="H161" s="367"/>
      <c r="I161" s="367"/>
      <c r="J161" s="367"/>
      <c r="K161" s="367"/>
    </row>
    <row r="162" spans="2:11" ht="7.5" customHeight="1">
      <c r="B162" s="344"/>
      <c r="C162" s="345"/>
      <c r="D162" s="345"/>
      <c r="E162" s="345"/>
      <c r="F162" s="345"/>
      <c r="G162" s="345"/>
      <c r="H162" s="345"/>
      <c r="I162" s="345"/>
      <c r="J162" s="345"/>
      <c r="K162" s="346"/>
    </row>
    <row r="163" spans="2:11" ht="45" customHeight="1">
      <c r="B163" s="347"/>
      <c r="C163" s="348" t="s">
        <v>3378</v>
      </c>
      <c r="D163" s="348"/>
      <c r="E163" s="348"/>
      <c r="F163" s="348"/>
      <c r="G163" s="348"/>
      <c r="H163" s="348"/>
      <c r="I163" s="348"/>
      <c r="J163" s="348"/>
      <c r="K163" s="349"/>
    </row>
    <row r="164" spans="2:11" ht="17.25" customHeight="1">
      <c r="B164" s="347"/>
      <c r="C164" s="374" t="s">
        <v>3307</v>
      </c>
      <c r="D164" s="374"/>
      <c r="E164" s="374"/>
      <c r="F164" s="374" t="s">
        <v>3308</v>
      </c>
      <c r="G164" s="411"/>
      <c r="H164" s="412" t="s">
        <v>167</v>
      </c>
      <c r="I164" s="412" t="s">
        <v>56</v>
      </c>
      <c r="J164" s="374" t="s">
        <v>3309</v>
      </c>
      <c r="K164" s="349"/>
    </row>
    <row r="165" spans="2:11" ht="17.25" customHeight="1">
      <c r="B165" s="351"/>
      <c r="C165" s="376" t="s">
        <v>3310</v>
      </c>
      <c r="D165" s="376"/>
      <c r="E165" s="376"/>
      <c r="F165" s="377" t="s">
        <v>3311</v>
      </c>
      <c r="G165" s="413"/>
      <c r="H165" s="414"/>
      <c r="I165" s="414"/>
      <c r="J165" s="376" t="s">
        <v>3312</v>
      </c>
      <c r="K165" s="353"/>
    </row>
    <row r="166" spans="2:11" ht="5.25" customHeight="1">
      <c r="B166" s="382"/>
      <c r="C166" s="379"/>
      <c r="D166" s="379"/>
      <c r="E166" s="379"/>
      <c r="F166" s="379"/>
      <c r="G166" s="380"/>
      <c r="H166" s="379"/>
      <c r="I166" s="379"/>
      <c r="J166" s="379"/>
      <c r="K166" s="403"/>
    </row>
    <row r="167" spans="2:11" ht="15" customHeight="1">
      <c r="B167" s="382"/>
      <c r="C167" s="360" t="s">
        <v>3316</v>
      </c>
      <c r="D167" s="360"/>
      <c r="E167" s="360"/>
      <c r="F167" s="381" t="s">
        <v>3313</v>
      </c>
      <c r="G167" s="360"/>
      <c r="H167" s="360" t="s">
        <v>3352</v>
      </c>
      <c r="I167" s="360" t="s">
        <v>3315</v>
      </c>
      <c r="J167" s="360">
        <v>120</v>
      </c>
      <c r="K167" s="403"/>
    </row>
    <row r="168" spans="2:11" ht="15" customHeight="1">
      <c r="B168" s="382"/>
      <c r="C168" s="360" t="s">
        <v>3361</v>
      </c>
      <c r="D168" s="360"/>
      <c r="E168" s="360"/>
      <c r="F168" s="381" t="s">
        <v>3313</v>
      </c>
      <c r="G168" s="360"/>
      <c r="H168" s="360" t="s">
        <v>3362</v>
      </c>
      <c r="I168" s="360" t="s">
        <v>3315</v>
      </c>
      <c r="J168" s="360" t="s">
        <v>3363</v>
      </c>
      <c r="K168" s="403"/>
    </row>
    <row r="169" spans="2:11" ht="15" customHeight="1">
      <c r="B169" s="382"/>
      <c r="C169" s="360" t="s">
        <v>93</v>
      </c>
      <c r="D169" s="360"/>
      <c r="E169" s="360"/>
      <c r="F169" s="381" t="s">
        <v>3313</v>
      </c>
      <c r="G169" s="360"/>
      <c r="H169" s="360" t="s">
        <v>3379</v>
      </c>
      <c r="I169" s="360" t="s">
        <v>3315</v>
      </c>
      <c r="J169" s="360" t="s">
        <v>3363</v>
      </c>
      <c r="K169" s="403"/>
    </row>
    <row r="170" spans="2:11" ht="15" customHeight="1">
      <c r="B170" s="382"/>
      <c r="C170" s="360" t="s">
        <v>3318</v>
      </c>
      <c r="D170" s="360"/>
      <c r="E170" s="360"/>
      <c r="F170" s="381" t="s">
        <v>3319</v>
      </c>
      <c r="G170" s="360"/>
      <c r="H170" s="360" t="s">
        <v>3379</v>
      </c>
      <c r="I170" s="360" t="s">
        <v>3315</v>
      </c>
      <c r="J170" s="360">
        <v>50</v>
      </c>
      <c r="K170" s="403"/>
    </row>
    <row r="171" spans="2:11" ht="15" customHeight="1">
      <c r="B171" s="382"/>
      <c r="C171" s="360" t="s">
        <v>3321</v>
      </c>
      <c r="D171" s="360"/>
      <c r="E171" s="360"/>
      <c r="F171" s="381" t="s">
        <v>3313</v>
      </c>
      <c r="G171" s="360"/>
      <c r="H171" s="360" t="s">
        <v>3379</v>
      </c>
      <c r="I171" s="360" t="s">
        <v>3323</v>
      </c>
      <c r="J171" s="360"/>
      <c r="K171" s="403"/>
    </row>
    <row r="172" spans="2:11" ht="15" customHeight="1">
      <c r="B172" s="382"/>
      <c r="C172" s="360" t="s">
        <v>3332</v>
      </c>
      <c r="D172" s="360"/>
      <c r="E172" s="360"/>
      <c r="F172" s="381" t="s">
        <v>3319</v>
      </c>
      <c r="G172" s="360"/>
      <c r="H172" s="360" t="s">
        <v>3379</v>
      </c>
      <c r="I172" s="360" t="s">
        <v>3315</v>
      </c>
      <c r="J172" s="360">
        <v>50</v>
      </c>
      <c r="K172" s="403"/>
    </row>
    <row r="173" spans="2:11" ht="15" customHeight="1">
      <c r="B173" s="382"/>
      <c r="C173" s="360" t="s">
        <v>3340</v>
      </c>
      <c r="D173" s="360"/>
      <c r="E173" s="360"/>
      <c r="F173" s="381" t="s">
        <v>3319</v>
      </c>
      <c r="G173" s="360"/>
      <c r="H173" s="360" t="s">
        <v>3379</v>
      </c>
      <c r="I173" s="360" t="s">
        <v>3315</v>
      </c>
      <c r="J173" s="360">
        <v>50</v>
      </c>
      <c r="K173" s="403"/>
    </row>
    <row r="174" spans="2:11" ht="15" customHeight="1">
      <c r="B174" s="382"/>
      <c r="C174" s="360" t="s">
        <v>3338</v>
      </c>
      <c r="D174" s="360"/>
      <c r="E174" s="360"/>
      <c r="F174" s="381" t="s">
        <v>3319</v>
      </c>
      <c r="G174" s="360"/>
      <c r="H174" s="360" t="s">
        <v>3379</v>
      </c>
      <c r="I174" s="360" t="s">
        <v>3315</v>
      </c>
      <c r="J174" s="360">
        <v>50</v>
      </c>
      <c r="K174" s="403"/>
    </row>
    <row r="175" spans="2:11" ht="15" customHeight="1">
      <c r="B175" s="382"/>
      <c r="C175" s="360" t="s">
        <v>166</v>
      </c>
      <c r="D175" s="360"/>
      <c r="E175" s="360"/>
      <c r="F175" s="381" t="s">
        <v>3313</v>
      </c>
      <c r="G175" s="360"/>
      <c r="H175" s="360" t="s">
        <v>3380</v>
      </c>
      <c r="I175" s="360" t="s">
        <v>3381</v>
      </c>
      <c r="J175" s="360"/>
      <c r="K175" s="403"/>
    </row>
    <row r="176" spans="2:11" ht="15" customHeight="1">
      <c r="B176" s="382"/>
      <c r="C176" s="360" t="s">
        <v>56</v>
      </c>
      <c r="D176" s="360"/>
      <c r="E176" s="360"/>
      <c r="F176" s="381" t="s">
        <v>3313</v>
      </c>
      <c r="G176" s="360"/>
      <c r="H176" s="360" t="s">
        <v>3382</v>
      </c>
      <c r="I176" s="360" t="s">
        <v>3383</v>
      </c>
      <c r="J176" s="360">
        <v>1</v>
      </c>
      <c r="K176" s="403"/>
    </row>
    <row r="177" spans="2:11" ht="15" customHeight="1">
      <c r="B177" s="382"/>
      <c r="C177" s="360" t="s">
        <v>52</v>
      </c>
      <c r="D177" s="360"/>
      <c r="E177" s="360"/>
      <c r="F177" s="381" t="s">
        <v>3313</v>
      </c>
      <c r="G177" s="360"/>
      <c r="H177" s="360" t="s">
        <v>3384</v>
      </c>
      <c r="I177" s="360" t="s">
        <v>3315</v>
      </c>
      <c r="J177" s="360">
        <v>20</v>
      </c>
      <c r="K177" s="403"/>
    </row>
    <row r="178" spans="2:11" ht="15" customHeight="1">
      <c r="B178" s="382"/>
      <c r="C178" s="360" t="s">
        <v>167</v>
      </c>
      <c r="D178" s="360"/>
      <c r="E178" s="360"/>
      <c r="F178" s="381" t="s">
        <v>3313</v>
      </c>
      <c r="G178" s="360"/>
      <c r="H178" s="360" t="s">
        <v>3385</v>
      </c>
      <c r="I178" s="360" t="s">
        <v>3315</v>
      </c>
      <c r="J178" s="360">
        <v>255</v>
      </c>
      <c r="K178" s="403"/>
    </row>
    <row r="179" spans="2:11" ht="15" customHeight="1">
      <c r="B179" s="382"/>
      <c r="C179" s="360" t="s">
        <v>168</v>
      </c>
      <c r="D179" s="360"/>
      <c r="E179" s="360"/>
      <c r="F179" s="381" t="s">
        <v>3313</v>
      </c>
      <c r="G179" s="360"/>
      <c r="H179" s="360" t="s">
        <v>3278</v>
      </c>
      <c r="I179" s="360" t="s">
        <v>3315</v>
      </c>
      <c r="J179" s="360">
        <v>10</v>
      </c>
      <c r="K179" s="403"/>
    </row>
    <row r="180" spans="2:11" ht="15" customHeight="1">
      <c r="B180" s="382"/>
      <c r="C180" s="360" t="s">
        <v>169</v>
      </c>
      <c r="D180" s="360"/>
      <c r="E180" s="360"/>
      <c r="F180" s="381" t="s">
        <v>3313</v>
      </c>
      <c r="G180" s="360"/>
      <c r="H180" s="360" t="s">
        <v>3386</v>
      </c>
      <c r="I180" s="360" t="s">
        <v>3347</v>
      </c>
      <c r="J180" s="360"/>
      <c r="K180" s="403"/>
    </row>
    <row r="181" spans="2:11" ht="15" customHeight="1">
      <c r="B181" s="382"/>
      <c r="C181" s="360" t="s">
        <v>3387</v>
      </c>
      <c r="D181" s="360"/>
      <c r="E181" s="360"/>
      <c r="F181" s="381" t="s">
        <v>3313</v>
      </c>
      <c r="G181" s="360"/>
      <c r="H181" s="360" t="s">
        <v>3388</v>
      </c>
      <c r="I181" s="360" t="s">
        <v>3347</v>
      </c>
      <c r="J181" s="360"/>
      <c r="K181" s="403"/>
    </row>
    <row r="182" spans="2:11" ht="15" customHeight="1">
      <c r="B182" s="382"/>
      <c r="C182" s="360" t="s">
        <v>3376</v>
      </c>
      <c r="D182" s="360"/>
      <c r="E182" s="360"/>
      <c r="F182" s="381" t="s">
        <v>3313</v>
      </c>
      <c r="G182" s="360"/>
      <c r="H182" s="360" t="s">
        <v>3389</v>
      </c>
      <c r="I182" s="360" t="s">
        <v>3347</v>
      </c>
      <c r="J182" s="360"/>
      <c r="K182" s="403"/>
    </row>
    <row r="183" spans="2:11" ht="15" customHeight="1">
      <c r="B183" s="382"/>
      <c r="C183" s="360" t="s">
        <v>171</v>
      </c>
      <c r="D183" s="360"/>
      <c r="E183" s="360"/>
      <c r="F183" s="381" t="s">
        <v>3319</v>
      </c>
      <c r="G183" s="360"/>
      <c r="H183" s="360" t="s">
        <v>3390</v>
      </c>
      <c r="I183" s="360" t="s">
        <v>3315</v>
      </c>
      <c r="J183" s="360">
        <v>50</v>
      </c>
      <c r="K183" s="403"/>
    </row>
    <row r="184" spans="2:11" ht="15" customHeight="1">
      <c r="B184" s="382"/>
      <c r="C184" s="360" t="s">
        <v>3391</v>
      </c>
      <c r="D184" s="360"/>
      <c r="E184" s="360"/>
      <c r="F184" s="381" t="s">
        <v>3319</v>
      </c>
      <c r="G184" s="360"/>
      <c r="H184" s="360" t="s">
        <v>3392</v>
      </c>
      <c r="I184" s="360" t="s">
        <v>3393</v>
      </c>
      <c r="J184" s="360"/>
      <c r="K184" s="403"/>
    </row>
    <row r="185" spans="2:11" ht="15" customHeight="1">
      <c r="B185" s="382"/>
      <c r="C185" s="360" t="s">
        <v>3394</v>
      </c>
      <c r="D185" s="360"/>
      <c r="E185" s="360"/>
      <c r="F185" s="381" t="s">
        <v>3319</v>
      </c>
      <c r="G185" s="360"/>
      <c r="H185" s="360" t="s">
        <v>3395</v>
      </c>
      <c r="I185" s="360" t="s">
        <v>3393</v>
      </c>
      <c r="J185" s="360"/>
      <c r="K185" s="403"/>
    </row>
    <row r="186" spans="2:11" ht="15" customHeight="1">
      <c r="B186" s="382"/>
      <c r="C186" s="360" t="s">
        <v>3396</v>
      </c>
      <c r="D186" s="360"/>
      <c r="E186" s="360"/>
      <c r="F186" s="381" t="s">
        <v>3319</v>
      </c>
      <c r="G186" s="360"/>
      <c r="H186" s="360" t="s">
        <v>3397</v>
      </c>
      <c r="I186" s="360" t="s">
        <v>3393</v>
      </c>
      <c r="J186" s="360"/>
      <c r="K186" s="403"/>
    </row>
    <row r="187" spans="2:11" ht="15" customHeight="1">
      <c r="B187" s="382"/>
      <c r="C187" s="415" t="s">
        <v>3398</v>
      </c>
      <c r="D187" s="360"/>
      <c r="E187" s="360"/>
      <c r="F187" s="381" t="s">
        <v>3319</v>
      </c>
      <c r="G187" s="360"/>
      <c r="H187" s="360" t="s">
        <v>3399</v>
      </c>
      <c r="I187" s="360" t="s">
        <v>3400</v>
      </c>
      <c r="J187" s="416" t="s">
        <v>3401</v>
      </c>
      <c r="K187" s="403"/>
    </row>
    <row r="188" spans="2:11" ht="15" customHeight="1">
      <c r="B188" s="382"/>
      <c r="C188" s="366" t="s">
        <v>41</v>
      </c>
      <c r="D188" s="360"/>
      <c r="E188" s="360"/>
      <c r="F188" s="381" t="s">
        <v>3313</v>
      </c>
      <c r="G188" s="360"/>
      <c r="H188" s="357" t="s">
        <v>3402</v>
      </c>
      <c r="I188" s="360" t="s">
        <v>3403</v>
      </c>
      <c r="J188" s="360"/>
      <c r="K188" s="403"/>
    </row>
    <row r="189" spans="2:11" ht="15" customHeight="1">
      <c r="B189" s="382"/>
      <c r="C189" s="366" t="s">
        <v>3404</v>
      </c>
      <c r="D189" s="360"/>
      <c r="E189" s="360"/>
      <c r="F189" s="381" t="s">
        <v>3313</v>
      </c>
      <c r="G189" s="360"/>
      <c r="H189" s="360" t="s">
        <v>3405</v>
      </c>
      <c r="I189" s="360" t="s">
        <v>3347</v>
      </c>
      <c r="J189" s="360"/>
      <c r="K189" s="403"/>
    </row>
    <row r="190" spans="2:11" ht="15" customHeight="1">
      <c r="B190" s="382"/>
      <c r="C190" s="366" t="s">
        <v>3406</v>
      </c>
      <c r="D190" s="360"/>
      <c r="E190" s="360"/>
      <c r="F190" s="381" t="s">
        <v>3313</v>
      </c>
      <c r="G190" s="360"/>
      <c r="H190" s="360" t="s">
        <v>3407</v>
      </c>
      <c r="I190" s="360" t="s">
        <v>3347</v>
      </c>
      <c r="J190" s="360"/>
      <c r="K190" s="403"/>
    </row>
    <row r="191" spans="2:11" ht="15" customHeight="1">
      <c r="B191" s="382"/>
      <c r="C191" s="366" t="s">
        <v>3408</v>
      </c>
      <c r="D191" s="360"/>
      <c r="E191" s="360"/>
      <c r="F191" s="381" t="s">
        <v>3319</v>
      </c>
      <c r="G191" s="360"/>
      <c r="H191" s="360" t="s">
        <v>3409</v>
      </c>
      <c r="I191" s="360" t="s">
        <v>3347</v>
      </c>
      <c r="J191" s="360"/>
      <c r="K191" s="403"/>
    </row>
    <row r="192" spans="2:11" ht="15" customHeight="1">
      <c r="B192" s="409"/>
      <c r="C192" s="417"/>
      <c r="D192" s="391"/>
      <c r="E192" s="391"/>
      <c r="F192" s="391"/>
      <c r="G192" s="391"/>
      <c r="H192" s="391"/>
      <c r="I192" s="391"/>
      <c r="J192" s="391"/>
      <c r="K192" s="410"/>
    </row>
    <row r="193" spans="2:11" ht="18.75" customHeight="1">
      <c r="B193" s="357"/>
      <c r="C193" s="360"/>
      <c r="D193" s="360"/>
      <c r="E193" s="360"/>
      <c r="F193" s="381"/>
      <c r="G193" s="360"/>
      <c r="H193" s="360"/>
      <c r="I193" s="360"/>
      <c r="J193" s="360"/>
      <c r="K193" s="357"/>
    </row>
    <row r="194" spans="2:11" ht="18.75" customHeight="1">
      <c r="B194" s="357"/>
      <c r="C194" s="360"/>
      <c r="D194" s="360"/>
      <c r="E194" s="360"/>
      <c r="F194" s="381"/>
      <c r="G194" s="360"/>
      <c r="H194" s="360"/>
      <c r="I194" s="360"/>
      <c r="J194" s="360"/>
      <c r="K194" s="357"/>
    </row>
    <row r="195" spans="2:11" ht="18.75" customHeight="1">
      <c r="B195" s="367"/>
      <c r="C195" s="367"/>
      <c r="D195" s="367"/>
      <c r="E195" s="367"/>
      <c r="F195" s="367"/>
      <c r="G195" s="367"/>
      <c r="H195" s="367"/>
      <c r="I195" s="367"/>
      <c r="J195" s="367"/>
      <c r="K195" s="367"/>
    </row>
    <row r="196" spans="2:11" ht="13.5">
      <c r="B196" s="344"/>
      <c r="C196" s="345"/>
      <c r="D196" s="345"/>
      <c r="E196" s="345"/>
      <c r="F196" s="345"/>
      <c r="G196" s="345"/>
      <c r="H196" s="345"/>
      <c r="I196" s="345"/>
      <c r="J196" s="345"/>
      <c r="K196" s="346"/>
    </row>
    <row r="197" spans="2:11" ht="21">
      <c r="B197" s="347"/>
      <c r="C197" s="348" t="s">
        <v>3410</v>
      </c>
      <c r="D197" s="348"/>
      <c r="E197" s="348"/>
      <c r="F197" s="348"/>
      <c r="G197" s="348"/>
      <c r="H197" s="348"/>
      <c r="I197" s="348"/>
      <c r="J197" s="348"/>
      <c r="K197" s="349"/>
    </row>
    <row r="198" spans="2:11" ht="25.5" customHeight="1">
      <c r="B198" s="347"/>
      <c r="C198" s="418" t="s">
        <v>3411</v>
      </c>
      <c r="D198" s="418"/>
      <c r="E198" s="418"/>
      <c r="F198" s="418" t="s">
        <v>3412</v>
      </c>
      <c r="G198" s="419"/>
      <c r="H198" s="420" t="s">
        <v>3413</v>
      </c>
      <c r="I198" s="420"/>
      <c r="J198" s="420"/>
      <c r="K198" s="349"/>
    </row>
    <row r="199" spans="2:11" ht="5.25" customHeight="1">
      <c r="B199" s="382"/>
      <c r="C199" s="379"/>
      <c r="D199" s="379"/>
      <c r="E199" s="379"/>
      <c r="F199" s="379"/>
      <c r="G199" s="360"/>
      <c r="H199" s="379"/>
      <c r="I199" s="379"/>
      <c r="J199" s="379"/>
      <c r="K199" s="403"/>
    </row>
    <row r="200" spans="2:11" ht="15" customHeight="1">
      <c r="B200" s="382"/>
      <c r="C200" s="360" t="s">
        <v>3403</v>
      </c>
      <c r="D200" s="360"/>
      <c r="E200" s="360"/>
      <c r="F200" s="381" t="s">
        <v>42</v>
      </c>
      <c r="G200" s="360"/>
      <c r="H200" s="421" t="s">
        <v>3414</v>
      </c>
      <c r="I200" s="421"/>
      <c r="J200" s="421"/>
      <c r="K200" s="403"/>
    </row>
    <row r="201" spans="2:11" ht="15" customHeight="1">
      <c r="B201" s="382"/>
      <c r="C201" s="388"/>
      <c r="D201" s="360"/>
      <c r="E201" s="360"/>
      <c r="F201" s="381" t="s">
        <v>43</v>
      </c>
      <c r="G201" s="360"/>
      <c r="H201" s="421" t="s">
        <v>3415</v>
      </c>
      <c r="I201" s="421"/>
      <c r="J201" s="421"/>
      <c r="K201" s="403"/>
    </row>
    <row r="202" spans="2:11" ht="15" customHeight="1">
      <c r="B202" s="382"/>
      <c r="C202" s="388"/>
      <c r="D202" s="360"/>
      <c r="E202" s="360"/>
      <c r="F202" s="381" t="s">
        <v>46</v>
      </c>
      <c r="G202" s="360"/>
      <c r="H202" s="421" t="s">
        <v>3416</v>
      </c>
      <c r="I202" s="421"/>
      <c r="J202" s="421"/>
      <c r="K202" s="403"/>
    </row>
    <row r="203" spans="2:11" ht="15" customHeight="1">
      <c r="B203" s="382"/>
      <c r="C203" s="360"/>
      <c r="D203" s="360"/>
      <c r="E203" s="360"/>
      <c r="F203" s="381" t="s">
        <v>44</v>
      </c>
      <c r="G203" s="360"/>
      <c r="H203" s="421" t="s">
        <v>3417</v>
      </c>
      <c r="I203" s="421"/>
      <c r="J203" s="421"/>
      <c r="K203" s="403"/>
    </row>
    <row r="204" spans="2:11" ht="15" customHeight="1">
      <c r="B204" s="382"/>
      <c r="C204" s="360"/>
      <c r="D204" s="360"/>
      <c r="E204" s="360"/>
      <c r="F204" s="381" t="s">
        <v>45</v>
      </c>
      <c r="G204" s="360"/>
      <c r="H204" s="421" t="s">
        <v>3418</v>
      </c>
      <c r="I204" s="421"/>
      <c r="J204" s="421"/>
      <c r="K204" s="403"/>
    </row>
    <row r="205" spans="2:11" ht="15" customHeight="1">
      <c r="B205" s="382"/>
      <c r="C205" s="360"/>
      <c r="D205" s="360"/>
      <c r="E205" s="360"/>
      <c r="F205" s="381"/>
      <c r="G205" s="360"/>
      <c r="H205" s="360"/>
      <c r="I205" s="360"/>
      <c r="J205" s="360"/>
      <c r="K205" s="403"/>
    </row>
    <row r="206" spans="2:11" ht="15" customHeight="1">
      <c r="B206" s="382"/>
      <c r="C206" s="360" t="s">
        <v>3359</v>
      </c>
      <c r="D206" s="360"/>
      <c r="E206" s="360"/>
      <c r="F206" s="381" t="s">
        <v>83</v>
      </c>
      <c r="G206" s="360"/>
      <c r="H206" s="421" t="s">
        <v>3419</v>
      </c>
      <c r="I206" s="421"/>
      <c r="J206" s="421"/>
      <c r="K206" s="403"/>
    </row>
    <row r="207" spans="2:11" ht="15" customHeight="1">
      <c r="B207" s="382"/>
      <c r="C207" s="388"/>
      <c r="D207" s="360"/>
      <c r="E207" s="360"/>
      <c r="F207" s="381" t="s">
        <v>77</v>
      </c>
      <c r="G207" s="360"/>
      <c r="H207" s="421" t="s">
        <v>3261</v>
      </c>
      <c r="I207" s="421"/>
      <c r="J207" s="421"/>
      <c r="K207" s="403"/>
    </row>
    <row r="208" spans="2:11" ht="15" customHeight="1">
      <c r="B208" s="382"/>
      <c r="C208" s="360"/>
      <c r="D208" s="360"/>
      <c r="E208" s="360"/>
      <c r="F208" s="381" t="s">
        <v>3259</v>
      </c>
      <c r="G208" s="360"/>
      <c r="H208" s="421" t="s">
        <v>3420</v>
      </c>
      <c r="I208" s="421"/>
      <c r="J208" s="421"/>
      <c r="K208" s="403"/>
    </row>
    <row r="209" spans="2:11" ht="15" customHeight="1">
      <c r="B209" s="422"/>
      <c r="C209" s="388"/>
      <c r="D209" s="388"/>
      <c r="E209" s="388"/>
      <c r="F209" s="381" t="s">
        <v>143</v>
      </c>
      <c r="G209" s="366"/>
      <c r="H209" s="423" t="s">
        <v>144</v>
      </c>
      <c r="I209" s="423"/>
      <c r="J209" s="423"/>
      <c r="K209" s="424"/>
    </row>
    <row r="210" spans="2:11" ht="15" customHeight="1">
      <c r="B210" s="422"/>
      <c r="C210" s="388"/>
      <c r="D210" s="388"/>
      <c r="E210" s="388"/>
      <c r="F210" s="381" t="s">
        <v>502</v>
      </c>
      <c r="G210" s="366"/>
      <c r="H210" s="423" t="s">
        <v>3181</v>
      </c>
      <c r="I210" s="423"/>
      <c r="J210" s="423"/>
      <c r="K210" s="424"/>
    </row>
    <row r="211" spans="2:11" ht="15" customHeight="1">
      <c r="B211" s="422"/>
      <c r="C211" s="388"/>
      <c r="D211" s="388"/>
      <c r="E211" s="388"/>
      <c r="F211" s="425"/>
      <c r="G211" s="366"/>
      <c r="H211" s="426"/>
      <c r="I211" s="426"/>
      <c r="J211" s="426"/>
      <c r="K211" s="424"/>
    </row>
    <row r="212" spans="2:11" ht="15" customHeight="1">
      <c r="B212" s="422"/>
      <c r="C212" s="360" t="s">
        <v>3383</v>
      </c>
      <c r="D212" s="388"/>
      <c r="E212" s="388"/>
      <c r="F212" s="381">
        <v>1</v>
      </c>
      <c r="G212" s="366"/>
      <c r="H212" s="423" t="s">
        <v>3421</v>
      </c>
      <c r="I212" s="423"/>
      <c r="J212" s="423"/>
      <c r="K212" s="424"/>
    </row>
    <row r="213" spans="2:11" ht="15" customHeight="1">
      <c r="B213" s="422"/>
      <c r="C213" s="388"/>
      <c r="D213" s="388"/>
      <c r="E213" s="388"/>
      <c r="F213" s="381">
        <v>2</v>
      </c>
      <c r="G213" s="366"/>
      <c r="H213" s="423" t="s">
        <v>3422</v>
      </c>
      <c r="I213" s="423"/>
      <c r="J213" s="423"/>
      <c r="K213" s="424"/>
    </row>
    <row r="214" spans="2:11" ht="15" customHeight="1">
      <c r="B214" s="422"/>
      <c r="C214" s="388"/>
      <c r="D214" s="388"/>
      <c r="E214" s="388"/>
      <c r="F214" s="381">
        <v>3</v>
      </c>
      <c r="G214" s="366"/>
      <c r="H214" s="423" t="s">
        <v>3423</v>
      </c>
      <c r="I214" s="423"/>
      <c r="J214" s="423"/>
      <c r="K214" s="424"/>
    </row>
    <row r="215" spans="2:11" ht="15" customHeight="1">
      <c r="B215" s="422"/>
      <c r="C215" s="388"/>
      <c r="D215" s="388"/>
      <c r="E215" s="388"/>
      <c r="F215" s="381">
        <v>4</v>
      </c>
      <c r="G215" s="366"/>
      <c r="H215" s="423" t="s">
        <v>3424</v>
      </c>
      <c r="I215" s="423"/>
      <c r="J215" s="423"/>
      <c r="K215" s="424"/>
    </row>
    <row r="216" spans="2:11" ht="12.75" customHeight="1">
      <c r="B216" s="427"/>
      <c r="C216" s="428"/>
      <c r="D216" s="428"/>
      <c r="E216" s="428"/>
      <c r="F216" s="428"/>
      <c r="G216" s="428"/>
      <c r="H216" s="428"/>
      <c r="I216" s="428"/>
      <c r="J216" s="428"/>
      <c r="K216" s="429"/>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79</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s="1" customFormat="1" ht="13.5">
      <c r="B8" s="36"/>
      <c r="C8" s="37"/>
      <c r="D8" s="32" t="s">
        <v>148</v>
      </c>
      <c r="E8" s="37"/>
      <c r="F8" s="37"/>
      <c r="G8" s="37"/>
      <c r="H8" s="37"/>
      <c r="I8" s="118"/>
      <c r="J8" s="37"/>
      <c r="K8" s="40"/>
    </row>
    <row r="9" spans="2:11" s="1" customFormat="1" ht="36.95" customHeight="1">
      <c r="B9" s="36"/>
      <c r="C9" s="37"/>
      <c r="D9" s="37"/>
      <c r="E9" s="329" t="s">
        <v>149</v>
      </c>
      <c r="F9" s="297"/>
      <c r="G9" s="297"/>
      <c r="H9" s="297"/>
      <c r="I9" s="118"/>
      <c r="J9" s="37"/>
      <c r="K9" s="40"/>
    </row>
    <row r="10" spans="2:11" s="1" customFormat="1" ht="13.5">
      <c r="B10" s="36"/>
      <c r="C10" s="37"/>
      <c r="D10" s="37"/>
      <c r="E10" s="37"/>
      <c r="F10" s="37"/>
      <c r="G10" s="37"/>
      <c r="H10" s="37"/>
      <c r="I10" s="118"/>
      <c r="J10" s="37"/>
      <c r="K10" s="40"/>
    </row>
    <row r="11" spans="2:11" s="1" customFormat="1" ht="14.45" customHeight="1">
      <c r="B11" s="36"/>
      <c r="C11" s="37"/>
      <c r="D11" s="32" t="s">
        <v>18</v>
      </c>
      <c r="E11" s="37"/>
      <c r="F11" s="30" t="s">
        <v>19</v>
      </c>
      <c r="G11" s="37"/>
      <c r="H11" s="37"/>
      <c r="I11" s="119" t="s">
        <v>20</v>
      </c>
      <c r="J11" s="30" t="s">
        <v>21</v>
      </c>
      <c r="K11" s="40"/>
    </row>
    <row r="12" spans="2:11" s="1" customFormat="1" ht="14.45" customHeight="1">
      <c r="B12" s="36"/>
      <c r="C12" s="37"/>
      <c r="D12" s="32" t="s">
        <v>22</v>
      </c>
      <c r="E12" s="37"/>
      <c r="F12" s="30" t="s">
        <v>23</v>
      </c>
      <c r="G12" s="37"/>
      <c r="H12" s="37"/>
      <c r="I12" s="119" t="s">
        <v>24</v>
      </c>
      <c r="J12" s="120" t="str">
        <f>'Rekapitulace stavby'!AN8</f>
        <v>22. 3. 2016</v>
      </c>
      <c r="K12" s="40"/>
    </row>
    <row r="13" spans="2:11" s="1" customFormat="1" ht="10.9" customHeight="1">
      <c r="B13" s="36"/>
      <c r="C13" s="37"/>
      <c r="D13" s="37"/>
      <c r="E13" s="37"/>
      <c r="F13" s="37"/>
      <c r="G13" s="37"/>
      <c r="H13" s="37"/>
      <c r="I13" s="118"/>
      <c r="J13" s="37"/>
      <c r="K13" s="40"/>
    </row>
    <row r="14" spans="2:11" s="1" customFormat="1" ht="14.45" customHeight="1">
      <c r="B14" s="36"/>
      <c r="C14" s="37"/>
      <c r="D14" s="32" t="s">
        <v>26</v>
      </c>
      <c r="E14" s="37"/>
      <c r="F14" s="37"/>
      <c r="G14" s="37"/>
      <c r="H14" s="37"/>
      <c r="I14" s="119" t="s">
        <v>27</v>
      </c>
      <c r="J14" s="30" t="s">
        <v>21</v>
      </c>
      <c r="K14" s="40"/>
    </row>
    <row r="15" spans="2:11" s="1" customFormat="1" ht="18" customHeight="1">
      <c r="B15" s="36"/>
      <c r="C15" s="37"/>
      <c r="D15" s="37"/>
      <c r="E15" s="30" t="s">
        <v>28</v>
      </c>
      <c r="F15" s="37"/>
      <c r="G15" s="37"/>
      <c r="H15" s="37"/>
      <c r="I15" s="119" t="s">
        <v>29</v>
      </c>
      <c r="J15" s="30" t="s">
        <v>21</v>
      </c>
      <c r="K15" s="40"/>
    </row>
    <row r="16" spans="2:11" s="1" customFormat="1" ht="6.95" customHeight="1">
      <c r="B16" s="36"/>
      <c r="C16" s="37"/>
      <c r="D16" s="37"/>
      <c r="E16" s="37"/>
      <c r="F16" s="37"/>
      <c r="G16" s="37"/>
      <c r="H16" s="37"/>
      <c r="I16" s="118"/>
      <c r="J16" s="37"/>
      <c r="K16" s="40"/>
    </row>
    <row r="17" spans="2:11" s="1" customFormat="1" ht="14.45" customHeight="1">
      <c r="B17" s="36"/>
      <c r="C17" s="37"/>
      <c r="D17" s="32" t="s">
        <v>30</v>
      </c>
      <c r="E17" s="37"/>
      <c r="F17" s="37"/>
      <c r="G17" s="37"/>
      <c r="H17" s="37"/>
      <c r="I17" s="119" t="s">
        <v>27</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9" t="s">
        <v>29</v>
      </c>
      <c r="J18" s="30" t="str">
        <f>IF('Rekapitulace stavby'!AN14="Vyplň údaj","",IF('Rekapitulace stavby'!AN14="","",'Rekapitulace stavby'!AN14))</f>
        <v/>
      </c>
      <c r="K18" s="40"/>
    </row>
    <row r="19" spans="2:11" s="1" customFormat="1" ht="6.95" customHeight="1">
      <c r="B19" s="36"/>
      <c r="C19" s="37"/>
      <c r="D19" s="37"/>
      <c r="E19" s="37"/>
      <c r="F19" s="37"/>
      <c r="G19" s="37"/>
      <c r="H19" s="37"/>
      <c r="I19" s="118"/>
      <c r="J19" s="37"/>
      <c r="K19" s="40"/>
    </row>
    <row r="20" spans="2:11" s="1" customFormat="1" ht="14.45" customHeight="1">
      <c r="B20" s="36"/>
      <c r="C20" s="37"/>
      <c r="D20" s="32" t="s">
        <v>32</v>
      </c>
      <c r="E20" s="37"/>
      <c r="F20" s="37"/>
      <c r="G20" s="37"/>
      <c r="H20" s="37"/>
      <c r="I20" s="119" t="s">
        <v>27</v>
      </c>
      <c r="J20" s="30" t="s">
        <v>21</v>
      </c>
      <c r="K20" s="40"/>
    </row>
    <row r="21" spans="2:11" s="1" customFormat="1" ht="18" customHeight="1">
      <c r="B21" s="36"/>
      <c r="C21" s="37"/>
      <c r="D21" s="37"/>
      <c r="E21" s="30" t="s">
        <v>33</v>
      </c>
      <c r="F21" s="37"/>
      <c r="G21" s="37"/>
      <c r="H21" s="37"/>
      <c r="I21" s="119" t="s">
        <v>29</v>
      </c>
      <c r="J21" s="30" t="s">
        <v>21</v>
      </c>
      <c r="K21" s="40"/>
    </row>
    <row r="22" spans="2:11" s="1" customFormat="1" ht="6.95" customHeight="1">
      <c r="B22" s="36"/>
      <c r="C22" s="37"/>
      <c r="D22" s="37"/>
      <c r="E22" s="37"/>
      <c r="F22" s="37"/>
      <c r="G22" s="37"/>
      <c r="H22" s="37"/>
      <c r="I22" s="118"/>
      <c r="J22" s="37"/>
      <c r="K22" s="40"/>
    </row>
    <row r="23" spans="2:11" s="1" customFormat="1" ht="14.45" customHeight="1">
      <c r="B23" s="36"/>
      <c r="C23" s="37"/>
      <c r="D23" s="32" t="s">
        <v>35</v>
      </c>
      <c r="E23" s="37"/>
      <c r="F23" s="37"/>
      <c r="G23" s="37"/>
      <c r="H23" s="37"/>
      <c r="I23" s="118"/>
      <c r="J23" s="37"/>
      <c r="K23" s="40"/>
    </row>
    <row r="24" spans="2:11" s="7" customFormat="1" ht="22.5" customHeight="1">
      <c r="B24" s="121"/>
      <c r="C24" s="122"/>
      <c r="D24" s="122"/>
      <c r="E24" s="293" t="s">
        <v>21</v>
      </c>
      <c r="F24" s="330"/>
      <c r="G24" s="330"/>
      <c r="H24" s="330"/>
      <c r="I24" s="123"/>
      <c r="J24" s="122"/>
      <c r="K24" s="124"/>
    </row>
    <row r="25" spans="2:11" s="1" customFormat="1" ht="6.95" customHeight="1">
      <c r="B25" s="36"/>
      <c r="C25" s="37"/>
      <c r="D25" s="37"/>
      <c r="E25" s="37"/>
      <c r="F25" s="37"/>
      <c r="G25" s="37"/>
      <c r="H25" s="37"/>
      <c r="I25" s="118"/>
      <c r="J25" s="37"/>
      <c r="K25" s="40"/>
    </row>
    <row r="26" spans="2:11" s="1" customFormat="1" ht="6.95" customHeight="1">
      <c r="B26" s="36"/>
      <c r="C26" s="37"/>
      <c r="D26" s="81"/>
      <c r="E26" s="81"/>
      <c r="F26" s="81"/>
      <c r="G26" s="81"/>
      <c r="H26" s="81"/>
      <c r="I26" s="125"/>
      <c r="J26" s="81"/>
      <c r="K26" s="126"/>
    </row>
    <row r="27" spans="2:11" s="1" customFormat="1" ht="25.35" customHeight="1">
      <c r="B27" s="36"/>
      <c r="C27" s="37"/>
      <c r="D27" s="127" t="s">
        <v>37</v>
      </c>
      <c r="E27" s="37"/>
      <c r="F27" s="37"/>
      <c r="G27" s="37"/>
      <c r="H27" s="37"/>
      <c r="I27" s="118"/>
      <c r="J27" s="128">
        <f>ROUND(J86,2)</f>
        <v>0</v>
      </c>
      <c r="K27" s="40"/>
    </row>
    <row r="28" spans="2:11" s="1" customFormat="1" ht="6.95" customHeight="1">
      <c r="B28" s="36"/>
      <c r="C28" s="37"/>
      <c r="D28" s="81"/>
      <c r="E28" s="81"/>
      <c r="F28" s="81"/>
      <c r="G28" s="81"/>
      <c r="H28" s="81"/>
      <c r="I28" s="125"/>
      <c r="J28" s="81"/>
      <c r="K28" s="126"/>
    </row>
    <row r="29" spans="2:11" s="1" customFormat="1" ht="14.45" customHeight="1">
      <c r="B29" s="36"/>
      <c r="C29" s="37"/>
      <c r="D29" s="37"/>
      <c r="E29" s="37"/>
      <c r="F29" s="41" t="s">
        <v>39</v>
      </c>
      <c r="G29" s="37"/>
      <c r="H29" s="37"/>
      <c r="I29" s="129" t="s">
        <v>38</v>
      </c>
      <c r="J29" s="41" t="s">
        <v>40</v>
      </c>
      <c r="K29" s="40"/>
    </row>
    <row r="30" spans="2:11" s="1" customFormat="1" ht="14.45" customHeight="1">
      <c r="B30" s="36"/>
      <c r="C30" s="37"/>
      <c r="D30" s="44" t="s">
        <v>41</v>
      </c>
      <c r="E30" s="44" t="s">
        <v>42</v>
      </c>
      <c r="F30" s="130">
        <f>ROUND(SUM(BE86:BE232),2)</f>
        <v>0</v>
      </c>
      <c r="G30" s="37"/>
      <c r="H30" s="37"/>
      <c r="I30" s="131">
        <v>0.21</v>
      </c>
      <c r="J30" s="130">
        <f>ROUND(ROUND((SUM(BE86:BE232)),2)*I30,2)</f>
        <v>0</v>
      </c>
      <c r="K30" s="40"/>
    </row>
    <row r="31" spans="2:11" s="1" customFormat="1" ht="14.45" customHeight="1">
      <c r="B31" s="36"/>
      <c r="C31" s="37"/>
      <c r="D31" s="37"/>
      <c r="E31" s="44" t="s">
        <v>43</v>
      </c>
      <c r="F31" s="130">
        <f>ROUND(SUM(BF86:BF232),2)</f>
        <v>0</v>
      </c>
      <c r="G31" s="37"/>
      <c r="H31" s="37"/>
      <c r="I31" s="131">
        <v>0.15</v>
      </c>
      <c r="J31" s="130">
        <f>ROUND(ROUND((SUM(BF86:BF232)),2)*I31,2)</f>
        <v>0</v>
      </c>
      <c r="K31" s="40"/>
    </row>
    <row r="32" spans="2:11" s="1" customFormat="1" ht="14.45" customHeight="1" hidden="1">
      <c r="B32" s="36"/>
      <c r="C32" s="37"/>
      <c r="D32" s="37"/>
      <c r="E32" s="44" t="s">
        <v>44</v>
      </c>
      <c r="F32" s="130">
        <f>ROUND(SUM(BG86:BG232),2)</f>
        <v>0</v>
      </c>
      <c r="G32" s="37"/>
      <c r="H32" s="37"/>
      <c r="I32" s="131">
        <v>0.21</v>
      </c>
      <c r="J32" s="130">
        <v>0</v>
      </c>
      <c r="K32" s="40"/>
    </row>
    <row r="33" spans="2:11" s="1" customFormat="1" ht="14.45" customHeight="1" hidden="1">
      <c r="B33" s="36"/>
      <c r="C33" s="37"/>
      <c r="D33" s="37"/>
      <c r="E33" s="44" t="s">
        <v>45</v>
      </c>
      <c r="F33" s="130">
        <f>ROUND(SUM(BH86:BH232),2)</f>
        <v>0</v>
      </c>
      <c r="G33" s="37"/>
      <c r="H33" s="37"/>
      <c r="I33" s="131">
        <v>0.15</v>
      </c>
      <c r="J33" s="130">
        <v>0</v>
      </c>
      <c r="K33" s="40"/>
    </row>
    <row r="34" spans="2:11" s="1" customFormat="1" ht="14.45" customHeight="1" hidden="1">
      <c r="B34" s="36"/>
      <c r="C34" s="37"/>
      <c r="D34" s="37"/>
      <c r="E34" s="44" t="s">
        <v>46</v>
      </c>
      <c r="F34" s="130">
        <f>ROUND(SUM(BI86:BI232),2)</f>
        <v>0</v>
      </c>
      <c r="G34" s="37"/>
      <c r="H34" s="37"/>
      <c r="I34" s="131">
        <v>0</v>
      </c>
      <c r="J34" s="130">
        <v>0</v>
      </c>
      <c r="K34" s="40"/>
    </row>
    <row r="35" spans="2:11" s="1" customFormat="1" ht="6.95" customHeight="1">
      <c r="B35" s="36"/>
      <c r="C35" s="37"/>
      <c r="D35" s="37"/>
      <c r="E35" s="37"/>
      <c r="F35" s="37"/>
      <c r="G35" s="37"/>
      <c r="H35" s="37"/>
      <c r="I35" s="118"/>
      <c r="J35" s="37"/>
      <c r="K35" s="40"/>
    </row>
    <row r="36" spans="2:11" s="1" customFormat="1" ht="25.35" customHeight="1">
      <c r="B36" s="36"/>
      <c r="C36" s="132"/>
      <c r="D36" s="133" t="s">
        <v>47</v>
      </c>
      <c r="E36" s="75"/>
      <c r="F36" s="75"/>
      <c r="G36" s="134" t="s">
        <v>48</v>
      </c>
      <c r="H36" s="135" t="s">
        <v>49</v>
      </c>
      <c r="I36" s="136"/>
      <c r="J36" s="137">
        <f>SUM(J27:J34)</f>
        <v>0</v>
      </c>
      <c r="K36" s="138"/>
    </row>
    <row r="37" spans="2:11" s="1" customFormat="1" ht="14.45" customHeight="1">
      <c r="B37" s="51"/>
      <c r="C37" s="52"/>
      <c r="D37" s="52"/>
      <c r="E37" s="52"/>
      <c r="F37" s="52"/>
      <c r="G37" s="52"/>
      <c r="H37" s="52"/>
      <c r="I37" s="139"/>
      <c r="J37" s="52"/>
      <c r="K37" s="53"/>
    </row>
    <row r="41" spans="2:11" s="1" customFormat="1" ht="6.95" customHeight="1">
      <c r="B41" s="140"/>
      <c r="C41" s="141"/>
      <c r="D41" s="141"/>
      <c r="E41" s="141"/>
      <c r="F41" s="141"/>
      <c r="G41" s="141"/>
      <c r="H41" s="141"/>
      <c r="I41" s="142"/>
      <c r="J41" s="141"/>
      <c r="K41" s="143"/>
    </row>
    <row r="42" spans="2:11" s="1" customFormat="1" ht="36.95" customHeight="1">
      <c r="B42" s="36"/>
      <c r="C42" s="25" t="s">
        <v>150</v>
      </c>
      <c r="D42" s="37"/>
      <c r="E42" s="37"/>
      <c r="F42" s="37"/>
      <c r="G42" s="37"/>
      <c r="H42" s="37"/>
      <c r="I42" s="118"/>
      <c r="J42" s="37"/>
      <c r="K42" s="40"/>
    </row>
    <row r="43" spans="2:11" s="1" customFormat="1" ht="6.95" customHeight="1">
      <c r="B43" s="36"/>
      <c r="C43" s="37"/>
      <c r="D43" s="37"/>
      <c r="E43" s="37"/>
      <c r="F43" s="37"/>
      <c r="G43" s="37"/>
      <c r="H43" s="37"/>
      <c r="I43" s="118"/>
      <c r="J43" s="37"/>
      <c r="K43" s="40"/>
    </row>
    <row r="44" spans="2:11" s="1" customFormat="1" ht="14.45" customHeight="1">
      <c r="B44" s="36"/>
      <c r="C44" s="32" t="s">
        <v>16</v>
      </c>
      <c r="D44" s="37"/>
      <c r="E44" s="37"/>
      <c r="F44" s="37"/>
      <c r="G44" s="37"/>
      <c r="H44" s="37"/>
      <c r="I44" s="118"/>
      <c r="J44" s="37"/>
      <c r="K44" s="40"/>
    </row>
    <row r="45" spans="2:11" s="1" customFormat="1" ht="22.5" customHeight="1">
      <c r="B45" s="36"/>
      <c r="C45" s="37"/>
      <c r="D45" s="37"/>
      <c r="E45" s="328" t="str">
        <f>E7</f>
        <v>VD Labská, zvýšení retenční funkce rekonstrucí spodních výpustí v obtokovém tunelu</v>
      </c>
      <c r="F45" s="297"/>
      <c r="G45" s="297"/>
      <c r="H45" s="297"/>
      <c r="I45" s="118"/>
      <c r="J45" s="37"/>
      <c r="K45" s="40"/>
    </row>
    <row r="46" spans="2:11" s="1" customFormat="1" ht="14.45" customHeight="1">
      <c r="B46" s="36"/>
      <c r="C46" s="32" t="s">
        <v>148</v>
      </c>
      <c r="D46" s="37"/>
      <c r="E46" s="37"/>
      <c r="F46" s="37"/>
      <c r="G46" s="37"/>
      <c r="H46" s="37"/>
      <c r="I46" s="118"/>
      <c r="J46" s="37"/>
      <c r="K46" s="40"/>
    </row>
    <row r="47" spans="2:11" s="1" customFormat="1" ht="23.25" customHeight="1">
      <c r="B47" s="36"/>
      <c r="C47" s="37"/>
      <c r="D47" s="37"/>
      <c r="E47" s="329" t="str">
        <f>E9</f>
        <v>PS 01 - Spodní výpusti obtoku</v>
      </c>
      <c r="F47" s="297"/>
      <c r="G47" s="297"/>
      <c r="H47" s="297"/>
      <c r="I47" s="118"/>
      <c r="J47" s="37"/>
      <c r="K47" s="40"/>
    </row>
    <row r="48" spans="2:11" s="1" customFormat="1" ht="6.95" customHeight="1">
      <c r="B48" s="36"/>
      <c r="C48" s="37"/>
      <c r="D48" s="37"/>
      <c r="E48" s="37"/>
      <c r="F48" s="37"/>
      <c r="G48" s="37"/>
      <c r="H48" s="37"/>
      <c r="I48" s="118"/>
      <c r="J48" s="37"/>
      <c r="K48" s="40"/>
    </row>
    <row r="49" spans="2:11" s="1" customFormat="1" ht="18" customHeight="1">
      <c r="B49" s="36"/>
      <c r="C49" s="32" t="s">
        <v>22</v>
      </c>
      <c r="D49" s="37"/>
      <c r="E49" s="37"/>
      <c r="F49" s="30" t="str">
        <f>F12</f>
        <v xml:space="preserve"> </v>
      </c>
      <c r="G49" s="37"/>
      <c r="H49" s="37"/>
      <c r="I49" s="119" t="s">
        <v>24</v>
      </c>
      <c r="J49" s="120" t="str">
        <f>IF(J12="","",J12)</f>
        <v>22. 3. 2016</v>
      </c>
      <c r="K49" s="40"/>
    </row>
    <row r="50" spans="2:11" s="1" customFormat="1" ht="6.95" customHeight="1">
      <c r="B50" s="36"/>
      <c r="C50" s="37"/>
      <c r="D50" s="37"/>
      <c r="E50" s="37"/>
      <c r="F50" s="37"/>
      <c r="G50" s="37"/>
      <c r="H50" s="37"/>
      <c r="I50" s="118"/>
      <c r="J50" s="37"/>
      <c r="K50" s="40"/>
    </row>
    <row r="51" spans="2:11" s="1" customFormat="1" ht="13.5">
      <c r="B51" s="36"/>
      <c r="C51" s="32" t="s">
        <v>26</v>
      </c>
      <c r="D51" s="37"/>
      <c r="E51" s="37"/>
      <c r="F51" s="30" t="str">
        <f>E15</f>
        <v>Povodí Labe, státní podnik</v>
      </c>
      <c r="G51" s="37"/>
      <c r="H51" s="37"/>
      <c r="I51" s="119" t="s">
        <v>32</v>
      </c>
      <c r="J51" s="30" t="str">
        <f>E21</f>
        <v>HG Partner, s.r.o.</v>
      </c>
      <c r="K51" s="40"/>
    </row>
    <row r="52" spans="2:11" s="1" customFormat="1" ht="14.45" customHeight="1">
      <c r="B52" s="36"/>
      <c r="C52" s="32" t="s">
        <v>30</v>
      </c>
      <c r="D52" s="37"/>
      <c r="E52" s="37"/>
      <c r="F52" s="30" t="str">
        <f>IF(E18="","",E18)</f>
        <v/>
      </c>
      <c r="G52" s="37"/>
      <c r="H52" s="37"/>
      <c r="I52" s="118"/>
      <c r="J52" s="37"/>
      <c r="K52" s="40"/>
    </row>
    <row r="53" spans="2:11" s="1" customFormat="1" ht="10.35" customHeight="1">
      <c r="B53" s="36"/>
      <c r="C53" s="37"/>
      <c r="D53" s="37"/>
      <c r="E53" s="37"/>
      <c r="F53" s="37"/>
      <c r="G53" s="37"/>
      <c r="H53" s="37"/>
      <c r="I53" s="118"/>
      <c r="J53" s="37"/>
      <c r="K53" s="40"/>
    </row>
    <row r="54" spans="2:11" s="1" customFormat="1" ht="29.25" customHeight="1">
      <c r="B54" s="36"/>
      <c r="C54" s="144" t="s">
        <v>151</v>
      </c>
      <c r="D54" s="132"/>
      <c r="E54" s="132"/>
      <c r="F54" s="132"/>
      <c r="G54" s="132"/>
      <c r="H54" s="132"/>
      <c r="I54" s="145"/>
      <c r="J54" s="146" t="s">
        <v>152</v>
      </c>
      <c r="K54" s="147"/>
    </row>
    <row r="55" spans="2:11" s="1" customFormat="1" ht="10.35" customHeight="1">
      <c r="B55" s="36"/>
      <c r="C55" s="37"/>
      <c r="D55" s="37"/>
      <c r="E55" s="37"/>
      <c r="F55" s="37"/>
      <c r="G55" s="37"/>
      <c r="H55" s="37"/>
      <c r="I55" s="118"/>
      <c r="J55" s="37"/>
      <c r="K55" s="40"/>
    </row>
    <row r="56" spans="2:47" s="1" customFormat="1" ht="29.25" customHeight="1">
      <c r="B56" s="36"/>
      <c r="C56" s="148" t="s">
        <v>153</v>
      </c>
      <c r="D56" s="37"/>
      <c r="E56" s="37"/>
      <c r="F56" s="37"/>
      <c r="G56" s="37"/>
      <c r="H56" s="37"/>
      <c r="I56" s="118"/>
      <c r="J56" s="128">
        <f>J86</f>
        <v>0</v>
      </c>
      <c r="K56" s="40"/>
      <c r="AU56" s="19" t="s">
        <v>154</v>
      </c>
    </row>
    <row r="57" spans="2:11" s="8" customFormat="1" ht="24.95" customHeight="1">
      <c r="B57" s="149"/>
      <c r="C57" s="150"/>
      <c r="D57" s="151" t="s">
        <v>155</v>
      </c>
      <c r="E57" s="152"/>
      <c r="F57" s="152"/>
      <c r="G57" s="152"/>
      <c r="H57" s="152"/>
      <c r="I57" s="153"/>
      <c r="J57" s="154">
        <f>J87</f>
        <v>0</v>
      </c>
      <c r="K57" s="155"/>
    </row>
    <row r="58" spans="2:11" s="9" customFormat="1" ht="19.9" customHeight="1">
      <c r="B58" s="156"/>
      <c r="C58" s="157"/>
      <c r="D58" s="158" t="s">
        <v>156</v>
      </c>
      <c r="E58" s="159"/>
      <c r="F58" s="159"/>
      <c r="G58" s="159"/>
      <c r="H58" s="159"/>
      <c r="I58" s="160"/>
      <c r="J58" s="161">
        <f>J88</f>
        <v>0</v>
      </c>
      <c r="K58" s="162"/>
    </row>
    <row r="59" spans="2:11" s="9" customFormat="1" ht="19.9" customHeight="1">
      <c r="B59" s="156"/>
      <c r="C59" s="157"/>
      <c r="D59" s="158" t="s">
        <v>157</v>
      </c>
      <c r="E59" s="159"/>
      <c r="F59" s="159"/>
      <c r="G59" s="159"/>
      <c r="H59" s="159"/>
      <c r="I59" s="160"/>
      <c r="J59" s="161">
        <f>J92</f>
        <v>0</v>
      </c>
      <c r="K59" s="162"/>
    </row>
    <row r="60" spans="2:11" s="9" customFormat="1" ht="19.9" customHeight="1">
      <c r="B60" s="156"/>
      <c r="C60" s="157"/>
      <c r="D60" s="158" t="s">
        <v>158</v>
      </c>
      <c r="E60" s="159"/>
      <c r="F60" s="159"/>
      <c r="G60" s="159"/>
      <c r="H60" s="159"/>
      <c r="I60" s="160"/>
      <c r="J60" s="161">
        <f>J97</f>
        <v>0</v>
      </c>
      <c r="K60" s="162"/>
    </row>
    <row r="61" spans="2:11" s="9" customFormat="1" ht="19.9" customHeight="1">
      <c r="B61" s="156"/>
      <c r="C61" s="157"/>
      <c r="D61" s="158" t="s">
        <v>159</v>
      </c>
      <c r="E61" s="159"/>
      <c r="F61" s="159"/>
      <c r="G61" s="159"/>
      <c r="H61" s="159"/>
      <c r="I61" s="160"/>
      <c r="J61" s="161">
        <f>J103</f>
        <v>0</v>
      </c>
      <c r="K61" s="162"/>
    </row>
    <row r="62" spans="2:11" s="8" customFormat="1" ht="24.95" customHeight="1">
      <c r="B62" s="149"/>
      <c r="C62" s="150"/>
      <c r="D62" s="151" t="s">
        <v>160</v>
      </c>
      <c r="E62" s="152"/>
      <c r="F62" s="152"/>
      <c r="G62" s="152"/>
      <c r="H62" s="152"/>
      <c r="I62" s="153"/>
      <c r="J62" s="154">
        <f>J130</f>
        <v>0</v>
      </c>
      <c r="K62" s="155"/>
    </row>
    <row r="63" spans="2:11" s="9" customFormat="1" ht="19.9" customHeight="1">
      <c r="B63" s="156"/>
      <c r="C63" s="157"/>
      <c r="D63" s="158" t="s">
        <v>161</v>
      </c>
      <c r="E63" s="159"/>
      <c r="F63" s="159"/>
      <c r="G63" s="159"/>
      <c r="H63" s="159"/>
      <c r="I63" s="160"/>
      <c r="J63" s="161">
        <f>J131</f>
        <v>0</v>
      </c>
      <c r="K63" s="162"/>
    </row>
    <row r="64" spans="2:11" s="9" customFormat="1" ht="19.9" customHeight="1">
      <c r="B64" s="156"/>
      <c r="C64" s="157"/>
      <c r="D64" s="158" t="s">
        <v>162</v>
      </c>
      <c r="E64" s="159"/>
      <c r="F64" s="159"/>
      <c r="G64" s="159"/>
      <c r="H64" s="159"/>
      <c r="I64" s="160"/>
      <c r="J64" s="161">
        <f>J154</f>
        <v>0</v>
      </c>
      <c r="K64" s="162"/>
    </row>
    <row r="65" spans="2:11" s="9" customFormat="1" ht="19.9" customHeight="1">
      <c r="B65" s="156"/>
      <c r="C65" s="157"/>
      <c r="D65" s="158" t="s">
        <v>163</v>
      </c>
      <c r="E65" s="159"/>
      <c r="F65" s="159"/>
      <c r="G65" s="159"/>
      <c r="H65" s="159"/>
      <c r="I65" s="160"/>
      <c r="J65" s="161">
        <f>J212</f>
        <v>0</v>
      </c>
      <c r="K65" s="162"/>
    </row>
    <row r="66" spans="2:11" s="8" customFormat="1" ht="24.95" customHeight="1">
      <c r="B66" s="149"/>
      <c r="C66" s="150"/>
      <c r="D66" s="151" t="s">
        <v>164</v>
      </c>
      <c r="E66" s="152"/>
      <c r="F66" s="152"/>
      <c r="G66" s="152"/>
      <c r="H66" s="152"/>
      <c r="I66" s="153"/>
      <c r="J66" s="154">
        <f>J231</f>
        <v>0</v>
      </c>
      <c r="K66" s="155"/>
    </row>
    <row r="67" spans="2:11" s="1" customFormat="1" ht="21.75" customHeight="1">
      <c r="B67" s="36"/>
      <c r="C67" s="37"/>
      <c r="D67" s="37"/>
      <c r="E67" s="37"/>
      <c r="F67" s="37"/>
      <c r="G67" s="37"/>
      <c r="H67" s="37"/>
      <c r="I67" s="118"/>
      <c r="J67" s="37"/>
      <c r="K67" s="40"/>
    </row>
    <row r="68" spans="2:11" s="1" customFormat="1" ht="6.95" customHeight="1">
      <c r="B68" s="51"/>
      <c r="C68" s="52"/>
      <c r="D68" s="52"/>
      <c r="E68" s="52"/>
      <c r="F68" s="52"/>
      <c r="G68" s="52"/>
      <c r="H68" s="52"/>
      <c r="I68" s="139"/>
      <c r="J68" s="52"/>
      <c r="K68" s="53"/>
    </row>
    <row r="72" spans="2:12" s="1" customFormat="1" ht="6.95" customHeight="1">
      <c r="B72" s="54"/>
      <c r="C72" s="55"/>
      <c r="D72" s="55"/>
      <c r="E72" s="55"/>
      <c r="F72" s="55"/>
      <c r="G72" s="55"/>
      <c r="H72" s="55"/>
      <c r="I72" s="142"/>
      <c r="J72" s="55"/>
      <c r="K72" s="55"/>
      <c r="L72" s="56"/>
    </row>
    <row r="73" spans="2:12" s="1" customFormat="1" ht="36.95" customHeight="1">
      <c r="B73" s="36"/>
      <c r="C73" s="57" t="s">
        <v>165</v>
      </c>
      <c r="D73" s="58"/>
      <c r="E73" s="58"/>
      <c r="F73" s="58"/>
      <c r="G73" s="58"/>
      <c r="H73" s="58"/>
      <c r="I73" s="163"/>
      <c r="J73" s="58"/>
      <c r="K73" s="58"/>
      <c r="L73" s="56"/>
    </row>
    <row r="74" spans="2:12" s="1" customFormat="1" ht="6.95" customHeight="1">
      <c r="B74" s="36"/>
      <c r="C74" s="58"/>
      <c r="D74" s="58"/>
      <c r="E74" s="58"/>
      <c r="F74" s="58"/>
      <c r="G74" s="58"/>
      <c r="H74" s="58"/>
      <c r="I74" s="163"/>
      <c r="J74" s="58"/>
      <c r="K74" s="58"/>
      <c r="L74" s="56"/>
    </row>
    <row r="75" spans="2:12" s="1" customFormat="1" ht="14.45" customHeight="1">
      <c r="B75" s="36"/>
      <c r="C75" s="60" t="s">
        <v>16</v>
      </c>
      <c r="D75" s="58"/>
      <c r="E75" s="58"/>
      <c r="F75" s="58"/>
      <c r="G75" s="58"/>
      <c r="H75" s="58"/>
      <c r="I75" s="163"/>
      <c r="J75" s="58"/>
      <c r="K75" s="58"/>
      <c r="L75" s="56"/>
    </row>
    <row r="76" spans="2:12" s="1" customFormat="1" ht="22.5" customHeight="1">
      <c r="B76" s="36"/>
      <c r="C76" s="58"/>
      <c r="D76" s="58"/>
      <c r="E76" s="331" t="str">
        <f>E7</f>
        <v>VD Labská, zvýšení retenční funkce rekonstrucí spodních výpustí v obtokovém tunelu</v>
      </c>
      <c r="F76" s="308"/>
      <c r="G76" s="308"/>
      <c r="H76" s="308"/>
      <c r="I76" s="163"/>
      <c r="J76" s="58"/>
      <c r="K76" s="58"/>
      <c r="L76" s="56"/>
    </row>
    <row r="77" spans="2:12" s="1" customFormat="1" ht="14.45" customHeight="1">
      <c r="B77" s="36"/>
      <c r="C77" s="60" t="s">
        <v>148</v>
      </c>
      <c r="D77" s="58"/>
      <c r="E77" s="58"/>
      <c r="F77" s="58"/>
      <c r="G77" s="58"/>
      <c r="H77" s="58"/>
      <c r="I77" s="163"/>
      <c r="J77" s="58"/>
      <c r="K77" s="58"/>
      <c r="L77" s="56"/>
    </row>
    <row r="78" spans="2:12" s="1" customFormat="1" ht="23.25" customHeight="1">
      <c r="B78" s="36"/>
      <c r="C78" s="58"/>
      <c r="D78" s="58"/>
      <c r="E78" s="305" t="str">
        <f>E9</f>
        <v>PS 01 - Spodní výpusti obtoku</v>
      </c>
      <c r="F78" s="308"/>
      <c r="G78" s="308"/>
      <c r="H78" s="308"/>
      <c r="I78" s="163"/>
      <c r="J78" s="58"/>
      <c r="K78" s="58"/>
      <c r="L78" s="56"/>
    </row>
    <row r="79" spans="2:12" s="1" customFormat="1" ht="6.95" customHeight="1">
      <c r="B79" s="36"/>
      <c r="C79" s="58"/>
      <c r="D79" s="58"/>
      <c r="E79" s="58"/>
      <c r="F79" s="58"/>
      <c r="G79" s="58"/>
      <c r="H79" s="58"/>
      <c r="I79" s="163"/>
      <c r="J79" s="58"/>
      <c r="K79" s="58"/>
      <c r="L79" s="56"/>
    </row>
    <row r="80" spans="2:12" s="1" customFormat="1" ht="18" customHeight="1">
      <c r="B80" s="36"/>
      <c r="C80" s="60" t="s">
        <v>22</v>
      </c>
      <c r="D80" s="58"/>
      <c r="E80" s="58"/>
      <c r="F80" s="164" t="str">
        <f>F12</f>
        <v xml:space="preserve"> </v>
      </c>
      <c r="G80" s="58"/>
      <c r="H80" s="58"/>
      <c r="I80" s="165" t="s">
        <v>24</v>
      </c>
      <c r="J80" s="68" t="str">
        <f>IF(J12="","",J12)</f>
        <v>22. 3. 2016</v>
      </c>
      <c r="K80" s="58"/>
      <c r="L80" s="56"/>
    </row>
    <row r="81" spans="2:12" s="1" customFormat="1" ht="6.95" customHeight="1">
      <c r="B81" s="36"/>
      <c r="C81" s="58"/>
      <c r="D81" s="58"/>
      <c r="E81" s="58"/>
      <c r="F81" s="58"/>
      <c r="G81" s="58"/>
      <c r="H81" s="58"/>
      <c r="I81" s="163"/>
      <c r="J81" s="58"/>
      <c r="K81" s="58"/>
      <c r="L81" s="56"/>
    </row>
    <row r="82" spans="2:12" s="1" customFormat="1" ht="13.5">
      <c r="B82" s="36"/>
      <c r="C82" s="60" t="s">
        <v>26</v>
      </c>
      <c r="D82" s="58"/>
      <c r="E82" s="58"/>
      <c r="F82" s="164" t="str">
        <f>E15</f>
        <v>Povodí Labe, státní podnik</v>
      </c>
      <c r="G82" s="58"/>
      <c r="H82" s="58"/>
      <c r="I82" s="165" t="s">
        <v>32</v>
      </c>
      <c r="J82" s="164" t="str">
        <f>E21</f>
        <v>HG Partner, s.r.o.</v>
      </c>
      <c r="K82" s="58"/>
      <c r="L82" s="56"/>
    </row>
    <row r="83" spans="2:12" s="1" customFormat="1" ht="14.45" customHeight="1">
      <c r="B83" s="36"/>
      <c r="C83" s="60" t="s">
        <v>30</v>
      </c>
      <c r="D83" s="58"/>
      <c r="E83" s="58"/>
      <c r="F83" s="164" t="str">
        <f>IF(E18="","",E18)</f>
        <v/>
      </c>
      <c r="G83" s="58"/>
      <c r="H83" s="58"/>
      <c r="I83" s="163"/>
      <c r="J83" s="58"/>
      <c r="K83" s="58"/>
      <c r="L83" s="56"/>
    </row>
    <row r="84" spans="2:12" s="1" customFormat="1" ht="10.35" customHeight="1">
      <c r="B84" s="36"/>
      <c r="C84" s="58"/>
      <c r="D84" s="58"/>
      <c r="E84" s="58"/>
      <c r="F84" s="58"/>
      <c r="G84" s="58"/>
      <c r="H84" s="58"/>
      <c r="I84" s="163"/>
      <c r="J84" s="58"/>
      <c r="K84" s="58"/>
      <c r="L84" s="56"/>
    </row>
    <row r="85" spans="2:20" s="10" customFormat="1" ht="29.25" customHeight="1">
      <c r="B85" s="166"/>
      <c r="C85" s="167" t="s">
        <v>166</v>
      </c>
      <c r="D85" s="168" t="s">
        <v>56</v>
      </c>
      <c r="E85" s="168" t="s">
        <v>52</v>
      </c>
      <c r="F85" s="168" t="s">
        <v>167</v>
      </c>
      <c r="G85" s="168" t="s">
        <v>168</v>
      </c>
      <c r="H85" s="168" t="s">
        <v>169</v>
      </c>
      <c r="I85" s="169" t="s">
        <v>170</v>
      </c>
      <c r="J85" s="168" t="s">
        <v>152</v>
      </c>
      <c r="K85" s="170" t="s">
        <v>171</v>
      </c>
      <c r="L85" s="171"/>
      <c r="M85" s="77" t="s">
        <v>172</v>
      </c>
      <c r="N85" s="78" t="s">
        <v>41</v>
      </c>
      <c r="O85" s="78" t="s">
        <v>173</v>
      </c>
      <c r="P85" s="78" t="s">
        <v>174</v>
      </c>
      <c r="Q85" s="78" t="s">
        <v>175</v>
      </c>
      <c r="R85" s="78" t="s">
        <v>176</v>
      </c>
      <c r="S85" s="78" t="s">
        <v>177</v>
      </c>
      <c r="T85" s="79" t="s">
        <v>178</v>
      </c>
    </row>
    <row r="86" spans="2:63" s="1" customFormat="1" ht="29.25" customHeight="1">
      <c r="B86" s="36"/>
      <c r="C86" s="83" t="s">
        <v>153</v>
      </c>
      <c r="D86" s="58"/>
      <c r="E86" s="58"/>
      <c r="F86" s="58"/>
      <c r="G86" s="58"/>
      <c r="H86" s="58"/>
      <c r="I86" s="163"/>
      <c r="J86" s="172">
        <f>BK86</f>
        <v>0</v>
      </c>
      <c r="K86" s="58"/>
      <c r="L86" s="56"/>
      <c r="M86" s="80"/>
      <c r="N86" s="81"/>
      <c r="O86" s="81"/>
      <c r="P86" s="173">
        <f>P87+P130+P231</f>
        <v>0</v>
      </c>
      <c r="Q86" s="81"/>
      <c r="R86" s="173">
        <f>R87+R130+R231</f>
        <v>12.01916</v>
      </c>
      <c r="S86" s="81"/>
      <c r="T86" s="174">
        <f>T87+T130+T231</f>
        <v>78</v>
      </c>
      <c r="AT86" s="19" t="s">
        <v>70</v>
      </c>
      <c r="AU86" s="19" t="s">
        <v>154</v>
      </c>
      <c r="BK86" s="175">
        <f>BK87+BK130+BK231</f>
        <v>0</v>
      </c>
    </row>
    <row r="87" spans="2:63" s="11" customFormat="1" ht="37.35" customHeight="1">
      <c r="B87" s="176"/>
      <c r="C87" s="177"/>
      <c r="D87" s="178" t="s">
        <v>70</v>
      </c>
      <c r="E87" s="179" t="s">
        <v>179</v>
      </c>
      <c r="F87" s="179" t="s">
        <v>179</v>
      </c>
      <c r="G87" s="177"/>
      <c r="H87" s="177"/>
      <c r="I87" s="180"/>
      <c r="J87" s="181">
        <f>BK87</f>
        <v>0</v>
      </c>
      <c r="K87" s="177"/>
      <c r="L87" s="182"/>
      <c r="M87" s="183"/>
      <c r="N87" s="184"/>
      <c r="O87" s="184"/>
      <c r="P87" s="185">
        <f>P88+P92+P97+P103</f>
        <v>0</v>
      </c>
      <c r="Q87" s="184"/>
      <c r="R87" s="185">
        <f>R88+R92+R97+R103</f>
        <v>0</v>
      </c>
      <c r="S87" s="184"/>
      <c r="T87" s="186">
        <f>T88+T92+T97+T103</f>
        <v>78</v>
      </c>
      <c r="AR87" s="187" t="s">
        <v>78</v>
      </c>
      <c r="AT87" s="188" t="s">
        <v>70</v>
      </c>
      <c r="AU87" s="188" t="s">
        <v>71</v>
      </c>
      <c r="AY87" s="187" t="s">
        <v>180</v>
      </c>
      <c r="BK87" s="189">
        <f>BK88+BK92+BK97+BK103</f>
        <v>0</v>
      </c>
    </row>
    <row r="88" spans="2:63" s="11" customFormat="1" ht="19.9" customHeight="1">
      <c r="B88" s="176"/>
      <c r="C88" s="177"/>
      <c r="D88" s="190" t="s">
        <v>70</v>
      </c>
      <c r="E88" s="191" t="s">
        <v>181</v>
      </c>
      <c r="F88" s="191" t="s">
        <v>182</v>
      </c>
      <c r="G88" s="177"/>
      <c r="H88" s="177"/>
      <c r="I88" s="180"/>
      <c r="J88" s="192">
        <f>BK88</f>
        <v>0</v>
      </c>
      <c r="K88" s="177"/>
      <c r="L88" s="182"/>
      <c r="M88" s="183"/>
      <c r="N88" s="184"/>
      <c r="O88" s="184"/>
      <c r="P88" s="185">
        <f>SUM(P89:P91)</f>
        <v>0</v>
      </c>
      <c r="Q88" s="184"/>
      <c r="R88" s="185">
        <f>SUM(R89:R91)</f>
        <v>0</v>
      </c>
      <c r="S88" s="184"/>
      <c r="T88" s="186">
        <f>SUM(T89:T91)</f>
        <v>70</v>
      </c>
      <c r="AR88" s="187" t="s">
        <v>78</v>
      </c>
      <c r="AT88" s="188" t="s">
        <v>70</v>
      </c>
      <c r="AU88" s="188" t="s">
        <v>78</v>
      </c>
      <c r="AY88" s="187" t="s">
        <v>180</v>
      </c>
      <c r="BK88" s="189">
        <f>SUM(BK89:BK91)</f>
        <v>0</v>
      </c>
    </row>
    <row r="89" spans="2:65" s="1" customFormat="1" ht="22.5" customHeight="1">
      <c r="B89" s="36"/>
      <c r="C89" s="193" t="s">
        <v>78</v>
      </c>
      <c r="D89" s="193" t="s">
        <v>183</v>
      </c>
      <c r="E89" s="194" t="s">
        <v>184</v>
      </c>
      <c r="F89" s="195" t="s">
        <v>185</v>
      </c>
      <c r="G89" s="196" t="s">
        <v>186</v>
      </c>
      <c r="H89" s="197">
        <v>10</v>
      </c>
      <c r="I89" s="198"/>
      <c r="J89" s="199">
        <f>ROUND(I89*H89,2)</f>
        <v>0</v>
      </c>
      <c r="K89" s="195" t="s">
        <v>21</v>
      </c>
      <c r="L89" s="56"/>
      <c r="M89" s="200" t="s">
        <v>21</v>
      </c>
      <c r="N89" s="201" t="s">
        <v>42</v>
      </c>
      <c r="O89" s="37"/>
      <c r="P89" s="202">
        <f>O89*H89</f>
        <v>0</v>
      </c>
      <c r="Q89" s="202">
        <v>0</v>
      </c>
      <c r="R89" s="202">
        <f>Q89*H89</f>
        <v>0</v>
      </c>
      <c r="S89" s="202">
        <v>7</v>
      </c>
      <c r="T89" s="203">
        <f>S89*H89</f>
        <v>70</v>
      </c>
      <c r="AR89" s="19" t="s">
        <v>78</v>
      </c>
      <c r="AT89" s="19" t="s">
        <v>183</v>
      </c>
      <c r="AU89" s="19" t="s">
        <v>80</v>
      </c>
      <c r="AY89" s="19" t="s">
        <v>180</v>
      </c>
      <c r="BE89" s="204">
        <f>IF(N89="základní",J89,0)</f>
        <v>0</v>
      </c>
      <c r="BF89" s="204">
        <f>IF(N89="snížená",J89,0)</f>
        <v>0</v>
      </c>
      <c r="BG89" s="204">
        <f>IF(N89="zákl. přenesená",J89,0)</f>
        <v>0</v>
      </c>
      <c r="BH89" s="204">
        <f>IF(N89="sníž. přenesená",J89,0)</f>
        <v>0</v>
      </c>
      <c r="BI89" s="204">
        <f>IF(N89="nulová",J89,0)</f>
        <v>0</v>
      </c>
      <c r="BJ89" s="19" t="s">
        <v>78</v>
      </c>
      <c r="BK89" s="204">
        <f>ROUND(I89*H89,2)</f>
        <v>0</v>
      </c>
      <c r="BL89" s="19" t="s">
        <v>78</v>
      </c>
      <c r="BM89" s="19" t="s">
        <v>187</v>
      </c>
    </row>
    <row r="90" spans="2:47" s="1" customFormat="1" ht="27">
      <c r="B90" s="36"/>
      <c r="C90" s="58"/>
      <c r="D90" s="205" t="s">
        <v>188</v>
      </c>
      <c r="E90" s="58"/>
      <c r="F90" s="206" t="s">
        <v>189</v>
      </c>
      <c r="G90" s="58"/>
      <c r="H90" s="58"/>
      <c r="I90" s="163"/>
      <c r="J90" s="58"/>
      <c r="K90" s="58"/>
      <c r="L90" s="56"/>
      <c r="M90" s="73"/>
      <c r="N90" s="37"/>
      <c r="O90" s="37"/>
      <c r="P90" s="37"/>
      <c r="Q90" s="37"/>
      <c r="R90" s="37"/>
      <c r="S90" s="37"/>
      <c r="T90" s="74"/>
      <c r="AT90" s="19" t="s">
        <v>188</v>
      </c>
      <c r="AU90" s="19" t="s">
        <v>80</v>
      </c>
    </row>
    <row r="91" spans="2:51" s="12" customFormat="1" ht="13.5">
      <c r="B91" s="207"/>
      <c r="C91" s="208"/>
      <c r="D91" s="205" t="s">
        <v>190</v>
      </c>
      <c r="E91" s="209" t="s">
        <v>21</v>
      </c>
      <c r="F91" s="210" t="s">
        <v>191</v>
      </c>
      <c r="G91" s="208"/>
      <c r="H91" s="211">
        <v>10</v>
      </c>
      <c r="I91" s="212"/>
      <c r="J91" s="208"/>
      <c r="K91" s="208"/>
      <c r="L91" s="213"/>
      <c r="M91" s="214"/>
      <c r="N91" s="215"/>
      <c r="O91" s="215"/>
      <c r="P91" s="215"/>
      <c r="Q91" s="215"/>
      <c r="R91" s="215"/>
      <c r="S91" s="215"/>
      <c r="T91" s="216"/>
      <c r="AT91" s="217" t="s">
        <v>190</v>
      </c>
      <c r="AU91" s="217" t="s">
        <v>80</v>
      </c>
      <c r="AV91" s="12" t="s">
        <v>80</v>
      </c>
      <c r="AW91" s="12" t="s">
        <v>34</v>
      </c>
      <c r="AX91" s="12" t="s">
        <v>78</v>
      </c>
      <c r="AY91" s="217" t="s">
        <v>180</v>
      </c>
    </row>
    <row r="92" spans="2:63" s="11" customFormat="1" ht="29.85" customHeight="1">
      <c r="B92" s="176"/>
      <c r="C92" s="177"/>
      <c r="D92" s="190" t="s">
        <v>70</v>
      </c>
      <c r="E92" s="191" t="s">
        <v>192</v>
      </c>
      <c r="F92" s="191" t="s">
        <v>193</v>
      </c>
      <c r="G92" s="177"/>
      <c r="H92" s="177"/>
      <c r="I92" s="180"/>
      <c r="J92" s="192">
        <f>BK92</f>
        <v>0</v>
      </c>
      <c r="K92" s="177"/>
      <c r="L92" s="182"/>
      <c r="M92" s="183"/>
      <c r="N92" s="184"/>
      <c r="O92" s="184"/>
      <c r="P92" s="185">
        <f>SUM(P93:P96)</f>
        <v>0</v>
      </c>
      <c r="Q92" s="184"/>
      <c r="R92" s="185">
        <f>SUM(R93:R96)</f>
        <v>0</v>
      </c>
      <c r="S92" s="184"/>
      <c r="T92" s="186">
        <f>SUM(T93:T96)</f>
        <v>8</v>
      </c>
      <c r="AR92" s="187" t="s">
        <v>78</v>
      </c>
      <c r="AT92" s="188" t="s">
        <v>70</v>
      </c>
      <c r="AU92" s="188" t="s">
        <v>78</v>
      </c>
      <c r="AY92" s="187" t="s">
        <v>180</v>
      </c>
      <c r="BK92" s="189">
        <f>SUM(BK93:BK96)</f>
        <v>0</v>
      </c>
    </row>
    <row r="93" spans="2:65" s="1" customFormat="1" ht="22.5" customHeight="1">
      <c r="B93" s="36"/>
      <c r="C93" s="193" t="s">
        <v>80</v>
      </c>
      <c r="D93" s="193" t="s">
        <v>183</v>
      </c>
      <c r="E93" s="194" t="s">
        <v>194</v>
      </c>
      <c r="F93" s="195" t="s">
        <v>195</v>
      </c>
      <c r="G93" s="196" t="s">
        <v>196</v>
      </c>
      <c r="H93" s="197">
        <v>8</v>
      </c>
      <c r="I93" s="198"/>
      <c r="J93" s="199">
        <f>ROUND(I93*H93,2)</f>
        <v>0</v>
      </c>
      <c r="K93" s="195" t="s">
        <v>21</v>
      </c>
      <c r="L93" s="56"/>
      <c r="M93" s="200" t="s">
        <v>21</v>
      </c>
      <c r="N93" s="201" t="s">
        <v>42</v>
      </c>
      <c r="O93" s="37"/>
      <c r="P93" s="202">
        <f>O93*H93</f>
        <v>0</v>
      </c>
      <c r="Q93" s="202">
        <v>0</v>
      </c>
      <c r="R93" s="202">
        <f>Q93*H93</f>
        <v>0</v>
      </c>
      <c r="S93" s="202">
        <v>1</v>
      </c>
      <c r="T93" s="203">
        <f>S93*H93</f>
        <v>8</v>
      </c>
      <c r="AR93" s="19" t="s">
        <v>78</v>
      </c>
      <c r="AT93" s="19" t="s">
        <v>183</v>
      </c>
      <c r="AU93" s="19" t="s">
        <v>80</v>
      </c>
      <c r="AY93" s="19" t="s">
        <v>180</v>
      </c>
      <c r="BE93" s="204">
        <f>IF(N93="základní",J93,0)</f>
        <v>0</v>
      </c>
      <c r="BF93" s="204">
        <f>IF(N93="snížená",J93,0)</f>
        <v>0</v>
      </c>
      <c r="BG93" s="204">
        <f>IF(N93="zákl. přenesená",J93,0)</f>
        <v>0</v>
      </c>
      <c r="BH93" s="204">
        <f>IF(N93="sníž. přenesená",J93,0)</f>
        <v>0</v>
      </c>
      <c r="BI93" s="204">
        <f>IF(N93="nulová",J93,0)</f>
        <v>0</v>
      </c>
      <c r="BJ93" s="19" t="s">
        <v>78</v>
      </c>
      <c r="BK93" s="204">
        <f>ROUND(I93*H93,2)</f>
        <v>0</v>
      </c>
      <c r="BL93" s="19" t="s">
        <v>78</v>
      </c>
      <c r="BM93" s="19" t="s">
        <v>197</v>
      </c>
    </row>
    <row r="94" spans="2:47" s="1" customFormat="1" ht="13.5">
      <c r="B94" s="36"/>
      <c r="C94" s="58"/>
      <c r="D94" s="205" t="s">
        <v>188</v>
      </c>
      <c r="E94" s="58"/>
      <c r="F94" s="206" t="s">
        <v>195</v>
      </c>
      <c r="G94" s="58"/>
      <c r="H94" s="58"/>
      <c r="I94" s="163"/>
      <c r="J94" s="58"/>
      <c r="K94" s="58"/>
      <c r="L94" s="56"/>
      <c r="M94" s="73"/>
      <c r="N94" s="37"/>
      <c r="O94" s="37"/>
      <c r="P94" s="37"/>
      <c r="Q94" s="37"/>
      <c r="R94" s="37"/>
      <c r="S94" s="37"/>
      <c r="T94" s="74"/>
      <c r="AT94" s="19" t="s">
        <v>188</v>
      </c>
      <c r="AU94" s="19" t="s">
        <v>80</v>
      </c>
    </row>
    <row r="95" spans="2:47" s="1" customFormat="1" ht="54">
      <c r="B95" s="36"/>
      <c r="C95" s="58"/>
      <c r="D95" s="205" t="s">
        <v>198</v>
      </c>
      <c r="E95" s="58"/>
      <c r="F95" s="218" t="s">
        <v>199</v>
      </c>
      <c r="G95" s="58"/>
      <c r="H95" s="58"/>
      <c r="I95" s="163"/>
      <c r="J95" s="58"/>
      <c r="K95" s="58"/>
      <c r="L95" s="56"/>
      <c r="M95" s="73"/>
      <c r="N95" s="37"/>
      <c r="O95" s="37"/>
      <c r="P95" s="37"/>
      <c r="Q95" s="37"/>
      <c r="R95" s="37"/>
      <c r="S95" s="37"/>
      <c r="T95" s="74"/>
      <c r="AT95" s="19" t="s">
        <v>198</v>
      </c>
      <c r="AU95" s="19" t="s">
        <v>80</v>
      </c>
    </row>
    <row r="96" spans="2:51" s="12" customFormat="1" ht="13.5">
      <c r="B96" s="207"/>
      <c r="C96" s="208"/>
      <c r="D96" s="205" t="s">
        <v>190</v>
      </c>
      <c r="E96" s="209" t="s">
        <v>21</v>
      </c>
      <c r="F96" s="210" t="s">
        <v>200</v>
      </c>
      <c r="G96" s="208"/>
      <c r="H96" s="211">
        <v>8</v>
      </c>
      <c r="I96" s="212"/>
      <c r="J96" s="208"/>
      <c r="K96" s="208"/>
      <c r="L96" s="213"/>
      <c r="M96" s="214"/>
      <c r="N96" s="215"/>
      <c r="O96" s="215"/>
      <c r="P96" s="215"/>
      <c r="Q96" s="215"/>
      <c r="R96" s="215"/>
      <c r="S96" s="215"/>
      <c r="T96" s="216"/>
      <c r="AT96" s="217" t="s">
        <v>190</v>
      </c>
      <c r="AU96" s="217" t="s">
        <v>80</v>
      </c>
      <c r="AV96" s="12" t="s">
        <v>80</v>
      </c>
      <c r="AW96" s="12" t="s">
        <v>34</v>
      </c>
      <c r="AX96" s="12" t="s">
        <v>78</v>
      </c>
      <c r="AY96" s="217" t="s">
        <v>180</v>
      </c>
    </row>
    <row r="97" spans="2:63" s="11" customFormat="1" ht="29.85" customHeight="1">
      <c r="B97" s="176"/>
      <c r="C97" s="177"/>
      <c r="D97" s="190" t="s">
        <v>70</v>
      </c>
      <c r="E97" s="191" t="s">
        <v>201</v>
      </c>
      <c r="F97" s="191" t="s">
        <v>202</v>
      </c>
      <c r="G97" s="177"/>
      <c r="H97" s="177"/>
      <c r="I97" s="180"/>
      <c r="J97" s="192">
        <f>BK97</f>
        <v>0</v>
      </c>
      <c r="K97" s="177"/>
      <c r="L97" s="182"/>
      <c r="M97" s="183"/>
      <c r="N97" s="184"/>
      <c r="O97" s="184"/>
      <c r="P97" s="185">
        <f>SUM(P98:P102)</f>
        <v>0</v>
      </c>
      <c r="Q97" s="184"/>
      <c r="R97" s="185">
        <f>SUM(R98:R102)</f>
        <v>0</v>
      </c>
      <c r="S97" s="184"/>
      <c r="T97" s="186">
        <f>SUM(T98:T102)</f>
        <v>0</v>
      </c>
      <c r="AR97" s="187" t="s">
        <v>78</v>
      </c>
      <c r="AT97" s="188" t="s">
        <v>70</v>
      </c>
      <c r="AU97" s="188" t="s">
        <v>78</v>
      </c>
      <c r="AY97" s="187" t="s">
        <v>180</v>
      </c>
      <c r="BK97" s="189">
        <f>SUM(BK98:BK102)</f>
        <v>0</v>
      </c>
    </row>
    <row r="98" spans="2:65" s="1" customFormat="1" ht="44.25" customHeight="1">
      <c r="B98" s="36"/>
      <c r="C98" s="193" t="s">
        <v>203</v>
      </c>
      <c r="D98" s="193" t="s">
        <v>183</v>
      </c>
      <c r="E98" s="194" t="s">
        <v>204</v>
      </c>
      <c r="F98" s="195" t="s">
        <v>205</v>
      </c>
      <c r="G98" s="196" t="s">
        <v>196</v>
      </c>
      <c r="H98" s="197">
        <v>78</v>
      </c>
      <c r="I98" s="198"/>
      <c r="J98" s="199">
        <f>ROUND(I98*H98,2)</f>
        <v>0</v>
      </c>
      <c r="K98" s="195" t="s">
        <v>21</v>
      </c>
      <c r="L98" s="56"/>
      <c r="M98" s="200" t="s">
        <v>21</v>
      </c>
      <c r="N98" s="201" t="s">
        <v>42</v>
      </c>
      <c r="O98" s="37"/>
      <c r="P98" s="202">
        <f>O98*H98</f>
        <v>0</v>
      </c>
      <c r="Q98" s="202">
        <v>0</v>
      </c>
      <c r="R98" s="202">
        <f>Q98*H98</f>
        <v>0</v>
      </c>
      <c r="S98" s="202">
        <v>0</v>
      </c>
      <c r="T98" s="203">
        <f>S98*H98</f>
        <v>0</v>
      </c>
      <c r="AR98" s="19" t="s">
        <v>206</v>
      </c>
      <c r="AT98" s="19" t="s">
        <v>183</v>
      </c>
      <c r="AU98" s="19" t="s">
        <v>80</v>
      </c>
      <c r="AY98" s="19" t="s">
        <v>180</v>
      </c>
      <c r="BE98" s="204">
        <f>IF(N98="základní",J98,0)</f>
        <v>0</v>
      </c>
      <c r="BF98" s="204">
        <f>IF(N98="snížená",J98,0)</f>
        <v>0</v>
      </c>
      <c r="BG98" s="204">
        <f>IF(N98="zákl. přenesená",J98,0)</f>
        <v>0</v>
      </c>
      <c r="BH98" s="204">
        <f>IF(N98="sníž. přenesená",J98,0)</f>
        <v>0</v>
      </c>
      <c r="BI98" s="204">
        <f>IF(N98="nulová",J98,0)</f>
        <v>0</v>
      </c>
      <c r="BJ98" s="19" t="s">
        <v>78</v>
      </c>
      <c r="BK98" s="204">
        <f>ROUND(I98*H98,2)</f>
        <v>0</v>
      </c>
      <c r="BL98" s="19" t="s">
        <v>206</v>
      </c>
      <c r="BM98" s="19" t="s">
        <v>207</v>
      </c>
    </row>
    <row r="99" spans="2:47" s="1" customFormat="1" ht="40.5">
      <c r="B99" s="36"/>
      <c r="C99" s="58"/>
      <c r="D99" s="205" t="s">
        <v>188</v>
      </c>
      <c r="E99" s="58"/>
      <c r="F99" s="206" t="s">
        <v>205</v>
      </c>
      <c r="G99" s="58"/>
      <c r="H99" s="58"/>
      <c r="I99" s="163"/>
      <c r="J99" s="58"/>
      <c r="K99" s="58"/>
      <c r="L99" s="56"/>
      <c r="M99" s="73"/>
      <c r="N99" s="37"/>
      <c r="O99" s="37"/>
      <c r="P99" s="37"/>
      <c r="Q99" s="37"/>
      <c r="R99" s="37"/>
      <c r="S99" s="37"/>
      <c r="T99" s="74"/>
      <c r="AT99" s="19" t="s">
        <v>188</v>
      </c>
      <c r="AU99" s="19" t="s">
        <v>80</v>
      </c>
    </row>
    <row r="100" spans="2:51" s="12" customFormat="1" ht="13.5">
      <c r="B100" s="207"/>
      <c r="C100" s="208"/>
      <c r="D100" s="205" t="s">
        <v>190</v>
      </c>
      <c r="E100" s="209" t="s">
        <v>21</v>
      </c>
      <c r="F100" s="210" t="s">
        <v>200</v>
      </c>
      <c r="G100" s="208"/>
      <c r="H100" s="211">
        <v>8</v>
      </c>
      <c r="I100" s="212"/>
      <c r="J100" s="208"/>
      <c r="K100" s="208"/>
      <c r="L100" s="213"/>
      <c r="M100" s="214"/>
      <c r="N100" s="215"/>
      <c r="O100" s="215"/>
      <c r="P100" s="215"/>
      <c r="Q100" s="215"/>
      <c r="R100" s="215"/>
      <c r="S100" s="215"/>
      <c r="T100" s="216"/>
      <c r="AT100" s="217" t="s">
        <v>190</v>
      </c>
      <c r="AU100" s="217" t="s">
        <v>80</v>
      </c>
      <c r="AV100" s="12" t="s">
        <v>80</v>
      </c>
      <c r="AW100" s="12" t="s">
        <v>34</v>
      </c>
      <c r="AX100" s="12" t="s">
        <v>71</v>
      </c>
      <c r="AY100" s="217" t="s">
        <v>180</v>
      </c>
    </row>
    <row r="101" spans="2:51" s="12" customFormat="1" ht="13.5">
      <c r="B101" s="207"/>
      <c r="C101" s="208"/>
      <c r="D101" s="205" t="s">
        <v>190</v>
      </c>
      <c r="E101" s="209" t="s">
        <v>21</v>
      </c>
      <c r="F101" s="210" t="s">
        <v>208</v>
      </c>
      <c r="G101" s="208"/>
      <c r="H101" s="211">
        <v>70</v>
      </c>
      <c r="I101" s="212"/>
      <c r="J101" s="208"/>
      <c r="K101" s="208"/>
      <c r="L101" s="213"/>
      <c r="M101" s="214"/>
      <c r="N101" s="215"/>
      <c r="O101" s="215"/>
      <c r="P101" s="215"/>
      <c r="Q101" s="215"/>
      <c r="R101" s="215"/>
      <c r="S101" s="215"/>
      <c r="T101" s="216"/>
      <c r="AT101" s="217" t="s">
        <v>190</v>
      </c>
      <c r="AU101" s="217" t="s">
        <v>80</v>
      </c>
      <c r="AV101" s="12" t="s">
        <v>80</v>
      </c>
      <c r="AW101" s="12" t="s">
        <v>34</v>
      </c>
      <c r="AX101" s="12" t="s">
        <v>71</v>
      </c>
      <c r="AY101" s="217" t="s">
        <v>180</v>
      </c>
    </row>
    <row r="102" spans="2:51" s="13" customFormat="1" ht="13.5">
      <c r="B102" s="219"/>
      <c r="C102" s="220"/>
      <c r="D102" s="205" t="s">
        <v>190</v>
      </c>
      <c r="E102" s="221" t="s">
        <v>21</v>
      </c>
      <c r="F102" s="222" t="s">
        <v>209</v>
      </c>
      <c r="G102" s="220"/>
      <c r="H102" s="223">
        <v>78</v>
      </c>
      <c r="I102" s="224"/>
      <c r="J102" s="220"/>
      <c r="K102" s="220"/>
      <c r="L102" s="225"/>
      <c r="M102" s="226"/>
      <c r="N102" s="227"/>
      <c r="O102" s="227"/>
      <c r="P102" s="227"/>
      <c r="Q102" s="227"/>
      <c r="R102" s="227"/>
      <c r="S102" s="227"/>
      <c r="T102" s="228"/>
      <c r="AT102" s="229" t="s">
        <v>190</v>
      </c>
      <c r="AU102" s="229" t="s">
        <v>80</v>
      </c>
      <c r="AV102" s="13" t="s">
        <v>206</v>
      </c>
      <c r="AW102" s="13" t="s">
        <v>34</v>
      </c>
      <c r="AX102" s="13" t="s">
        <v>78</v>
      </c>
      <c r="AY102" s="229" t="s">
        <v>180</v>
      </c>
    </row>
    <row r="103" spans="2:63" s="11" customFormat="1" ht="29.85" customHeight="1">
      <c r="B103" s="176"/>
      <c r="C103" s="177"/>
      <c r="D103" s="190" t="s">
        <v>70</v>
      </c>
      <c r="E103" s="191" t="s">
        <v>210</v>
      </c>
      <c r="F103" s="191" t="s">
        <v>211</v>
      </c>
      <c r="G103" s="177"/>
      <c r="H103" s="177"/>
      <c r="I103" s="180"/>
      <c r="J103" s="192">
        <f>BK103</f>
        <v>0</v>
      </c>
      <c r="K103" s="177"/>
      <c r="L103" s="182"/>
      <c r="M103" s="183"/>
      <c r="N103" s="184"/>
      <c r="O103" s="184"/>
      <c r="P103" s="185">
        <f>SUM(P104:P129)</f>
        <v>0</v>
      </c>
      <c r="Q103" s="184"/>
      <c r="R103" s="185">
        <f>SUM(R104:R129)</f>
        <v>0</v>
      </c>
      <c r="S103" s="184"/>
      <c r="T103" s="186">
        <f>SUM(T104:T129)</f>
        <v>0</v>
      </c>
      <c r="AR103" s="187" t="s">
        <v>78</v>
      </c>
      <c r="AT103" s="188" t="s">
        <v>70</v>
      </c>
      <c r="AU103" s="188" t="s">
        <v>78</v>
      </c>
      <c r="AY103" s="187" t="s">
        <v>180</v>
      </c>
      <c r="BK103" s="189">
        <f>SUM(BK104:BK129)</f>
        <v>0</v>
      </c>
    </row>
    <row r="104" spans="2:65" s="1" customFormat="1" ht="22.5" customHeight="1">
      <c r="B104" s="36"/>
      <c r="C104" s="193" t="s">
        <v>206</v>
      </c>
      <c r="D104" s="193" t="s">
        <v>183</v>
      </c>
      <c r="E104" s="194" t="s">
        <v>212</v>
      </c>
      <c r="F104" s="195" t="s">
        <v>213</v>
      </c>
      <c r="G104" s="196" t="s">
        <v>214</v>
      </c>
      <c r="H104" s="197">
        <v>1</v>
      </c>
      <c r="I104" s="198"/>
      <c r="J104" s="199">
        <f>ROUND(I104*H104,2)</f>
        <v>0</v>
      </c>
      <c r="K104" s="195" t="s">
        <v>21</v>
      </c>
      <c r="L104" s="56"/>
      <c r="M104" s="200" t="s">
        <v>21</v>
      </c>
      <c r="N104" s="201" t="s">
        <v>42</v>
      </c>
      <c r="O104" s="37"/>
      <c r="P104" s="202">
        <f>O104*H104</f>
        <v>0</v>
      </c>
      <c r="Q104" s="202">
        <v>0</v>
      </c>
      <c r="R104" s="202">
        <f>Q104*H104</f>
        <v>0</v>
      </c>
      <c r="S104" s="202">
        <v>0</v>
      </c>
      <c r="T104" s="203">
        <f>S104*H104</f>
        <v>0</v>
      </c>
      <c r="AR104" s="19" t="s">
        <v>78</v>
      </c>
      <c r="AT104" s="19" t="s">
        <v>183</v>
      </c>
      <c r="AU104" s="19" t="s">
        <v>80</v>
      </c>
      <c r="AY104" s="19" t="s">
        <v>180</v>
      </c>
      <c r="BE104" s="204">
        <f>IF(N104="základní",J104,0)</f>
        <v>0</v>
      </c>
      <c r="BF104" s="204">
        <f>IF(N104="snížená",J104,0)</f>
        <v>0</v>
      </c>
      <c r="BG104" s="204">
        <f>IF(N104="zákl. přenesená",J104,0)</f>
        <v>0</v>
      </c>
      <c r="BH104" s="204">
        <f>IF(N104="sníž. přenesená",J104,0)</f>
        <v>0</v>
      </c>
      <c r="BI104" s="204">
        <f>IF(N104="nulová",J104,0)</f>
        <v>0</v>
      </c>
      <c r="BJ104" s="19" t="s">
        <v>78</v>
      </c>
      <c r="BK104" s="204">
        <f>ROUND(I104*H104,2)</f>
        <v>0</v>
      </c>
      <c r="BL104" s="19" t="s">
        <v>78</v>
      </c>
      <c r="BM104" s="19" t="s">
        <v>215</v>
      </c>
    </row>
    <row r="105" spans="2:47" s="1" customFormat="1" ht="27">
      <c r="B105" s="36"/>
      <c r="C105" s="58"/>
      <c r="D105" s="230" t="s">
        <v>216</v>
      </c>
      <c r="E105" s="58"/>
      <c r="F105" s="231" t="s">
        <v>217</v>
      </c>
      <c r="G105" s="58"/>
      <c r="H105" s="58"/>
      <c r="I105" s="163"/>
      <c r="J105" s="58"/>
      <c r="K105" s="58"/>
      <c r="L105" s="56"/>
      <c r="M105" s="73"/>
      <c r="N105" s="37"/>
      <c r="O105" s="37"/>
      <c r="P105" s="37"/>
      <c r="Q105" s="37"/>
      <c r="R105" s="37"/>
      <c r="S105" s="37"/>
      <c r="T105" s="74"/>
      <c r="AT105" s="19" t="s">
        <v>216</v>
      </c>
      <c r="AU105" s="19" t="s">
        <v>80</v>
      </c>
    </row>
    <row r="106" spans="2:65" s="1" customFormat="1" ht="22.5" customHeight="1">
      <c r="B106" s="36"/>
      <c r="C106" s="232" t="s">
        <v>218</v>
      </c>
      <c r="D106" s="232" t="s">
        <v>219</v>
      </c>
      <c r="E106" s="233" t="s">
        <v>220</v>
      </c>
      <c r="F106" s="234" t="s">
        <v>221</v>
      </c>
      <c r="G106" s="235" t="s">
        <v>186</v>
      </c>
      <c r="H106" s="236">
        <v>5</v>
      </c>
      <c r="I106" s="237"/>
      <c r="J106" s="238">
        <f>ROUND(I106*H106,2)</f>
        <v>0</v>
      </c>
      <c r="K106" s="234" t="s">
        <v>21</v>
      </c>
      <c r="L106" s="239"/>
      <c r="M106" s="240" t="s">
        <v>21</v>
      </c>
      <c r="N106" s="241" t="s">
        <v>42</v>
      </c>
      <c r="O106" s="37"/>
      <c r="P106" s="202">
        <f>O106*H106</f>
        <v>0</v>
      </c>
      <c r="Q106" s="202">
        <v>0</v>
      </c>
      <c r="R106" s="202">
        <f>Q106*H106</f>
        <v>0</v>
      </c>
      <c r="S106" s="202">
        <v>0</v>
      </c>
      <c r="T106" s="203">
        <f>S106*H106</f>
        <v>0</v>
      </c>
      <c r="AR106" s="19" t="s">
        <v>80</v>
      </c>
      <c r="AT106" s="19" t="s">
        <v>219</v>
      </c>
      <c r="AU106" s="19" t="s">
        <v>80</v>
      </c>
      <c r="AY106" s="19" t="s">
        <v>180</v>
      </c>
      <c r="BE106" s="204">
        <f>IF(N106="základní",J106,0)</f>
        <v>0</v>
      </c>
      <c r="BF106" s="204">
        <f>IF(N106="snížená",J106,0)</f>
        <v>0</v>
      </c>
      <c r="BG106" s="204">
        <f>IF(N106="zákl. přenesená",J106,0)</f>
        <v>0</v>
      </c>
      <c r="BH106" s="204">
        <f>IF(N106="sníž. přenesená",J106,0)</f>
        <v>0</v>
      </c>
      <c r="BI106" s="204">
        <f>IF(N106="nulová",J106,0)</f>
        <v>0</v>
      </c>
      <c r="BJ106" s="19" t="s">
        <v>78</v>
      </c>
      <c r="BK106" s="204">
        <f>ROUND(I106*H106,2)</f>
        <v>0</v>
      </c>
      <c r="BL106" s="19" t="s">
        <v>78</v>
      </c>
      <c r="BM106" s="19" t="s">
        <v>222</v>
      </c>
    </row>
    <row r="107" spans="2:47" s="1" customFormat="1" ht="13.5">
      <c r="B107" s="36"/>
      <c r="C107" s="58"/>
      <c r="D107" s="230" t="s">
        <v>188</v>
      </c>
      <c r="E107" s="58"/>
      <c r="F107" s="242" t="s">
        <v>223</v>
      </c>
      <c r="G107" s="58"/>
      <c r="H107" s="58"/>
      <c r="I107" s="163"/>
      <c r="J107" s="58"/>
      <c r="K107" s="58"/>
      <c r="L107" s="56"/>
      <c r="M107" s="73"/>
      <c r="N107" s="37"/>
      <c r="O107" s="37"/>
      <c r="P107" s="37"/>
      <c r="Q107" s="37"/>
      <c r="R107" s="37"/>
      <c r="S107" s="37"/>
      <c r="T107" s="74"/>
      <c r="AT107" s="19" t="s">
        <v>188</v>
      </c>
      <c r="AU107" s="19" t="s">
        <v>80</v>
      </c>
    </row>
    <row r="108" spans="2:65" s="1" customFormat="1" ht="22.5" customHeight="1">
      <c r="B108" s="36"/>
      <c r="C108" s="193" t="s">
        <v>224</v>
      </c>
      <c r="D108" s="193" t="s">
        <v>183</v>
      </c>
      <c r="E108" s="194" t="s">
        <v>225</v>
      </c>
      <c r="F108" s="195" t="s">
        <v>226</v>
      </c>
      <c r="G108" s="196" t="s">
        <v>214</v>
      </c>
      <c r="H108" s="197">
        <v>1</v>
      </c>
      <c r="I108" s="198"/>
      <c r="J108" s="199">
        <f>ROUND(I108*H108,2)</f>
        <v>0</v>
      </c>
      <c r="K108" s="195" t="s">
        <v>21</v>
      </c>
      <c r="L108" s="56"/>
      <c r="M108" s="200" t="s">
        <v>21</v>
      </c>
      <c r="N108" s="201" t="s">
        <v>42</v>
      </c>
      <c r="O108" s="37"/>
      <c r="P108" s="202">
        <f>O108*H108</f>
        <v>0</v>
      </c>
      <c r="Q108" s="202">
        <v>0</v>
      </c>
      <c r="R108" s="202">
        <f>Q108*H108</f>
        <v>0</v>
      </c>
      <c r="S108" s="202">
        <v>0</v>
      </c>
      <c r="T108" s="203">
        <f>S108*H108</f>
        <v>0</v>
      </c>
      <c r="AR108" s="19" t="s">
        <v>78</v>
      </c>
      <c r="AT108" s="19" t="s">
        <v>183</v>
      </c>
      <c r="AU108" s="19" t="s">
        <v>80</v>
      </c>
      <c r="AY108" s="19" t="s">
        <v>180</v>
      </c>
      <c r="BE108" s="204">
        <f>IF(N108="základní",J108,0)</f>
        <v>0</v>
      </c>
      <c r="BF108" s="204">
        <f>IF(N108="snížená",J108,0)</f>
        <v>0</v>
      </c>
      <c r="BG108" s="204">
        <f>IF(N108="zákl. přenesená",J108,0)</f>
        <v>0</v>
      </c>
      <c r="BH108" s="204">
        <f>IF(N108="sníž. přenesená",J108,0)</f>
        <v>0</v>
      </c>
      <c r="BI108" s="204">
        <f>IF(N108="nulová",J108,0)</f>
        <v>0</v>
      </c>
      <c r="BJ108" s="19" t="s">
        <v>78</v>
      </c>
      <c r="BK108" s="204">
        <f>ROUND(I108*H108,2)</f>
        <v>0</v>
      </c>
      <c r="BL108" s="19" t="s">
        <v>78</v>
      </c>
      <c r="BM108" s="19" t="s">
        <v>227</v>
      </c>
    </row>
    <row r="109" spans="2:47" s="1" customFormat="1" ht="40.5">
      <c r="B109" s="36"/>
      <c r="C109" s="58"/>
      <c r="D109" s="230" t="s">
        <v>216</v>
      </c>
      <c r="E109" s="58"/>
      <c r="F109" s="231" t="s">
        <v>228</v>
      </c>
      <c r="G109" s="58"/>
      <c r="H109" s="58"/>
      <c r="I109" s="163"/>
      <c r="J109" s="58"/>
      <c r="K109" s="58"/>
      <c r="L109" s="56"/>
      <c r="M109" s="73"/>
      <c r="N109" s="37"/>
      <c r="O109" s="37"/>
      <c r="P109" s="37"/>
      <c r="Q109" s="37"/>
      <c r="R109" s="37"/>
      <c r="S109" s="37"/>
      <c r="T109" s="74"/>
      <c r="AT109" s="19" t="s">
        <v>216</v>
      </c>
      <c r="AU109" s="19" t="s">
        <v>80</v>
      </c>
    </row>
    <row r="110" spans="2:65" s="1" customFormat="1" ht="22.5" customHeight="1">
      <c r="B110" s="36"/>
      <c r="C110" s="193" t="s">
        <v>229</v>
      </c>
      <c r="D110" s="193" t="s">
        <v>183</v>
      </c>
      <c r="E110" s="194" t="s">
        <v>230</v>
      </c>
      <c r="F110" s="195" t="s">
        <v>231</v>
      </c>
      <c r="G110" s="196" t="s">
        <v>214</v>
      </c>
      <c r="H110" s="197">
        <v>2</v>
      </c>
      <c r="I110" s="198"/>
      <c r="J110" s="199">
        <f>ROUND(I110*H110,2)</f>
        <v>0</v>
      </c>
      <c r="K110" s="195" t="s">
        <v>21</v>
      </c>
      <c r="L110" s="56"/>
      <c r="M110" s="200" t="s">
        <v>21</v>
      </c>
      <c r="N110" s="201" t="s">
        <v>42</v>
      </c>
      <c r="O110" s="37"/>
      <c r="P110" s="202">
        <f>O110*H110</f>
        <v>0</v>
      </c>
      <c r="Q110" s="202">
        <v>0</v>
      </c>
      <c r="R110" s="202">
        <f>Q110*H110</f>
        <v>0</v>
      </c>
      <c r="S110" s="202">
        <v>0</v>
      </c>
      <c r="T110" s="203">
        <f>S110*H110</f>
        <v>0</v>
      </c>
      <c r="AR110" s="19" t="s">
        <v>78</v>
      </c>
      <c r="AT110" s="19" t="s">
        <v>183</v>
      </c>
      <c r="AU110" s="19" t="s">
        <v>80</v>
      </c>
      <c r="AY110" s="19" t="s">
        <v>180</v>
      </c>
      <c r="BE110" s="204">
        <f>IF(N110="základní",J110,0)</f>
        <v>0</v>
      </c>
      <c r="BF110" s="204">
        <f>IF(N110="snížená",J110,0)</f>
        <v>0</v>
      </c>
      <c r="BG110" s="204">
        <f>IF(N110="zákl. přenesená",J110,0)</f>
        <v>0</v>
      </c>
      <c r="BH110" s="204">
        <f>IF(N110="sníž. přenesená",J110,0)</f>
        <v>0</v>
      </c>
      <c r="BI110" s="204">
        <f>IF(N110="nulová",J110,0)</f>
        <v>0</v>
      </c>
      <c r="BJ110" s="19" t="s">
        <v>78</v>
      </c>
      <c r="BK110" s="204">
        <f>ROUND(I110*H110,2)</f>
        <v>0</v>
      </c>
      <c r="BL110" s="19" t="s">
        <v>78</v>
      </c>
      <c r="BM110" s="19" t="s">
        <v>232</v>
      </c>
    </row>
    <row r="111" spans="2:47" s="1" customFormat="1" ht="27">
      <c r="B111" s="36"/>
      <c r="C111" s="58"/>
      <c r="D111" s="230" t="s">
        <v>216</v>
      </c>
      <c r="E111" s="58"/>
      <c r="F111" s="231" t="s">
        <v>233</v>
      </c>
      <c r="G111" s="58"/>
      <c r="H111" s="58"/>
      <c r="I111" s="163"/>
      <c r="J111" s="58"/>
      <c r="K111" s="58"/>
      <c r="L111" s="56"/>
      <c r="M111" s="73"/>
      <c r="N111" s="37"/>
      <c r="O111" s="37"/>
      <c r="P111" s="37"/>
      <c r="Q111" s="37"/>
      <c r="R111" s="37"/>
      <c r="S111" s="37"/>
      <c r="T111" s="74"/>
      <c r="AT111" s="19" t="s">
        <v>216</v>
      </c>
      <c r="AU111" s="19" t="s">
        <v>80</v>
      </c>
    </row>
    <row r="112" spans="2:65" s="1" customFormat="1" ht="22.5" customHeight="1">
      <c r="B112" s="36"/>
      <c r="C112" s="232" t="s">
        <v>181</v>
      </c>
      <c r="D112" s="232" t="s">
        <v>219</v>
      </c>
      <c r="E112" s="233" t="s">
        <v>234</v>
      </c>
      <c r="F112" s="234" t="s">
        <v>235</v>
      </c>
      <c r="G112" s="235" t="s">
        <v>186</v>
      </c>
      <c r="H112" s="236">
        <v>2</v>
      </c>
      <c r="I112" s="237"/>
      <c r="J112" s="238">
        <f>ROUND(I112*H112,2)</f>
        <v>0</v>
      </c>
      <c r="K112" s="234" t="s">
        <v>21</v>
      </c>
      <c r="L112" s="239"/>
      <c r="M112" s="240" t="s">
        <v>21</v>
      </c>
      <c r="N112" s="241" t="s">
        <v>42</v>
      </c>
      <c r="O112" s="37"/>
      <c r="P112" s="202">
        <f>O112*H112</f>
        <v>0</v>
      </c>
      <c r="Q112" s="202">
        <v>0</v>
      </c>
      <c r="R112" s="202">
        <f>Q112*H112</f>
        <v>0</v>
      </c>
      <c r="S112" s="202">
        <v>0</v>
      </c>
      <c r="T112" s="203">
        <f>S112*H112</f>
        <v>0</v>
      </c>
      <c r="AR112" s="19" t="s">
        <v>80</v>
      </c>
      <c r="AT112" s="19" t="s">
        <v>219</v>
      </c>
      <c r="AU112" s="19" t="s">
        <v>80</v>
      </c>
      <c r="AY112" s="19" t="s">
        <v>180</v>
      </c>
      <c r="BE112" s="204">
        <f>IF(N112="základní",J112,0)</f>
        <v>0</v>
      </c>
      <c r="BF112" s="204">
        <f>IF(N112="snížená",J112,0)</f>
        <v>0</v>
      </c>
      <c r="BG112" s="204">
        <f>IF(N112="zákl. přenesená",J112,0)</f>
        <v>0</v>
      </c>
      <c r="BH112" s="204">
        <f>IF(N112="sníž. přenesená",J112,0)</f>
        <v>0</v>
      </c>
      <c r="BI112" s="204">
        <f>IF(N112="nulová",J112,0)</f>
        <v>0</v>
      </c>
      <c r="BJ112" s="19" t="s">
        <v>78</v>
      </c>
      <c r="BK112" s="204">
        <f>ROUND(I112*H112,2)</f>
        <v>0</v>
      </c>
      <c r="BL112" s="19" t="s">
        <v>78</v>
      </c>
      <c r="BM112" s="19" t="s">
        <v>236</v>
      </c>
    </row>
    <row r="113" spans="2:47" s="1" customFormat="1" ht="27">
      <c r="B113" s="36"/>
      <c r="C113" s="58"/>
      <c r="D113" s="205" t="s">
        <v>188</v>
      </c>
      <c r="E113" s="58"/>
      <c r="F113" s="206" t="s">
        <v>237</v>
      </c>
      <c r="G113" s="58"/>
      <c r="H113" s="58"/>
      <c r="I113" s="163"/>
      <c r="J113" s="58"/>
      <c r="K113" s="58"/>
      <c r="L113" s="56"/>
      <c r="M113" s="73"/>
      <c r="N113" s="37"/>
      <c r="O113" s="37"/>
      <c r="P113" s="37"/>
      <c r="Q113" s="37"/>
      <c r="R113" s="37"/>
      <c r="S113" s="37"/>
      <c r="T113" s="74"/>
      <c r="AT113" s="19" t="s">
        <v>188</v>
      </c>
      <c r="AU113" s="19" t="s">
        <v>80</v>
      </c>
    </row>
    <row r="114" spans="2:47" s="1" customFormat="1" ht="40.5">
      <c r="B114" s="36"/>
      <c r="C114" s="58"/>
      <c r="D114" s="230" t="s">
        <v>216</v>
      </c>
      <c r="E114" s="58"/>
      <c r="F114" s="231" t="s">
        <v>238</v>
      </c>
      <c r="G114" s="58"/>
      <c r="H114" s="58"/>
      <c r="I114" s="163"/>
      <c r="J114" s="58"/>
      <c r="K114" s="58"/>
      <c r="L114" s="56"/>
      <c r="M114" s="73"/>
      <c r="N114" s="37"/>
      <c r="O114" s="37"/>
      <c r="P114" s="37"/>
      <c r="Q114" s="37"/>
      <c r="R114" s="37"/>
      <c r="S114" s="37"/>
      <c r="T114" s="74"/>
      <c r="AT114" s="19" t="s">
        <v>216</v>
      </c>
      <c r="AU114" s="19" t="s">
        <v>80</v>
      </c>
    </row>
    <row r="115" spans="2:65" s="1" customFormat="1" ht="22.5" customHeight="1">
      <c r="B115" s="36"/>
      <c r="C115" s="232" t="s">
        <v>192</v>
      </c>
      <c r="D115" s="232" t="s">
        <v>219</v>
      </c>
      <c r="E115" s="233" t="s">
        <v>239</v>
      </c>
      <c r="F115" s="234" t="s">
        <v>240</v>
      </c>
      <c r="G115" s="235" t="s">
        <v>186</v>
      </c>
      <c r="H115" s="236">
        <v>2</v>
      </c>
      <c r="I115" s="237"/>
      <c r="J115" s="238">
        <f>ROUND(I115*H115,2)</f>
        <v>0</v>
      </c>
      <c r="K115" s="234" t="s">
        <v>21</v>
      </c>
      <c r="L115" s="239"/>
      <c r="M115" s="240" t="s">
        <v>21</v>
      </c>
      <c r="N115" s="241" t="s">
        <v>42</v>
      </c>
      <c r="O115" s="37"/>
      <c r="P115" s="202">
        <f>O115*H115</f>
        <v>0</v>
      </c>
      <c r="Q115" s="202">
        <v>0</v>
      </c>
      <c r="R115" s="202">
        <f>Q115*H115</f>
        <v>0</v>
      </c>
      <c r="S115" s="202">
        <v>0</v>
      </c>
      <c r="T115" s="203">
        <f>S115*H115</f>
        <v>0</v>
      </c>
      <c r="AR115" s="19" t="s">
        <v>80</v>
      </c>
      <c r="AT115" s="19" t="s">
        <v>219</v>
      </c>
      <c r="AU115" s="19" t="s">
        <v>80</v>
      </c>
      <c r="AY115" s="19" t="s">
        <v>180</v>
      </c>
      <c r="BE115" s="204">
        <f>IF(N115="základní",J115,0)</f>
        <v>0</v>
      </c>
      <c r="BF115" s="204">
        <f>IF(N115="snížená",J115,0)</f>
        <v>0</v>
      </c>
      <c r="BG115" s="204">
        <f>IF(N115="zákl. přenesená",J115,0)</f>
        <v>0</v>
      </c>
      <c r="BH115" s="204">
        <f>IF(N115="sníž. přenesená",J115,0)</f>
        <v>0</v>
      </c>
      <c r="BI115" s="204">
        <f>IF(N115="nulová",J115,0)</f>
        <v>0</v>
      </c>
      <c r="BJ115" s="19" t="s">
        <v>78</v>
      </c>
      <c r="BK115" s="204">
        <f>ROUND(I115*H115,2)</f>
        <v>0</v>
      </c>
      <c r="BL115" s="19" t="s">
        <v>78</v>
      </c>
      <c r="BM115" s="19" t="s">
        <v>241</v>
      </c>
    </row>
    <row r="116" spans="2:47" s="1" customFormat="1" ht="27">
      <c r="B116" s="36"/>
      <c r="C116" s="58"/>
      <c r="D116" s="205" t="s">
        <v>188</v>
      </c>
      <c r="E116" s="58"/>
      <c r="F116" s="206" t="s">
        <v>242</v>
      </c>
      <c r="G116" s="58"/>
      <c r="H116" s="58"/>
      <c r="I116" s="163"/>
      <c r="J116" s="58"/>
      <c r="K116" s="58"/>
      <c r="L116" s="56"/>
      <c r="M116" s="73"/>
      <c r="N116" s="37"/>
      <c r="O116" s="37"/>
      <c r="P116" s="37"/>
      <c r="Q116" s="37"/>
      <c r="R116" s="37"/>
      <c r="S116" s="37"/>
      <c r="T116" s="74"/>
      <c r="AT116" s="19" t="s">
        <v>188</v>
      </c>
      <c r="AU116" s="19" t="s">
        <v>80</v>
      </c>
    </row>
    <row r="117" spans="2:47" s="1" customFormat="1" ht="27">
      <c r="B117" s="36"/>
      <c r="C117" s="58"/>
      <c r="D117" s="230" t="s">
        <v>216</v>
      </c>
      <c r="E117" s="58"/>
      <c r="F117" s="231" t="s">
        <v>243</v>
      </c>
      <c r="G117" s="58"/>
      <c r="H117" s="58"/>
      <c r="I117" s="163"/>
      <c r="J117" s="58"/>
      <c r="K117" s="58"/>
      <c r="L117" s="56"/>
      <c r="M117" s="73"/>
      <c r="N117" s="37"/>
      <c r="O117" s="37"/>
      <c r="P117" s="37"/>
      <c r="Q117" s="37"/>
      <c r="R117" s="37"/>
      <c r="S117" s="37"/>
      <c r="T117" s="74"/>
      <c r="AT117" s="19" t="s">
        <v>216</v>
      </c>
      <c r="AU117" s="19" t="s">
        <v>80</v>
      </c>
    </row>
    <row r="118" spans="2:65" s="1" customFormat="1" ht="22.5" customHeight="1">
      <c r="B118" s="36"/>
      <c r="C118" s="193" t="s">
        <v>244</v>
      </c>
      <c r="D118" s="193" t="s">
        <v>183</v>
      </c>
      <c r="E118" s="194" t="s">
        <v>245</v>
      </c>
      <c r="F118" s="195" t="s">
        <v>246</v>
      </c>
      <c r="G118" s="196" t="s">
        <v>214</v>
      </c>
      <c r="H118" s="197">
        <v>1</v>
      </c>
      <c r="I118" s="198"/>
      <c r="J118" s="199">
        <f>ROUND(I118*H118,2)</f>
        <v>0</v>
      </c>
      <c r="K118" s="195" t="s">
        <v>21</v>
      </c>
      <c r="L118" s="56"/>
      <c r="M118" s="200" t="s">
        <v>21</v>
      </c>
      <c r="N118" s="201" t="s">
        <v>42</v>
      </c>
      <c r="O118" s="37"/>
      <c r="P118" s="202">
        <f>O118*H118</f>
        <v>0</v>
      </c>
      <c r="Q118" s="202">
        <v>0</v>
      </c>
      <c r="R118" s="202">
        <f>Q118*H118</f>
        <v>0</v>
      </c>
      <c r="S118" s="202">
        <v>0</v>
      </c>
      <c r="T118" s="203">
        <f>S118*H118</f>
        <v>0</v>
      </c>
      <c r="AR118" s="19" t="s">
        <v>78</v>
      </c>
      <c r="AT118" s="19" t="s">
        <v>183</v>
      </c>
      <c r="AU118" s="19" t="s">
        <v>80</v>
      </c>
      <c r="AY118" s="19" t="s">
        <v>180</v>
      </c>
      <c r="BE118" s="204">
        <f>IF(N118="základní",J118,0)</f>
        <v>0</v>
      </c>
      <c r="BF118" s="204">
        <f>IF(N118="snížená",J118,0)</f>
        <v>0</v>
      </c>
      <c r="BG118" s="204">
        <f>IF(N118="zákl. přenesená",J118,0)</f>
        <v>0</v>
      </c>
      <c r="BH118" s="204">
        <f>IF(N118="sníž. přenesená",J118,0)</f>
        <v>0</v>
      </c>
      <c r="BI118" s="204">
        <f>IF(N118="nulová",J118,0)</f>
        <v>0</v>
      </c>
      <c r="BJ118" s="19" t="s">
        <v>78</v>
      </c>
      <c r="BK118" s="204">
        <f>ROUND(I118*H118,2)</f>
        <v>0</v>
      </c>
      <c r="BL118" s="19" t="s">
        <v>78</v>
      </c>
      <c r="BM118" s="19" t="s">
        <v>247</v>
      </c>
    </row>
    <row r="119" spans="2:47" s="1" customFormat="1" ht="27">
      <c r="B119" s="36"/>
      <c r="C119" s="58"/>
      <c r="D119" s="230" t="s">
        <v>216</v>
      </c>
      <c r="E119" s="58"/>
      <c r="F119" s="231" t="s">
        <v>248</v>
      </c>
      <c r="G119" s="58"/>
      <c r="H119" s="58"/>
      <c r="I119" s="163"/>
      <c r="J119" s="58"/>
      <c r="K119" s="58"/>
      <c r="L119" s="56"/>
      <c r="M119" s="73"/>
      <c r="N119" s="37"/>
      <c r="O119" s="37"/>
      <c r="P119" s="37"/>
      <c r="Q119" s="37"/>
      <c r="R119" s="37"/>
      <c r="S119" s="37"/>
      <c r="T119" s="74"/>
      <c r="AT119" s="19" t="s">
        <v>216</v>
      </c>
      <c r="AU119" s="19" t="s">
        <v>80</v>
      </c>
    </row>
    <row r="120" spans="2:65" s="1" customFormat="1" ht="22.5" customHeight="1">
      <c r="B120" s="36"/>
      <c r="C120" s="232" t="s">
        <v>249</v>
      </c>
      <c r="D120" s="232" t="s">
        <v>219</v>
      </c>
      <c r="E120" s="233" t="s">
        <v>250</v>
      </c>
      <c r="F120" s="234" t="s">
        <v>251</v>
      </c>
      <c r="G120" s="235" t="s">
        <v>186</v>
      </c>
      <c r="H120" s="236">
        <v>1</v>
      </c>
      <c r="I120" s="237"/>
      <c r="J120" s="238">
        <f>ROUND(I120*H120,2)</f>
        <v>0</v>
      </c>
      <c r="K120" s="234" t="s">
        <v>21</v>
      </c>
      <c r="L120" s="239"/>
      <c r="M120" s="240" t="s">
        <v>21</v>
      </c>
      <c r="N120" s="241" t="s">
        <v>42</v>
      </c>
      <c r="O120" s="37"/>
      <c r="P120" s="202">
        <f>O120*H120</f>
        <v>0</v>
      </c>
      <c r="Q120" s="202">
        <v>0</v>
      </c>
      <c r="R120" s="202">
        <f>Q120*H120</f>
        <v>0</v>
      </c>
      <c r="S120" s="202">
        <v>0</v>
      </c>
      <c r="T120" s="203">
        <f>S120*H120</f>
        <v>0</v>
      </c>
      <c r="AR120" s="19" t="s">
        <v>80</v>
      </c>
      <c r="AT120" s="19" t="s">
        <v>219</v>
      </c>
      <c r="AU120" s="19" t="s">
        <v>80</v>
      </c>
      <c r="AY120" s="19" t="s">
        <v>180</v>
      </c>
      <c r="BE120" s="204">
        <f>IF(N120="základní",J120,0)</f>
        <v>0</v>
      </c>
      <c r="BF120" s="204">
        <f>IF(N120="snížená",J120,0)</f>
        <v>0</v>
      </c>
      <c r="BG120" s="204">
        <f>IF(N120="zákl. přenesená",J120,0)</f>
        <v>0</v>
      </c>
      <c r="BH120" s="204">
        <f>IF(N120="sníž. přenesená",J120,0)</f>
        <v>0</v>
      </c>
      <c r="BI120" s="204">
        <f>IF(N120="nulová",J120,0)</f>
        <v>0</v>
      </c>
      <c r="BJ120" s="19" t="s">
        <v>78</v>
      </c>
      <c r="BK120" s="204">
        <f>ROUND(I120*H120,2)</f>
        <v>0</v>
      </c>
      <c r="BL120" s="19" t="s">
        <v>78</v>
      </c>
      <c r="BM120" s="19" t="s">
        <v>252</v>
      </c>
    </row>
    <row r="121" spans="2:47" s="1" customFormat="1" ht="40.5">
      <c r="B121" s="36"/>
      <c r="C121" s="58"/>
      <c r="D121" s="205" t="s">
        <v>188</v>
      </c>
      <c r="E121" s="58"/>
      <c r="F121" s="206" t="s">
        <v>253</v>
      </c>
      <c r="G121" s="58"/>
      <c r="H121" s="58"/>
      <c r="I121" s="163"/>
      <c r="J121" s="58"/>
      <c r="K121" s="58"/>
      <c r="L121" s="56"/>
      <c r="M121" s="73"/>
      <c r="N121" s="37"/>
      <c r="O121" s="37"/>
      <c r="P121" s="37"/>
      <c r="Q121" s="37"/>
      <c r="R121" s="37"/>
      <c r="S121" s="37"/>
      <c r="T121" s="74"/>
      <c r="AT121" s="19" t="s">
        <v>188</v>
      </c>
      <c r="AU121" s="19" t="s">
        <v>80</v>
      </c>
    </row>
    <row r="122" spans="2:47" s="1" customFormat="1" ht="27">
      <c r="B122" s="36"/>
      <c r="C122" s="58"/>
      <c r="D122" s="230" t="s">
        <v>216</v>
      </c>
      <c r="E122" s="58"/>
      <c r="F122" s="231" t="s">
        <v>243</v>
      </c>
      <c r="G122" s="58"/>
      <c r="H122" s="58"/>
      <c r="I122" s="163"/>
      <c r="J122" s="58"/>
      <c r="K122" s="58"/>
      <c r="L122" s="56"/>
      <c r="M122" s="73"/>
      <c r="N122" s="37"/>
      <c r="O122" s="37"/>
      <c r="P122" s="37"/>
      <c r="Q122" s="37"/>
      <c r="R122" s="37"/>
      <c r="S122" s="37"/>
      <c r="T122" s="74"/>
      <c r="AT122" s="19" t="s">
        <v>216</v>
      </c>
      <c r="AU122" s="19" t="s">
        <v>80</v>
      </c>
    </row>
    <row r="123" spans="2:65" s="1" customFormat="1" ht="22.5" customHeight="1">
      <c r="B123" s="36"/>
      <c r="C123" s="232" t="s">
        <v>254</v>
      </c>
      <c r="D123" s="232" t="s">
        <v>219</v>
      </c>
      <c r="E123" s="233" t="s">
        <v>255</v>
      </c>
      <c r="F123" s="234" t="s">
        <v>256</v>
      </c>
      <c r="G123" s="235" t="s">
        <v>186</v>
      </c>
      <c r="H123" s="236">
        <v>1</v>
      </c>
      <c r="I123" s="237"/>
      <c r="J123" s="238">
        <f>ROUND(I123*H123,2)</f>
        <v>0</v>
      </c>
      <c r="K123" s="234" t="s">
        <v>21</v>
      </c>
      <c r="L123" s="239"/>
      <c r="M123" s="240" t="s">
        <v>21</v>
      </c>
      <c r="N123" s="241" t="s">
        <v>42</v>
      </c>
      <c r="O123" s="37"/>
      <c r="P123" s="202">
        <f>O123*H123</f>
        <v>0</v>
      </c>
      <c r="Q123" s="202">
        <v>0</v>
      </c>
      <c r="R123" s="202">
        <f>Q123*H123</f>
        <v>0</v>
      </c>
      <c r="S123" s="202">
        <v>0</v>
      </c>
      <c r="T123" s="203">
        <f>S123*H123</f>
        <v>0</v>
      </c>
      <c r="AR123" s="19" t="s">
        <v>80</v>
      </c>
      <c r="AT123" s="19" t="s">
        <v>219</v>
      </c>
      <c r="AU123" s="19" t="s">
        <v>80</v>
      </c>
      <c r="AY123" s="19" t="s">
        <v>180</v>
      </c>
      <c r="BE123" s="204">
        <f>IF(N123="základní",J123,0)</f>
        <v>0</v>
      </c>
      <c r="BF123" s="204">
        <f>IF(N123="snížená",J123,0)</f>
        <v>0</v>
      </c>
      <c r="BG123" s="204">
        <f>IF(N123="zákl. přenesená",J123,0)</f>
        <v>0</v>
      </c>
      <c r="BH123" s="204">
        <f>IF(N123="sníž. přenesená",J123,0)</f>
        <v>0</v>
      </c>
      <c r="BI123" s="204">
        <f>IF(N123="nulová",J123,0)</f>
        <v>0</v>
      </c>
      <c r="BJ123" s="19" t="s">
        <v>78</v>
      </c>
      <c r="BK123" s="204">
        <f>ROUND(I123*H123,2)</f>
        <v>0</v>
      </c>
      <c r="BL123" s="19" t="s">
        <v>78</v>
      </c>
      <c r="BM123" s="19" t="s">
        <v>257</v>
      </c>
    </row>
    <row r="124" spans="2:47" s="1" customFormat="1" ht="40.5">
      <c r="B124" s="36"/>
      <c r="C124" s="58"/>
      <c r="D124" s="205" t="s">
        <v>188</v>
      </c>
      <c r="E124" s="58"/>
      <c r="F124" s="206" t="s">
        <v>258</v>
      </c>
      <c r="G124" s="58"/>
      <c r="H124" s="58"/>
      <c r="I124" s="163"/>
      <c r="J124" s="58"/>
      <c r="K124" s="58"/>
      <c r="L124" s="56"/>
      <c r="M124" s="73"/>
      <c r="N124" s="37"/>
      <c r="O124" s="37"/>
      <c r="P124" s="37"/>
      <c r="Q124" s="37"/>
      <c r="R124" s="37"/>
      <c r="S124" s="37"/>
      <c r="T124" s="74"/>
      <c r="AT124" s="19" t="s">
        <v>188</v>
      </c>
      <c r="AU124" s="19" t="s">
        <v>80</v>
      </c>
    </row>
    <row r="125" spans="2:47" s="1" customFormat="1" ht="27">
      <c r="B125" s="36"/>
      <c r="C125" s="58"/>
      <c r="D125" s="230" t="s">
        <v>216</v>
      </c>
      <c r="E125" s="58"/>
      <c r="F125" s="231" t="s">
        <v>243</v>
      </c>
      <c r="G125" s="58"/>
      <c r="H125" s="58"/>
      <c r="I125" s="163"/>
      <c r="J125" s="58"/>
      <c r="K125" s="58"/>
      <c r="L125" s="56"/>
      <c r="M125" s="73"/>
      <c r="N125" s="37"/>
      <c r="O125" s="37"/>
      <c r="P125" s="37"/>
      <c r="Q125" s="37"/>
      <c r="R125" s="37"/>
      <c r="S125" s="37"/>
      <c r="T125" s="74"/>
      <c r="AT125" s="19" t="s">
        <v>216</v>
      </c>
      <c r="AU125" s="19" t="s">
        <v>80</v>
      </c>
    </row>
    <row r="126" spans="2:65" s="1" customFormat="1" ht="22.5" customHeight="1">
      <c r="B126" s="36"/>
      <c r="C126" s="193" t="s">
        <v>259</v>
      </c>
      <c r="D126" s="193" t="s">
        <v>183</v>
      </c>
      <c r="E126" s="194" t="s">
        <v>260</v>
      </c>
      <c r="F126" s="195" t="s">
        <v>261</v>
      </c>
      <c r="G126" s="196" t="s">
        <v>214</v>
      </c>
      <c r="H126" s="197">
        <v>3</v>
      </c>
      <c r="I126" s="198"/>
      <c r="J126" s="199">
        <f>ROUND(I126*H126,2)</f>
        <v>0</v>
      </c>
      <c r="K126" s="195" t="s">
        <v>21</v>
      </c>
      <c r="L126" s="56"/>
      <c r="M126" s="200" t="s">
        <v>21</v>
      </c>
      <c r="N126" s="201" t="s">
        <v>42</v>
      </c>
      <c r="O126" s="37"/>
      <c r="P126" s="202">
        <f>O126*H126</f>
        <v>0</v>
      </c>
      <c r="Q126" s="202">
        <v>0</v>
      </c>
      <c r="R126" s="202">
        <f>Q126*H126</f>
        <v>0</v>
      </c>
      <c r="S126" s="202">
        <v>0</v>
      </c>
      <c r="T126" s="203">
        <f>S126*H126</f>
        <v>0</v>
      </c>
      <c r="AR126" s="19" t="s">
        <v>78</v>
      </c>
      <c r="AT126" s="19" t="s">
        <v>183</v>
      </c>
      <c r="AU126" s="19" t="s">
        <v>80</v>
      </c>
      <c r="AY126" s="19" t="s">
        <v>180</v>
      </c>
      <c r="BE126" s="204">
        <f>IF(N126="základní",J126,0)</f>
        <v>0</v>
      </c>
      <c r="BF126" s="204">
        <f>IF(N126="snížená",J126,0)</f>
        <v>0</v>
      </c>
      <c r="BG126" s="204">
        <f>IF(N126="zákl. přenesená",J126,0)</f>
        <v>0</v>
      </c>
      <c r="BH126" s="204">
        <f>IF(N126="sníž. přenesená",J126,0)</f>
        <v>0</v>
      </c>
      <c r="BI126" s="204">
        <f>IF(N126="nulová",J126,0)</f>
        <v>0</v>
      </c>
      <c r="BJ126" s="19" t="s">
        <v>78</v>
      </c>
      <c r="BK126" s="204">
        <f>ROUND(I126*H126,2)</f>
        <v>0</v>
      </c>
      <c r="BL126" s="19" t="s">
        <v>78</v>
      </c>
      <c r="BM126" s="19" t="s">
        <v>262</v>
      </c>
    </row>
    <row r="127" spans="2:47" s="1" customFormat="1" ht="67.5">
      <c r="B127" s="36"/>
      <c r="C127" s="58"/>
      <c r="D127" s="230" t="s">
        <v>216</v>
      </c>
      <c r="E127" s="58"/>
      <c r="F127" s="231" t="s">
        <v>263</v>
      </c>
      <c r="G127" s="58"/>
      <c r="H127" s="58"/>
      <c r="I127" s="163"/>
      <c r="J127" s="58"/>
      <c r="K127" s="58"/>
      <c r="L127" s="56"/>
      <c r="M127" s="73"/>
      <c r="N127" s="37"/>
      <c r="O127" s="37"/>
      <c r="P127" s="37"/>
      <c r="Q127" s="37"/>
      <c r="R127" s="37"/>
      <c r="S127" s="37"/>
      <c r="T127" s="74"/>
      <c r="AT127" s="19" t="s">
        <v>216</v>
      </c>
      <c r="AU127" s="19" t="s">
        <v>80</v>
      </c>
    </row>
    <row r="128" spans="2:65" s="1" customFormat="1" ht="22.5" customHeight="1">
      <c r="B128" s="36"/>
      <c r="C128" s="193" t="s">
        <v>264</v>
      </c>
      <c r="D128" s="193" t="s">
        <v>183</v>
      </c>
      <c r="E128" s="194" t="s">
        <v>265</v>
      </c>
      <c r="F128" s="195" t="s">
        <v>266</v>
      </c>
      <c r="G128" s="196" t="s">
        <v>214</v>
      </c>
      <c r="H128" s="197">
        <v>1</v>
      </c>
      <c r="I128" s="198"/>
      <c r="J128" s="199">
        <f>ROUND(I128*H128,2)</f>
        <v>0</v>
      </c>
      <c r="K128" s="195" t="s">
        <v>21</v>
      </c>
      <c r="L128" s="56"/>
      <c r="M128" s="200" t="s">
        <v>21</v>
      </c>
      <c r="N128" s="201" t="s">
        <v>42</v>
      </c>
      <c r="O128" s="37"/>
      <c r="P128" s="202">
        <f>O128*H128</f>
        <v>0</v>
      </c>
      <c r="Q128" s="202">
        <v>0</v>
      </c>
      <c r="R128" s="202">
        <f>Q128*H128</f>
        <v>0</v>
      </c>
      <c r="S128" s="202">
        <v>0</v>
      </c>
      <c r="T128" s="203">
        <f>S128*H128</f>
        <v>0</v>
      </c>
      <c r="AR128" s="19" t="s">
        <v>78</v>
      </c>
      <c r="AT128" s="19" t="s">
        <v>183</v>
      </c>
      <c r="AU128" s="19" t="s">
        <v>80</v>
      </c>
      <c r="AY128" s="19" t="s">
        <v>180</v>
      </c>
      <c r="BE128" s="204">
        <f>IF(N128="základní",J128,0)</f>
        <v>0</v>
      </c>
      <c r="BF128" s="204">
        <f>IF(N128="snížená",J128,0)</f>
        <v>0</v>
      </c>
      <c r="BG128" s="204">
        <f>IF(N128="zákl. přenesená",J128,0)</f>
        <v>0</v>
      </c>
      <c r="BH128" s="204">
        <f>IF(N128="sníž. přenesená",J128,0)</f>
        <v>0</v>
      </c>
      <c r="BI128" s="204">
        <f>IF(N128="nulová",J128,0)</f>
        <v>0</v>
      </c>
      <c r="BJ128" s="19" t="s">
        <v>78</v>
      </c>
      <c r="BK128" s="204">
        <f>ROUND(I128*H128,2)</f>
        <v>0</v>
      </c>
      <c r="BL128" s="19" t="s">
        <v>78</v>
      </c>
      <c r="BM128" s="19" t="s">
        <v>267</v>
      </c>
    </row>
    <row r="129" spans="2:47" s="1" customFormat="1" ht="40.5">
      <c r="B129" s="36"/>
      <c r="C129" s="58"/>
      <c r="D129" s="205" t="s">
        <v>188</v>
      </c>
      <c r="E129" s="58"/>
      <c r="F129" s="206" t="s">
        <v>268</v>
      </c>
      <c r="G129" s="58"/>
      <c r="H129" s="58"/>
      <c r="I129" s="163"/>
      <c r="J129" s="58"/>
      <c r="K129" s="58"/>
      <c r="L129" s="56"/>
      <c r="M129" s="73"/>
      <c r="N129" s="37"/>
      <c r="O129" s="37"/>
      <c r="P129" s="37"/>
      <c r="Q129" s="37"/>
      <c r="R129" s="37"/>
      <c r="S129" s="37"/>
      <c r="T129" s="74"/>
      <c r="AT129" s="19" t="s">
        <v>188</v>
      </c>
      <c r="AU129" s="19" t="s">
        <v>80</v>
      </c>
    </row>
    <row r="130" spans="2:63" s="11" customFormat="1" ht="37.35" customHeight="1">
      <c r="B130" s="176"/>
      <c r="C130" s="177"/>
      <c r="D130" s="178" t="s">
        <v>70</v>
      </c>
      <c r="E130" s="179" t="s">
        <v>219</v>
      </c>
      <c r="F130" s="179" t="s">
        <v>269</v>
      </c>
      <c r="G130" s="177"/>
      <c r="H130" s="177"/>
      <c r="I130" s="180"/>
      <c r="J130" s="181">
        <f>BK130</f>
        <v>0</v>
      </c>
      <c r="K130" s="177"/>
      <c r="L130" s="182"/>
      <c r="M130" s="183"/>
      <c r="N130" s="184"/>
      <c r="O130" s="184"/>
      <c r="P130" s="185">
        <f>P131+P154+P212</f>
        <v>0</v>
      </c>
      <c r="Q130" s="184"/>
      <c r="R130" s="185">
        <f>R131+R154+R212</f>
        <v>12.01916</v>
      </c>
      <c r="S130" s="184"/>
      <c r="T130" s="186">
        <f>T131+T154+T212</f>
        <v>0</v>
      </c>
      <c r="AR130" s="187" t="s">
        <v>203</v>
      </c>
      <c r="AT130" s="188" t="s">
        <v>70</v>
      </c>
      <c r="AU130" s="188" t="s">
        <v>71</v>
      </c>
      <c r="AY130" s="187" t="s">
        <v>180</v>
      </c>
      <c r="BK130" s="189">
        <f>BK131+BK154+BK212</f>
        <v>0</v>
      </c>
    </row>
    <row r="131" spans="2:63" s="11" customFormat="1" ht="19.9" customHeight="1">
      <c r="B131" s="176"/>
      <c r="C131" s="177"/>
      <c r="D131" s="190" t="s">
        <v>70</v>
      </c>
      <c r="E131" s="191" t="s">
        <v>270</v>
      </c>
      <c r="F131" s="191" t="s">
        <v>271</v>
      </c>
      <c r="G131" s="177"/>
      <c r="H131" s="177"/>
      <c r="I131" s="180"/>
      <c r="J131" s="192">
        <f>BK131</f>
        <v>0</v>
      </c>
      <c r="K131" s="177"/>
      <c r="L131" s="182"/>
      <c r="M131" s="183"/>
      <c r="N131" s="184"/>
      <c r="O131" s="184"/>
      <c r="P131" s="185">
        <f>SUM(P132:P153)</f>
        <v>0</v>
      </c>
      <c r="Q131" s="184"/>
      <c r="R131" s="185">
        <f>SUM(R132:R153)</f>
        <v>12.01916</v>
      </c>
      <c r="S131" s="184"/>
      <c r="T131" s="186">
        <f>SUM(T132:T153)</f>
        <v>0</v>
      </c>
      <c r="AR131" s="187" t="s">
        <v>203</v>
      </c>
      <c r="AT131" s="188" t="s">
        <v>70</v>
      </c>
      <c r="AU131" s="188" t="s">
        <v>78</v>
      </c>
      <c r="AY131" s="187" t="s">
        <v>180</v>
      </c>
      <c r="BK131" s="189">
        <f>SUM(BK132:BK153)</f>
        <v>0</v>
      </c>
    </row>
    <row r="132" spans="2:65" s="1" customFormat="1" ht="22.5" customHeight="1">
      <c r="B132" s="36"/>
      <c r="C132" s="193" t="s">
        <v>8</v>
      </c>
      <c r="D132" s="193" t="s">
        <v>183</v>
      </c>
      <c r="E132" s="194" t="s">
        <v>272</v>
      </c>
      <c r="F132" s="195" t="s">
        <v>273</v>
      </c>
      <c r="G132" s="196" t="s">
        <v>186</v>
      </c>
      <c r="H132" s="197">
        <v>5</v>
      </c>
      <c r="I132" s="198"/>
      <c r="J132" s="199">
        <f>ROUND(I132*H132,2)</f>
        <v>0</v>
      </c>
      <c r="K132" s="195" t="s">
        <v>21</v>
      </c>
      <c r="L132" s="56"/>
      <c r="M132" s="200" t="s">
        <v>21</v>
      </c>
      <c r="N132" s="201" t="s">
        <v>42</v>
      </c>
      <c r="O132" s="37"/>
      <c r="P132" s="202">
        <f>O132*H132</f>
        <v>0</v>
      </c>
      <c r="Q132" s="202">
        <v>0</v>
      </c>
      <c r="R132" s="202">
        <f>Q132*H132</f>
        <v>0</v>
      </c>
      <c r="S132" s="202">
        <v>0</v>
      </c>
      <c r="T132" s="203">
        <f>S132*H132</f>
        <v>0</v>
      </c>
      <c r="AR132" s="19" t="s">
        <v>78</v>
      </c>
      <c r="AT132" s="19" t="s">
        <v>183</v>
      </c>
      <c r="AU132" s="19" t="s">
        <v>80</v>
      </c>
      <c r="AY132" s="19" t="s">
        <v>180</v>
      </c>
      <c r="BE132" s="204">
        <f>IF(N132="základní",J132,0)</f>
        <v>0</v>
      </c>
      <c r="BF132" s="204">
        <f>IF(N132="snížená",J132,0)</f>
        <v>0</v>
      </c>
      <c r="BG132" s="204">
        <f>IF(N132="zákl. přenesená",J132,0)</f>
        <v>0</v>
      </c>
      <c r="BH132" s="204">
        <f>IF(N132="sníž. přenesená",J132,0)</f>
        <v>0</v>
      </c>
      <c r="BI132" s="204">
        <f>IF(N132="nulová",J132,0)</f>
        <v>0</v>
      </c>
      <c r="BJ132" s="19" t="s">
        <v>78</v>
      </c>
      <c r="BK132" s="204">
        <f>ROUND(I132*H132,2)</f>
        <v>0</v>
      </c>
      <c r="BL132" s="19" t="s">
        <v>78</v>
      </c>
      <c r="BM132" s="19" t="s">
        <v>274</v>
      </c>
    </row>
    <row r="133" spans="2:65" s="1" customFormat="1" ht="22.5" customHeight="1">
      <c r="B133" s="36"/>
      <c r="C133" s="193" t="s">
        <v>275</v>
      </c>
      <c r="D133" s="193" t="s">
        <v>183</v>
      </c>
      <c r="E133" s="194" t="s">
        <v>276</v>
      </c>
      <c r="F133" s="195" t="s">
        <v>277</v>
      </c>
      <c r="G133" s="196" t="s">
        <v>186</v>
      </c>
      <c r="H133" s="197">
        <v>2</v>
      </c>
      <c r="I133" s="198"/>
      <c r="J133" s="199">
        <f>ROUND(I133*H133,2)</f>
        <v>0</v>
      </c>
      <c r="K133" s="195" t="s">
        <v>21</v>
      </c>
      <c r="L133" s="56"/>
      <c r="M133" s="200" t="s">
        <v>21</v>
      </c>
      <c r="N133" s="201" t="s">
        <v>42</v>
      </c>
      <c r="O133" s="37"/>
      <c r="P133" s="202">
        <f>O133*H133</f>
        <v>0</v>
      </c>
      <c r="Q133" s="202">
        <v>0</v>
      </c>
      <c r="R133" s="202">
        <f>Q133*H133</f>
        <v>0</v>
      </c>
      <c r="S133" s="202">
        <v>0</v>
      </c>
      <c r="T133" s="203">
        <f>S133*H133</f>
        <v>0</v>
      </c>
      <c r="AR133" s="19" t="s">
        <v>78</v>
      </c>
      <c r="AT133" s="19" t="s">
        <v>183</v>
      </c>
      <c r="AU133" s="19" t="s">
        <v>80</v>
      </c>
      <c r="AY133" s="19" t="s">
        <v>180</v>
      </c>
      <c r="BE133" s="204">
        <f>IF(N133="základní",J133,0)</f>
        <v>0</v>
      </c>
      <c r="BF133" s="204">
        <f>IF(N133="snížená",J133,0)</f>
        <v>0</v>
      </c>
      <c r="BG133" s="204">
        <f>IF(N133="zákl. přenesená",J133,0)</f>
        <v>0</v>
      </c>
      <c r="BH133" s="204">
        <f>IF(N133="sníž. přenesená",J133,0)</f>
        <v>0</v>
      </c>
      <c r="BI133" s="204">
        <f>IF(N133="nulová",J133,0)</f>
        <v>0</v>
      </c>
      <c r="BJ133" s="19" t="s">
        <v>78</v>
      </c>
      <c r="BK133" s="204">
        <f>ROUND(I133*H133,2)</f>
        <v>0</v>
      </c>
      <c r="BL133" s="19" t="s">
        <v>78</v>
      </c>
      <c r="BM133" s="19" t="s">
        <v>278</v>
      </c>
    </row>
    <row r="134" spans="2:65" s="1" customFormat="1" ht="22.5" customHeight="1">
      <c r="B134" s="36"/>
      <c r="C134" s="193" t="s">
        <v>279</v>
      </c>
      <c r="D134" s="193" t="s">
        <v>183</v>
      </c>
      <c r="E134" s="194" t="s">
        <v>280</v>
      </c>
      <c r="F134" s="195" t="s">
        <v>281</v>
      </c>
      <c r="G134" s="196" t="s">
        <v>186</v>
      </c>
      <c r="H134" s="197">
        <v>2</v>
      </c>
      <c r="I134" s="198"/>
      <c r="J134" s="199">
        <f>ROUND(I134*H134,2)</f>
        <v>0</v>
      </c>
      <c r="K134" s="195" t="s">
        <v>21</v>
      </c>
      <c r="L134" s="56"/>
      <c r="M134" s="200" t="s">
        <v>21</v>
      </c>
      <c r="N134" s="201" t="s">
        <v>42</v>
      </c>
      <c r="O134" s="37"/>
      <c r="P134" s="202">
        <f>O134*H134</f>
        <v>0</v>
      </c>
      <c r="Q134" s="202">
        <v>0</v>
      </c>
      <c r="R134" s="202">
        <f>Q134*H134</f>
        <v>0</v>
      </c>
      <c r="S134" s="202">
        <v>0</v>
      </c>
      <c r="T134" s="203">
        <f>S134*H134</f>
        <v>0</v>
      </c>
      <c r="AR134" s="19" t="s">
        <v>78</v>
      </c>
      <c r="AT134" s="19" t="s">
        <v>183</v>
      </c>
      <c r="AU134" s="19" t="s">
        <v>80</v>
      </c>
      <c r="AY134" s="19" t="s">
        <v>180</v>
      </c>
      <c r="BE134" s="204">
        <f>IF(N134="základní",J134,0)</f>
        <v>0</v>
      </c>
      <c r="BF134" s="204">
        <f>IF(N134="snížená",J134,0)</f>
        <v>0</v>
      </c>
      <c r="BG134" s="204">
        <f>IF(N134="zákl. přenesená",J134,0)</f>
        <v>0</v>
      </c>
      <c r="BH134" s="204">
        <f>IF(N134="sníž. přenesená",J134,0)</f>
        <v>0</v>
      </c>
      <c r="BI134" s="204">
        <f>IF(N134="nulová",J134,0)</f>
        <v>0</v>
      </c>
      <c r="BJ134" s="19" t="s">
        <v>78</v>
      </c>
      <c r="BK134" s="204">
        <f>ROUND(I134*H134,2)</f>
        <v>0</v>
      </c>
      <c r="BL134" s="19" t="s">
        <v>78</v>
      </c>
      <c r="BM134" s="19" t="s">
        <v>282</v>
      </c>
    </row>
    <row r="135" spans="2:65" s="1" customFormat="1" ht="22.5" customHeight="1">
      <c r="B135" s="36"/>
      <c r="C135" s="193" t="s">
        <v>283</v>
      </c>
      <c r="D135" s="193" t="s">
        <v>183</v>
      </c>
      <c r="E135" s="194" t="s">
        <v>284</v>
      </c>
      <c r="F135" s="195" t="s">
        <v>285</v>
      </c>
      <c r="G135" s="196" t="s">
        <v>186</v>
      </c>
      <c r="H135" s="197">
        <v>1</v>
      </c>
      <c r="I135" s="198"/>
      <c r="J135" s="199">
        <f>ROUND(I135*H135,2)</f>
        <v>0</v>
      </c>
      <c r="K135" s="195" t="s">
        <v>21</v>
      </c>
      <c r="L135" s="56"/>
      <c r="M135" s="200" t="s">
        <v>21</v>
      </c>
      <c r="N135" s="201" t="s">
        <v>42</v>
      </c>
      <c r="O135" s="37"/>
      <c r="P135" s="202">
        <f>O135*H135</f>
        <v>0</v>
      </c>
      <c r="Q135" s="202">
        <v>0</v>
      </c>
      <c r="R135" s="202">
        <f>Q135*H135</f>
        <v>0</v>
      </c>
      <c r="S135" s="202">
        <v>0</v>
      </c>
      <c r="T135" s="203">
        <f>S135*H135</f>
        <v>0</v>
      </c>
      <c r="AR135" s="19" t="s">
        <v>78</v>
      </c>
      <c r="AT135" s="19" t="s">
        <v>183</v>
      </c>
      <c r="AU135" s="19" t="s">
        <v>80</v>
      </c>
      <c r="AY135" s="19" t="s">
        <v>180</v>
      </c>
      <c r="BE135" s="204">
        <f>IF(N135="základní",J135,0)</f>
        <v>0</v>
      </c>
      <c r="BF135" s="204">
        <f>IF(N135="snížená",J135,0)</f>
        <v>0</v>
      </c>
      <c r="BG135" s="204">
        <f>IF(N135="zákl. přenesená",J135,0)</f>
        <v>0</v>
      </c>
      <c r="BH135" s="204">
        <f>IF(N135="sníž. přenesená",J135,0)</f>
        <v>0</v>
      </c>
      <c r="BI135" s="204">
        <f>IF(N135="nulová",J135,0)</f>
        <v>0</v>
      </c>
      <c r="BJ135" s="19" t="s">
        <v>78</v>
      </c>
      <c r="BK135" s="204">
        <f>ROUND(I135*H135,2)</f>
        <v>0</v>
      </c>
      <c r="BL135" s="19" t="s">
        <v>78</v>
      </c>
      <c r="BM135" s="19" t="s">
        <v>286</v>
      </c>
    </row>
    <row r="136" spans="2:47" s="1" customFormat="1" ht="40.5">
      <c r="B136" s="36"/>
      <c r="C136" s="58"/>
      <c r="D136" s="230" t="s">
        <v>216</v>
      </c>
      <c r="E136" s="58"/>
      <c r="F136" s="231" t="s">
        <v>287</v>
      </c>
      <c r="G136" s="58"/>
      <c r="H136" s="58"/>
      <c r="I136" s="163"/>
      <c r="J136" s="58"/>
      <c r="K136" s="58"/>
      <c r="L136" s="56"/>
      <c r="M136" s="73"/>
      <c r="N136" s="37"/>
      <c r="O136" s="37"/>
      <c r="P136" s="37"/>
      <c r="Q136" s="37"/>
      <c r="R136" s="37"/>
      <c r="S136" s="37"/>
      <c r="T136" s="74"/>
      <c r="AT136" s="19" t="s">
        <v>216</v>
      </c>
      <c r="AU136" s="19" t="s">
        <v>80</v>
      </c>
    </row>
    <row r="137" spans="2:65" s="1" customFormat="1" ht="22.5" customHeight="1">
      <c r="B137" s="36"/>
      <c r="C137" s="193" t="s">
        <v>288</v>
      </c>
      <c r="D137" s="193" t="s">
        <v>183</v>
      </c>
      <c r="E137" s="194" t="s">
        <v>289</v>
      </c>
      <c r="F137" s="195" t="s">
        <v>290</v>
      </c>
      <c r="G137" s="196" t="s">
        <v>186</v>
      </c>
      <c r="H137" s="197">
        <v>2</v>
      </c>
      <c r="I137" s="198"/>
      <c r="J137" s="199">
        <f>ROUND(I137*H137,2)</f>
        <v>0</v>
      </c>
      <c r="K137" s="195" t="s">
        <v>21</v>
      </c>
      <c r="L137" s="56"/>
      <c r="M137" s="200" t="s">
        <v>21</v>
      </c>
      <c r="N137" s="201" t="s">
        <v>42</v>
      </c>
      <c r="O137" s="37"/>
      <c r="P137" s="202">
        <f>O137*H137</f>
        <v>0</v>
      </c>
      <c r="Q137" s="202">
        <v>0</v>
      </c>
      <c r="R137" s="202">
        <f>Q137*H137</f>
        <v>0</v>
      </c>
      <c r="S137" s="202">
        <v>0</v>
      </c>
      <c r="T137" s="203">
        <f>S137*H137</f>
        <v>0</v>
      </c>
      <c r="AR137" s="19" t="s">
        <v>78</v>
      </c>
      <c r="AT137" s="19" t="s">
        <v>183</v>
      </c>
      <c r="AU137" s="19" t="s">
        <v>80</v>
      </c>
      <c r="AY137" s="19" t="s">
        <v>180</v>
      </c>
      <c r="BE137" s="204">
        <f>IF(N137="základní",J137,0)</f>
        <v>0</v>
      </c>
      <c r="BF137" s="204">
        <f>IF(N137="snížená",J137,0)</f>
        <v>0</v>
      </c>
      <c r="BG137" s="204">
        <f>IF(N137="zákl. přenesená",J137,0)</f>
        <v>0</v>
      </c>
      <c r="BH137" s="204">
        <f>IF(N137="sníž. přenesená",J137,0)</f>
        <v>0</v>
      </c>
      <c r="BI137" s="204">
        <f>IF(N137="nulová",J137,0)</f>
        <v>0</v>
      </c>
      <c r="BJ137" s="19" t="s">
        <v>78</v>
      </c>
      <c r="BK137" s="204">
        <f>ROUND(I137*H137,2)</f>
        <v>0</v>
      </c>
      <c r="BL137" s="19" t="s">
        <v>78</v>
      </c>
      <c r="BM137" s="19" t="s">
        <v>291</v>
      </c>
    </row>
    <row r="138" spans="2:47" s="1" customFormat="1" ht="54">
      <c r="B138" s="36"/>
      <c r="C138" s="58"/>
      <c r="D138" s="230" t="s">
        <v>216</v>
      </c>
      <c r="E138" s="58"/>
      <c r="F138" s="231" t="s">
        <v>292</v>
      </c>
      <c r="G138" s="58"/>
      <c r="H138" s="58"/>
      <c r="I138" s="163"/>
      <c r="J138" s="58"/>
      <c r="K138" s="58"/>
      <c r="L138" s="56"/>
      <c r="M138" s="73"/>
      <c r="N138" s="37"/>
      <c r="O138" s="37"/>
      <c r="P138" s="37"/>
      <c r="Q138" s="37"/>
      <c r="R138" s="37"/>
      <c r="S138" s="37"/>
      <c r="T138" s="74"/>
      <c r="AT138" s="19" t="s">
        <v>216</v>
      </c>
      <c r="AU138" s="19" t="s">
        <v>80</v>
      </c>
    </row>
    <row r="139" spans="2:65" s="1" customFormat="1" ht="22.5" customHeight="1">
      <c r="B139" s="36"/>
      <c r="C139" s="193" t="s">
        <v>293</v>
      </c>
      <c r="D139" s="193" t="s">
        <v>183</v>
      </c>
      <c r="E139" s="194" t="s">
        <v>294</v>
      </c>
      <c r="F139" s="195" t="s">
        <v>295</v>
      </c>
      <c r="G139" s="196" t="s">
        <v>186</v>
      </c>
      <c r="H139" s="197">
        <v>2</v>
      </c>
      <c r="I139" s="198"/>
      <c r="J139" s="199">
        <f>ROUND(I139*H139,2)</f>
        <v>0</v>
      </c>
      <c r="K139" s="195" t="s">
        <v>21</v>
      </c>
      <c r="L139" s="56"/>
      <c r="M139" s="200" t="s">
        <v>21</v>
      </c>
      <c r="N139" s="201" t="s">
        <v>42</v>
      </c>
      <c r="O139" s="37"/>
      <c r="P139" s="202">
        <f>O139*H139</f>
        <v>0</v>
      </c>
      <c r="Q139" s="202">
        <v>0</v>
      </c>
      <c r="R139" s="202">
        <f>Q139*H139</f>
        <v>0</v>
      </c>
      <c r="S139" s="202">
        <v>0</v>
      </c>
      <c r="T139" s="203">
        <f>S139*H139</f>
        <v>0</v>
      </c>
      <c r="AR139" s="19" t="s">
        <v>78</v>
      </c>
      <c r="AT139" s="19" t="s">
        <v>183</v>
      </c>
      <c r="AU139" s="19" t="s">
        <v>80</v>
      </c>
      <c r="AY139" s="19" t="s">
        <v>180</v>
      </c>
      <c r="BE139" s="204">
        <f>IF(N139="základní",J139,0)</f>
        <v>0</v>
      </c>
      <c r="BF139" s="204">
        <f>IF(N139="snížená",J139,0)</f>
        <v>0</v>
      </c>
      <c r="BG139" s="204">
        <f>IF(N139="zákl. přenesená",J139,0)</f>
        <v>0</v>
      </c>
      <c r="BH139" s="204">
        <f>IF(N139="sníž. přenesená",J139,0)</f>
        <v>0</v>
      </c>
      <c r="BI139" s="204">
        <f>IF(N139="nulová",J139,0)</f>
        <v>0</v>
      </c>
      <c r="BJ139" s="19" t="s">
        <v>78</v>
      </c>
      <c r="BK139" s="204">
        <f>ROUND(I139*H139,2)</f>
        <v>0</v>
      </c>
      <c r="BL139" s="19" t="s">
        <v>78</v>
      </c>
      <c r="BM139" s="19" t="s">
        <v>296</v>
      </c>
    </row>
    <row r="140" spans="2:47" s="1" customFormat="1" ht="54">
      <c r="B140" s="36"/>
      <c r="C140" s="58"/>
      <c r="D140" s="230" t="s">
        <v>216</v>
      </c>
      <c r="E140" s="58"/>
      <c r="F140" s="231" t="s">
        <v>292</v>
      </c>
      <c r="G140" s="58"/>
      <c r="H140" s="58"/>
      <c r="I140" s="163"/>
      <c r="J140" s="58"/>
      <c r="K140" s="58"/>
      <c r="L140" s="56"/>
      <c r="M140" s="73"/>
      <c r="N140" s="37"/>
      <c r="O140" s="37"/>
      <c r="P140" s="37"/>
      <c r="Q140" s="37"/>
      <c r="R140" s="37"/>
      <c r="S140" s="37"/>
      <c r="T140" s="74"/>
      <c r="AT140" s="19" t="s">
        <v>216</v>
      </c>
      <c r="AU140" s="19" t="s">
        <v>80</v>
      </c>
    </row>
    <row r="141" spans="2:65" s="1" customFormat="1" ht="22.5" customHeight="1">
      <c r="B141" s="36"/>
      <c r="C141" s="232" t="s">
        <v>7</v>
      </c>
      <c r="D141" s="232" t="s">
        <v>219</v>
      </c>
      <c r="E141" s="233" t="s">
        <v>297</v>
      </c>
      <c r="F141" s="234" t="s">
        <v>298</v>
      </c>
      <c r="G141" s="235" t="s">
        <v>186</v>
      </c>
      <c r="H141" s="236">
        <v>2</v>
      </c>
      <c r="I141" s="237"/>
      <c r="J141" s="238">
        <f>ROUND(I141*H141,2)</f>
        <v>0</v>
      </c>
      <c r="K141" s="234" t="s">
        <v>21</v>
      </c>
      <c r="L141" s="239"/>
      <c r="M141" s="240" t="s">
        <v>21</v>
      </c>
      <c r="N141" s="241" t="s">
        <v>42</v>
      </c>
      <c r="O141" s="37"/>
      <c r="P141" s="202">
        <f>O141*H141</f>
        <v>0</v>
      </c>
      <c r="Q141" s="202">
        <v>0</v>
      </c>
      <c r="R141" s="202">
        <f>Q141*H141</f>
        <v>0</v>
      </c>
      <c r="S141" s="202">
        <v>0</v>
      </c>
      <c r="T141" s="203">
        <f>S141*H141</f>
        <v>0</v>
      </c>
      <c r="AR141" s="19" t="s">
        <v>80</v>
      </c>
      <c r="AT141" s="19" t="s">
        <v>219</v>
      </c>
      <c r="AU141" s="19" t="s">
        <v>80</v>
      </c>
      <c r="AY141" s="19" t="s">
        <v>180</v>
      </c>
      <c r="BE141" s="204">
        <f>IF(N141="základní",J141,0)</f>
        <v>0</v>
      </c>
      <c r="BF141" s="204">
        <f>IF(N141="snížená",J141,0)</f>
        <v>0</v>
      </c>
      <c r="BG141" s="204">
        <f>IF(N141="zákl. přenesená",J141,0)</f>
        <v>0</v>
      </c>
      <c r="BH141" s="204">
        <f>IF(N141="sníž. přenesená",J141,0)</f>
        <v>0</v>
      </c>
      <c r="BI141" s="204">
        <f>IF(N141="nulová",J141,0)</f>
        <v>0</v>
      </c>
      <c r="BJ141" s="19" t="s">
        <v>78</v>
      </c>
      <c r="BK141" s="204">
        <f>ROUND(I141*H141,2)</f>
        <v>0</v>
      </c>
      <c r="BL141" s="19" t="s">
        <v>78</v>
      </c>
      <c r="BM141" s="19" t="s">
        <v>299</v>
      </c>
    </row>
    <row r="142" spans="2:47" s="1" customFormat="1" ht="67.5">
      <c r="B142" s="36"/>
      <c r="C142" s="58"/>
      <c r="D142" s="230" t="s">
        <v>216</v>
      </c>
      <c r="E142" s="58"/>
      <c r="F142" s="231" t="s">
        <v>300</v>
      </c>
      <c r="G142" s="58"/>
      <c r="H142" s="58"/>
      <c r="I142" s="163"/>
      <c r="J142" s="58"/>
      <c r="K142" s="58"/>
      <c r="L142" s="56"/>
      <c r="M142" s="73"/>
      <c r="N142" s="37"/>
      <c r="O142" s="37"/>
      <c r="P142" s="37"/>
      <c r="Q142" s="37"/>
      <c r="R142" s="37"/>
      <c r="S142" s="37"/>
      <c r="T142" s="74"/>
      <c r="AT142" s="19" t="s">
        <v>216</v>
      </c>
      <c r="AU142" s="19" t="s">
        <v>80</v>
      </c>
    </row>
    <row r="143" spans="2:65" s="1" customFormat="1" ht="22.5" customHeight="1">
      <c r="B143" s="36"/>
      <c r="C143" s="193" t="s">
        <v>301</v>
      </c>
      <c r="D143" s="193" t="s">
        <v>183</v>
      </c>
      <c r="E143" s="194" t="s">
        <v>302</v>
      </c>
      <c r="F143" s="195" t="s">
        <v>303</v>
      </c>
      <c r="G143" s="196" t="s">
        <v>186</v>
      </c>
      <c r="H143" s="197">
        <v>1</v>
      </c>
      <c r="I143" s="198"/>
      <c r="J143" s="199">
        <f>ROUND(I143*H143,2)</f>
        <v>0</v>
      </c>
      <c r="K143" s="195" t="s">
        <v>21</v>
      </c>
      <c r="L143" s="56"/>
      <c r="M143" s="200" t="s">
        <v>21</v>
      </c>
      <c r="N143" s="201" t="s">
        <v>42</v>
      </c>
      <c r="O143" s="37"/>
      <c r="P143" s="202">
        <f>O143*H143</f>
        <v>0</v>
      </c>
      <c r="Q143" s="202">
        <v>0</v>
      </c>
      <c r="R143" s="202">
        <f>Q143*H143</f>
        <v>0</v>
      </c>
      <c r="S143" s="202">
        <v>0</v>
      </c>
      <c r="T143" s="203">
        <f>S143*H143</f>
        <v>0</v>
      </c>
      <c r="AR143" s="19" t="s">
        <v>78</v>
      </c>
      <c r="AT143" s="19" t="s">
        <v>183</v>
      </c>
      <c r="AU143" s="19" t="s">
        <v>80</v>
      </c>
      <c r="AY143" s="19" t="s">
        <v>180</v>
      </c>
      <c r="BE143" s="204">
        <f>IF(N143="základní",J143,0)</f>
        <v>0</v>
      </c>
      <c r="BF143" s="204">
        <f>IF(N143="snížená",J143,0)</f>
        <v>0</v>
      </c>
      <c r="BG143" s="204">
        <f>IF(N143="zákl. přenesená",J143,0)</f>
        <v>0</v>
      </c>
      <c r="BH143" s="204">
        <f>IF(N143="sníž. přenesená",J143,0)</f>
        <v>0</v>
      </c>
      <c r="BI143" s="204">
        <f>IF(N143="nulová",J143,0)</f>
        <v>0</v>
      </c>
      <c r="BJ143" s="19" t="s">
        <v>78</v>
      </c>
      <c r="BK143" s="204">
        <f>ROUND(I143*H143,2)</f>
        <v>0</v>
      </c>
      <c r="BL143" s="19" t="s">
        <v>78</v>
      </c>
      <c r="BM143" s="19" t="s">
        <v>304</v>
      </c>
    </row>
    <row r="144" spans="2:47" s="1" customFormat="1" ht="54">
      <c r="B144" s="36"/>
      <c r="C144" s="58"/>
      <c r="D144" s="230" t="s">
        <v>216</v>
      </c>
      <c r="E144" s="58"/>
      <c r="F144" s="231" t="s">
        <v>305</v>
      </c>
      <c r="G144" s="58"/>
      <c r="H144" s="58"/>
      <c r="I144" s="163"/>
      <c r="J144" s="58"/>
      <c r="K144" s="58"/>
      <c r="L144" s="56"/>
      <c r="M144" s="73"/>
      <c r="N144" s="37"/>
      <c r="O144" s="37"/>
      <c r="P144" s="37"/>
      <c r="Q144" s="37"/>
      <c r="R144" s="37"/>
      <c r="S144" s="37"/>
      <c r="T144" s="74"/>
      <c r="AT144" s="19" t="s">
        <v>216</v>
      </c>
      <c r="AU144" s="19" t="s">
        <v>80</v>
      </c>
    </row>
    <row r="145" spans="2:65" s="1" customFormat="1" ht="22.5" customHeight="1">
      <c r="B145" s="36"/>
      <c r="C145" s="232" t="s">
        <v>306</v>
      </c>
      <c r="D145" s="232" t="s">
        <v>219</v>
      </c>
      <c r="E145" s="233" t="s">
        <v>307</v>
      </c>
      <c r="F145" s="234" t="s">
        <v>308</v>
      </c>
      <c r="G145" s="235" t="s">
        <v>186</v>
      </c>
      <c r="H145" s="236">
        <v>1</v>
      </c>
      <c r="I145" s="237"/>
      <c r="J145" s="238">
        <f>ROUND(I145*H145,2)</f>
        <v>0</v>
      </c>
      <c r="K145" s="234" t="s">
        <v>21</v>
      </c>
      <c r="L145" s="239"/>
      <c r="M145" s="240" t="s">
        <v>21</v>
      </c>
      <c r="N145" s="241" t="s">
        <v>42</v>
      </c>
      <c r="O145" s="37"/>
      <c r="P145" s="202">
        <f>O145*H145</f>
        <v>0</v>
      </c>
      <c r="Q145" s="202">
        <v>0</v>
      </c>
      <c r="R145" s="202">
        <f>Q145*H145</f>
        <v>0</v>
      </c>
      <c r="S145" s="202">
        <v>0</v>
      </c>
      <c r="T145" s="203">
        <f>S145*H145</f>
        <v>0</v>
      </c>
      <c r="AR145" s="19" t="s">
        <v>80</v>
      </c>
      <c r="AT145" s="19" t="s">
        <v>219</v>
      </c>
      <c r="AU145" s="19" t="s">
        <v>80</v>
      </c>
      <c r="AY145" s="19" t="s">
        <v>180</v>
      </c>
      <c r="BE145" s="204">
        <f>IF(N145="základní",J145,0)</f>
        <v>0</v>
      </c>
      <c r="BF145" s="204">
        <f>IF(N145="snížená",J145,0)</f>
        <v>0</v>
      </c>
      <c r="BG145" s="204">
        <f>IF(N145="zákl. přenesená",J145,0)</f>
        <v>0</v>
      </c>
      <c r="BH145" s="204">
        <f>IF(N145="sníž. přenesená",J145,0)</f>
        <v>0</v>
      </c>
      <c r="BI145" s="204">
        <f>IF(N145="nulová",J145,0)</f>
        <v>0</v>
      </c>
      <c r="BJ145" s="19" t="s">
        <v>78</v>
      </c>
      <c r="BK145" s="204">
        <f>ROUND(I145*H145,2)</f>
        <v>0</v>
      </c>
      <c r="BL145" s="19" t="s">
        <v>78</v>
      </c>
      <c r="BM145" s="19" t="s">
        <v>309</v>
      </c>
    </row>
    <row r="146" spans="2:47" s="1" customFormat="1" ht="81">
      <c r="B146" s="36"/>
      <c r="C146" s="58"/>
      <c r="D146" s="230" t="s">
        <v>216</v>
      </c>
      <c r="E146" s="58"/>
      <c r="F146" s="231" t="s">
        <v>310</v>
      </c>
      <c r="G146" s="58"/>
      <c r="H146" s="58"/>
      <c r="I146" s="163"/>
      <c r="J146" s="58"/>
      <c r="K146" s="58"/>
      <c r="L146" s="56"/>
      <c r="M146" s="73"/>
      <c r="N146" s="37"/>
      <c r="O146" s="37"/>
      <c r="P146" s="37"/>
      <c r="Q146" s="37"/>
      <c r="R146" s="37"/>
      <c r="S146" s="37"/>
      <c r="T146" s="74"/>
      <c r="AT146" s="19" t="s">
        <v>216</v>
      </c>
      <c r="AU146" s="19" t="s">
        <v>80</v>
      </c>
    </row>
    <row r="147" spans="2:65" s="1" customFormat="1" ht="22.5" customHeight="1">
      <c r="B147" s="36"/>
      <c r="C147" s="193" t="s">
        <v>311</v>
      </c>
      <c r="D147" s="193" t="s">
        <v>183</v>
      </c>
      <c r="E147" s="194" t="s">
        <v>312</v>
      </c>
      <c r="F147" s="195" t="s">
        <v>313</v>
      </c>
      <c r="G147" s="196" t="s">
        <v>314</v>
      </c>
      <c r="H147" s="197">
        <v>1</v>
      </c>
      <c r="I147" s="198"/>
      <c r="J147" s="199">
        <f>ROUND(I147*H147,2)</f>
        <v>0</v>
      </c>
      <c r="K147" s="195" t="s">
        <v>21</v>
      </c>
      <c r="L147" s="56"/>
      <c r="M147" s="200" t="s">
        <v>21</v>
      </c>
      <c r="N147" s="201" t="s">
        <v>42</v>
      </c>
      <c r="O147" s="37"/>
      <c r="P147" s="202">
        <f>O147*H147</f>
        <v>0</v>
      </c>
      <c r="Q147" s="202">
        <v>0</v>
      </c>
      <c r="R147" s="202">
        <f>Q147*H147</f>
        <v>0</v>
      </c>
      <c r="S147" s="202">
        <v>0</v>
      </c>
      <c r="T147" s="203">
        <f>S147*H147</f>
        <v>0</v>
      </c>
      <c r="AR147" s="19" t="s">
        <v>78</v>
      </c>
      <c r="AT147" s="19" t="s">
        <v>183</v>
      </c>
      <c r="AU147" s="19" t="s">
        <v>80</v>
      </c>
      <c r="AY147" s="19" t="s">
        <v>180</v>
      </c>
      <c r="BE147" s="204">
        <f>IF(N147="základní",J147,0)</f>
        <v>0</v>
      </c>
      <c r="BF147" s="204">
        <f>IF(N147="snížená",J147,0)</f>
        <v>0</v>
      </c>
      <c r="BG147" s="204">
        <f>IF(N147="zákl. přenesená",J147,0)</f>
        <v>0</v>
      </c>
      <c r="BH147" s="204">
        <f>IF(N147="sníž. přenesená",J147,0)</f>
        <v>0</v>
      </c>
      <c r="BI147" s="204">
        <f>IF(N147="nulová",J147,0)</f>
        <v>0</v>
      </c>
      <c r="BJ147" s="19" t="s">
        <v>78</v>
      </c>
      <c r="BK147" s="204">
        <f>ROUND(I147*H147,2)</f>
        <v>0</v>
      </c>
      <c r="BL147" s="19" t="s">
        <v>78</v>
      </c>
      <c r="BM147" s="19" t="s">
        <v>315</v>
      </c>
    </row>
    <row r="148" spans="2:47" s="1" customFormat="1" ht="27">
      <c r="B148" s="36"/>
      <c r="C148" s="58"/>
      <c r="D148" s="230" t="s">
        <v>216</v>
      </c>
      <c r="E148" s="58"/>
      <c r="F148" s="231" t="s">
        <v>316</v>
      </c>
      <c r="G148" s="58"/>
      <c r="H148" s="58"/>
      <c r="I148" s="163"/>
      <c r="J148" s="58"/>
      <c r="K148" s="58"/>
      <c r="L148" s="56"/>
      <c r="M148" s="73"/>
      <c r="N148" s="37"/>
      <c r="O148" s="37"/>
      <c r="P148" s="37"/>
      <c r="Q148" s="37"/>
      <c r="R148" s="37"/>
      <c r="S148" s="37"/>
      <c r="T148" s="74"/>
      <c r="AT148" s="19" t="s">
        <v>216</v>
      </c>
      <c r="AU148" s="19" t="s">
        <v>80</v>
      </c>
    </row>
    <row r="149" spans="2:65" s="1" customFormat="1" ht="22.5" customHeight="1">
      <c r="B149" s="36"/>
      <c r="C149" s="232" t="s">
        <v>317</v>
      </c>
      <c r="D149" s="232" t="s">
        <v>219</v>
      </c>
      <c r="E149" s="233" t="s">
        <v>318</v>
      </c>
      <c r="F149" s="234" t="s">
        <v>319</v>
      </c>
      <c r="G149" s="235" t="s">
        <v>320</v>
      </c>
      <c r="H149" s="236">
        <v>4.936</v>
      </c>
      <c r="I149" s="237"/>
      <c r="J149" s="238">
        <f>ROUND(I149*H149,2)</f>
        <v>0</v>
      </c>
      <c r="K149" s="234" t="s">
        <v>21</v>
      </c>
      <c r="L149" s="239"/>
      <c r="M149" s="240" t="s">
        <v>21</v>
      </c>
      <c r="N149" s="241" t="s">
        <v>42</v>
      </c>
      <c r="O149" s="37"/>
      <c r="P149" s="202">
        <f>O149*H149</f>
        <v>0</v>
      </c>
      <c r="Q149" s="202">
        <v>2.435</v>
      </c>
      <c r="R149" s="202">
        <f>Q149*H149</f>
        <v>12.01916</v>
      </c>
      <c r="S149" s="202">
        <v>0</v>
      </c>
      <c r="T149" s="203">
        <f>S149*H149</f>
        <v>0</v>
      </c>
      <c r="AR149" s="19" t="s">
        <v>80</v>
      </c>
      <c r="AT149" s="19" t="s">
        <v>219</v>
      </c>
      <c r="AU149" s="19" t="s">
        <v>80</v>
      </c>
      <c r="AY149" s="19" t="s">
        <v>180</v>
      </c>
      <c r="BE149" s="204">
        <f>IF(N149="základní",J149,0)</f>
        <v>0</v>
      </c>
      <c r="BF149" s="204">
        <f>IF(N149="snížená",J149,0)</f>
        <v>0</v>
      </c>
      <c r="BG149" s="204">
        <f>IF(N149="zákl. přenesená",J149,0)</f>
        <v>0</v>
      </c>
      <c r="BH149" s="204">
        <f>IF(N149="sníž. přenesená",J149,0)</f>
        <v>0</v>
      </c>
      <c r="BI149" s="204">
        <f>IF(N149="nulová",J149,0)</f>
        <v>0</v>
      </c>
      <c r="BJ149" s="19" t="s">
        <v>78</v>
      </c>
      <c r="BK149" s="204">
        <f>ROUND(I149*H149,2)</f>
        <v>0</v>
      </c>
      <c r="BL149" s="19" t="s">
        <v>78</v>
      </c>
      <c r="BM149" s="19" t="s">
        <v>321</v>
      </c>
    </row>
    <row r="150" spans="2:47" s="1" customFormat="1" ht="27">
      <c r="B150" s="36"/>
      <c r="C150" s="58"/>
      <c r="D150" s="205" t="s">
        <v>216</v>
      </c>
      <c r="E150" s="58"/>
      <c r="F150" s="218" t="s">
        <v>322</v>
      </c>
      <c r="G150" s="58"/>
      <c r="H150" s="58"/>
      <c r="I150" s="163"/>
      <c r="J150" s="58"/>
      <c r="K150" s="58"/>
      <c r="L150" s="56"/>
      <c r="M150" s="73"/>
      <c r="N150" s="37"/>
      <c r="O150" s="37"/>
      <c r="P150" s="37"/>
      <c r="Q150" s="37"/>
      <c r="R150" s="37"/>
      <c r="S150" s="37"/>
      <c r="T150" s="74"/>
      <c r="AT150" s="19" t="s">
        <v>216</v>
      </c>
      <c r="AU150" s="19" t="s">
        <v>80</v>
      </c>
    </row>
    <row r="151" spans="2:51" s="12" customFormat="1" ht="27">
      <c r="B151" s="207"/>
      <c r="C151" s="208"/>
      <c r="D151" s="230" t="s">
        <v>190</v>
      </c>
      <c r="E151" s="243" t="s">
        <v>21</v>
      </c>
      <c r="F151" s="244" t="s">
        <v>323</v>
      </c>
      <c r="G151" s="208"/>
      <c r="H151" s="245">
        <v>4.936</v>
      </c>
      <c r="I151" s="212"/>
      <c r="J151" s="208"/>
      <c r="K151" s="208"/>
      <c r="L151" s="213"/>
      <c r="M151" s="214"/>
      <c r="N151" s="215"/>
      <c r="O151" s="215"/>
      <c r="P151" s="215"/>
      <c r="Q151" s="215"/>
      <c r="R151" s="215"/>
      <c r="S151" s="215"/>
      <c r="T151" s="216"/>
      <c r="AT151" s="217" t="s">
        <v>190</v>
      </c>
      <c r="AU151" s="217" t="s">
        <v>80</v>
      </c>
      <c r="AV151" s="12" t="s">
        <v>80</v>
      </c>
      <c r="AW151" s="12" t="s">
        <v>34</v>
      </c>
      <c r="AX151" s="12" t="s">
        <v>78</v>
      </c>
      <c r="AY151" s="217" t="s">
        <v>180</v>
      </c>
    </row>
    <row r="152" spans="2:65" s="1" customFormat="1" ht="22.5" customHeight="1">
      <c r="B152" s="36"/>
      <c r="C152" s="193" t="s">
        <v>324</v>
      </c>
      <c r="D152" s="193" t="s">
        <v>183</v>
      </c>
      <c r="E152" s="194" t="s">
        <v>325</v>
      </c>
      <c r="F152" s="195" t="s">
        <v>326</v>
      </c>
      <c r="G152" s="196" t="s">
        <v>314</v>
      </c>
      <c r="H152" s="197">
        <v>2</v>
      </c>
      <c r="I152" s="198"/>
      <c r="J152" s="199">
        <f>ROUND(I152*H152,2)</f>
        <v>0</v>
      </c>
      <c r="K152" s="195" t="s">
        <v>21</v>
      </c>
      <c r="L152" s="56"/>
      <c r="M152" s="200" t="s">
        <v>21</v>
      </c>
      <c r="N152" s="201" t="s">
        <v>42</v>
      </c>
      <c r="O152" s="37"/>
      <c r="P152" s="202">
        <f>O152*H152</f>
        <v>0</v>
      </c>
      <c r="Q152" s="202">
        <v>0</v>
      </c>
      <c r="R152" s="202">
        <f>Q152*H152</f>
        <v>0</v>
      </c>
      <c r="S152" s="202">
        <v>0</v>
      </c>
      <c r="T152" s="203">
        <f>S152*H152</f>
        <v>0</v>
      </c>
      <c r="AR152" s="19" t="s">
        <v>78</v>
      </c>
      <c r="AT152" s="19" t="s">
        <v>183</v>
      </c>
      <c r="AU152" s="19" t="s">
        <v>80</v>
      </c>
      <c r="AY152" s="19" t="s">
        <v>180</v>
      </c>
      <c r="BE152" s="204">
        <f>IF(N152="základní",J152,0)</f>
        <v>0</v>
      </c>
      <c r="BF152" s="204">
        <f>IF(N152="snížená",J152,0)</f>
        <v>0</v>
      </c>
      <c r="BG152" s="204">
        <f>IF(N152="zákl. přenesená",J152,0)</f>
        <v>0</v>
      </c>
      <c r="BH152" s="204">
        <f>IF(N152="sníž. přenesená",J152,0)</f>
        <v>0</v>
      </c>
      <c r="BI152" s="204">
        <f>IF(N152="nulová",J152,0)</f>
        <v>0</v>
      </c>
      <c r="BJ152" s="19" t="s">
        <v>78</v>
      </c>
      <c r="BK152" s="204">
        <f>ROUND(I152*H152,2)</f>
        <v>0</v>
      </c>
      <c r="BL152" s="19" t="s">
        <v>78</v>
      </c>
      <c r="BM152" s="19" t="s">
        <v>327</v>
      </c>
    </row>
    <row r="153" spans="2:65" s="1" customFormat="1" ht="31.5" customHeight="1">
      <c r="B153" s="36"/>
      <c r="C153" s="193" t="s">
        <v>328</v>
      </c>
      <c r="D153" s="193" t="s">
        <v>183</v>
      </c>
      <c r="E153" s="194" t="s">
        <v>329</v>
      </c>
      <c r="F153" s="195" t="s">
        <v>330</v>
      </c>
      <c r="G153" s="196" t="s">
        <v>331</v>
      </c>
      <c r="H153" s="246"/>
      <c r="I153" s="198"/>
      <c r="J153" s="199">
        <f>ROUND(I153*H153,2)</f>
        <v>0</v>
      </c>
      <c r="K153" s="195" t="s">
        <v>21</v>
      </c>
      <c r="L153" s="56"/>
      <c r="M153" s="200" t="s">
        <v>21</v>
      </c>
      <c r="N153" s="201" t="s">
        <v>42</v>
      </c>
      <c r="O153" s="37"/>
      <c r="P153" s="202">
        <f>O153*H153</f>
        <v>0</v>
      </c>
      <c r="Q153" s="202">
        <v>0</v>
      </c>
      <c r="R153" s="202">
        <f>Q153*H153</f>
        <v>0</v>
      </c>
      <c r="S153" s="202">
        <v>0</v>
      </c>
      <c r="T153" s="203">
        <f>S153*H153</f>
        <v>0</v>
      </c>
      <c r="AR153" s="19" t="s">
        <v>78</v>
      </c>
      <c r="AT153" s="19" t="s">
        <v>183</v>
      </c>
      <c r="AU153" s="19" t="s">
        <v>80</v>
      </c>
      <c r="AY153" s="19" t="s">
        <v>180</v>
      </c>
      <c r="BE153" s="204">
        <f>IF(N153="základní",J153,0)</f>
        <v>0</v>
      </c>
      <c r="BF153" s="204">
        <f>IF(N153="snížená",J153,0)</f>
        <v>0</v>
      </c>
      <c r="BG153" s="204">
        <f>IF(N153="zákl. přenesená",J153,0)</f>
        <v>0</v>
      </c>
      <c r="BH153" s="204">
        <f>IF(N153="sníž. přenesená",J153,0)</f>
        <v>0</v>
      </c>
      <c r="BI153" s="204">
        <f>IF(N153="nulová",J153,0)</f>
        <v>0</v>
      </c>
      <c r="BJ153" s="19" t="s">
        <v>78</v>
      </c>
      <c r="BK153" s="204">
        <f>ROUND(I153*H153,2)</f>
        <v>0</v>
      </c>
      <c r="BL153" s="19" t="s">
        <v>78</v>
      </c>
      <c r="BM153" s="19" t="s">
        <v>332</v>
      </c>
    </row>
    <row r="154" spans="2:63" s="11" customFormat="1" ht="29.85" customHeight="1">
      <c r="B154" s="176"/>
      <c r="C154" s="177"/>
      <c r="D154" s="190" t="s">
        <v>70</v>
      </c>
      <c r="E154" s="191" t="s">
        <v>333</v>
      </c>
      <c r="F154" s="191" t="s">
        <v>334</v>
      </c>
      <c r="G154" s="177"/>
      <c r="H154" s="177"/>
      <c r="I154" s="180"/>
      <c r="J154" s="192">
        <f>BK154</f>
        <v>0</v>
      </c>
      <c r="K154" s="177"/>
      <c r="L154" s="182"/>
      <c r="M154" s="183"/>
      <c r="N154" s="184"/>
      <c r="O154" s="184"/>
      <c r="P154" s="185">
        <f>SUM(P155:P211)</f>
        <v>0</v>
      </c>
      <c r="Q154" s="184"/>
      <c r="R154" s="185">
        <f>SUM(R155:R211)</f>
        <v>0</v>
      </c>
      <c r="S154" s="184"/>
      <c r="T154" s="186">
        <f>SUM(T155:T211)</f>
        <v>0</v>
      </c>
      <c r="AR154" s="187" t="s">
        <v>203</v>
      </c>
      <c r="AT154" s="188" t="s">
        <v>70</v>
      </c>
      <c r="AU154" s="188" t="s">
        <v>78</v>
      </c>
      <c r="AY154" s="187" t="s">
        <v>180</v>
      </c>
      <c r="BK154" s="189">
        <f>SUM(BK155:BK211)</f>
        <v>0</v>
      </c>
    </row>
    <row r="155" spans="2:65" s="1" customFormat="1" ht="31.5" customHeight="1">
      <c r="B155" s="36"/>
      <c r="C155" s="193" t="s">
        <v>335</v>
      </c>
      <c r="D155" s="193" t="s">
        <v>183</v>
      </c>
      <c r="E155" s="194" t="s">
        <v>336</v>
      </c>
      <c r="F155" s="195" t="s">
        <v>337</v>
      </c>
      <c r="G155" s="196" t="s">
        <v>314</v>
      </c>
      <c r="H155" s="197">
        <v>2</v>
      </c>
      <c r="I155" s="198"/>
      <c r="J155" s="199">
        <f>ROUND(I155*H155,2)</f>
        <v>0</v>
      </c>
      <c r="K155" s="195" t="s">
        <v>21</v>
      </c>
      <c r="L155" s="56"/>
      <c r="M155" s="200" t="s">
        <v>21</v>
      </c>
      <c r="N155" s="201" t="s">
        <v>42</v>
      </c>
      <c r="O155" s="37"/>
      <c r="P155" s="202">
        <f>O155*H155</f>
        <v>0</v>
      </c>
      <c r="Q155" s="202">
        <v>0</v>
      </c>
      <c r="R155" s="202">
        <f>Q155*H155</f>
        <v>0</v>
      </c>
      <c r="S155" s="202">
        <v>0</v>
      </c>
      <c r="T155" s="203">
        <f>S155*H155</f>
        <v>0</v>
      </c>
      <c r="AR155" s="19" t="s">
        <v>78</v>
      </c>
      <c r="AT155" s="19" t="s">
        <v>183</v>
      </c>
      <c r="AU155" s="19" t="s">
        <v>80</v>
      </c>
      <c r="AY155" s="19" t="s">
        <v>180</v>
      </c>
      <c r="BE155" s="204">
        <f>IF(N155="základní",J155,0)</f>
        <v>0</v>
      </c>
      <c r="BF155" s="204">
        <f>IF(N155="snížená",J155,0)</f>
        <v>0</v>
      </c>
      <c r="BG155" s="204">
        <f>IF(N155="zákl. přenesená",J155,0)</f>
        <v>0</v>
      </c>
      <c r="BH155" s="204">
        <f>IF(N155="sníž. přenesená",J155,0)</f>
        <v>0</v>
      </c>
      <c r="BI155" s="204">
        <f>IF(N155="nulová",J155,0)</f>
        <v>0</v>
      </c>
      <c r="BJ155" s="19" t="s">
        <v>78</v>
      </c>
      <c r="BK155" s="204">
        <f>ROUND(I155*H155,2)</f>
        <v>0</v>
      </c>
      <c r="BL155" s="19" t="s">
        <v>78</v>
      </c>
      <c r="BM155" s="19" t="s">
        <v>338</v>
      </c>
    </row>
    <row r="156" spans="2:47" s="1" customFormat="1" ht="54">
      <c r="B156" s="36"/>
      <c r="C156" s="58"/>
      <c r="D156" s="230" t="s">
        <v>216</v>
      </c>
      <c r="E156" s="58"/>
      <c r="F156" s="231" t="s">
        <v>339</v>
      </c>
      <c r="G156" s="58"/>
      <c r="H156" s="58"/>
      <c r="I156" s="163"/>
      <c r="J156" s="58"/>
      <c r="K156" s="58"/>
      <c r="L156" s="56"/>
      <c r="M156" s="73"/>
      <c r="N156" s="37"/>
      <c r="O156" s="37"/>
      <c r="P156" s="37"/>
      <c r="Q156" s="37"/>
      <c r="R156" s="37"/>
      <c r="S156" s="37"/>
      <c r="T156" s="74"/>
      <c r="AT156" s="19" t="s">
        <v>216</v>
      </c>
      <c r="AU156" s="19" t="s">
        <v>80</v>
      </c>
    </row>
    <row r="157" spans="2:65" s="1" customFormat="1" ht="31.5" customHeight="1">
      <c r="B157" s="36"/>
      <c r="C157" s="232" t="s">
        <v>340</v>
      </c>
      <c r="D157" s="232" t="s">
        <v>219</v>
      </c>
      <c r="E157" s="233" t="s">
        <v>341</v>
      </c>
      <c r="F157" s="234" t="s">
        <v>342</v>
      </c>
      <c r="G157" s="235" t="s">
        <v>186</v>
      </c>
      <c r="H157" s="236">
        <v>2</v>
      </c>
      <c r="I157" s="237"/>
      <c r="J157" s="238">
        <f>ROUND(I157*H157,2)</f>
        <v>0</v>
      </c>
      <c r="K157" s="234" t="s">
        <v>21</v>
      </c>
      <c r="L157" s="239"/>
      <c r="M157" s="240" t="s">
        <v>21</v>
      </c>
      <c r="N157" s="241" t="s">
        <v>42</v>
      </c>
      <c r="O157" s="37"/>
      <c r="P157" s="202">
        <f>O157*H157</f>
        <v>0</v>
      </c>
      <c r="Q157" s="202">
        <v>0</v>
      </c>
      <c r="R157" s="202">
        <f>Q157*H157</f>
        <v>0</v>
      </c>
      <c r="S157" s="202">
        <v>0</v>
      </c>
      <c r="T157" s="203">
        <f>S157*H157</f>
        <v>0</v>
      </c>
      <c r="AR157" s="19" t="s">
        <v>80</v>
      </c>
      <c r="AT157" s="19" t="s">
        <v>219</v>
      </c>
      <c r="AU157" s="19" t="s">
        <v>80</v>
      </c>
      <c r="AY157" s="19" t="s">
        <v>180</v>
      </c>
      <c r="BE157" s="204">
        <f>IF(N157="základní",J157,0)</f>
        <v>0</v>
      </c>
      <c r="BF157" s="204">
        <f>IF(N157="snížená",J157,0)</f>
        <v>0</v>
      </c>
      <c r="BG157" s="204">
        <f>IF(N157="zákl. přenesená",J157,0)</f>
        <v>0</v>
      </c>
      <c r="BH157" s="204">
        <f>IF(N157="sníž. přenesená",J157,0)</f>
        <v>0</v>
      </c>
      <c r="BI157" s="204">
        <f>IF(N157="nulová",J157,0)</f>
        <v>0</v>
      </c>
      <c r="BJ157" s="19" t="s">
        <v>78</v>
      </c>
      <c r="BK157" s="204">
        <f>ROUND(I157*H157,2)</f>
        <v>0</v>
      </c>
      <c r="BL157" s="19" t="s">
        <v>78</v>
      </c>
      <c r="BM157" s="19" t="s">
        <v>343</v>
      </c>
    </row>
    <row r="158" spans="2:47" s="1" customFormat="1" ht="40.5">
      <c r="B158" s="36"/>
      <c r="C158" s="58"/>
      <c r="D158" s="230" t="s">
        <v>216</v>
      </c>
      <c r="E158" s="58"/>
      <c r="F158" s="231" t="s">
        <v>344</v>
      </c>
      <c r="G158" s="58"/>
      <c r="H158" s="58"/>
      <c r="I158" s="163"/>
      <c r="J158" s="58"/>
      <c r="K158" s="58"/>
      <c r="L158" s="56"/>
      <c r="M158" s="73"/>
      <c r="N158" s="37"/>
      <c r="O158" s="37"/>
      <c r="P158" s="37"/>
      <c r="Q158" s="37"/>
      <c r="R158" s="37"/>
      <c r="S158" s="37"/>
      <c r="T158" s="74"/>
      <c r="AT158" s="19" t="s">
        <v>216</v>
      </c>
      <c r="AU158" s="19" t="s">
        <v>80</v>
      </c>
    </row>
    <row r="159" spans="2:65" s="1" customFormat="1" ht="31.5" customHeight="1">
      <c r="B159" s="36"/>
      <c r="C159" s="232" t="s">
        <v>345</v>
      </c>
      <c r="D159" s="232" t="s">
        <v>219</v>
      </c>
      <c r="E159" s="233" t="s">
        <v>346</v>
      </c>
      <c r="F159" s="234" t="s">
        <v>347</v>
      </c>
      <c r="G159" s="235" t="s">
        <v>186</v>
      </c>
      <c r="H159" s="236">
        <v>2</v>
      </c>
      <c r="I159" s="237"/>
      <c r="J159" s="238">
        <f>ROUND(I159*H159,2)</f>
        <v>0</v>
      </c>
      <c r="K159" s="234" t="s">
        <v>21</v>
      </c>
      <c r="L159" s="239"/>
      <c r="M159" s="240" t="s">
        <v>21</v>
      </c>
      <c r="N159" s="241" t="s">
        <v>42</v>
      </c>
      <c r="O159" s="37"/>
      <c r="P159" s="202">
        <f>O159*H159</f>
        <v>0</v>
      </c>
      <c r="Q159" s="202">
        <v>0</v>
      </c>
      <c r="R159" s="202">
        <f>Q159*H159</f>
        <v>0</v>
      </c>
      <c r="S159" s="202">
        <v>0</v>
      </c>
      <c r="T159" s="203">
        <f>S159*H159</f>
        <v>0</v>
      </c>
      <c r="AR159" s="19" t="s">
        <v>80</v>
      </c>
      <c r="AT159" s="19" t="s">
        <v>219</v>
      </c>
      <c r="AU159" s="19" t="s">
        <v>80</v>
      </c>
      <c r="AY159" s="19" t="s">
        <v>180</v>
      </c>
      <c r="BE159" s="204">
        <f>IF(N159="základní",J159,0)</f>
        <v>0</v>
      </c>
      <c r="BF159" s="204">
        <f>IF(N159="snížená",J159,0)</f>
        <v>0</v>
      </c>
      <c r="BG159" s="204">
        <f>IF(N159="zákl. přenesená",J159,0)</f>
        <v>0</v>
      </c>
      <c r="BH159" s="204">
        <f>IF(N159="sníž. přenesená",J159,0)</f>
        <v>0</v>
      </c>
      <c r="BI159" s="204">
        <f>IF(N159="nulová",J159,0)</f>
        <v>0</v>
      </c>
      <c r="BJ159" s="19" t="s">
        <v>78</v>
      </c>
      <c r="BK159" s="204">
        <f>ROUND(I159*H159,2)</f>
        <v>0</v>
      </c>
      <c r="BL159" s="19" t="s">
        <v>78</v>
      </c>
      <c r="BM159" s="19" t="s">
        <v>348</v>
      </c>
    </row>
    <row r="160" spans="2:47" s="1" customFormat="1" ht="27">
      <c r="B160" s="36"/>
      <c r="C160" s="58"/>
      <c r="D160" s="230" t="s">
        <v>216</v>
      </c>
      <c r="E160" s="58"/>
      <c r="F160" s="231" t="s">
        <v>349</v>
      </c>
      <c r="G160" s="58"/>
      <c r="H160" s="58"/>
      <c r="I160" s="163"/>
      <c r="J160" s="58"/>
      <c r="K160" s="58"/>
      <c r="L160" s="56"/>
      <c r="M160" s="73"/>
      <c r="N160" s="37"/>
      <c r="O160" s="37"/>
      <c r="P160" s="37"/>
      <c r="Q160" s="37"/>
      <c r="R160" s="37"/>
      <c r="S160" s="37"/>
      <c r="T160" s="74"/>
      <c r="AT160" s="19" t="s">
        <v>216</v>
      </c>
      <c r="AU160" s="19" t="s">
        <v>80</v>
      </c>
    </row>
    <row r="161" spans="2:65" s="1" customFormat="1" ht="31.5" customHeight="1">
      <c r="B161" s="36"/>
      <c r="C161" s="232" t="s">
        <v>350</v>
      </c>
      <c r="D161" s="232" t="s">
        <v>219</v>
      </c>
      <c r="E161" s="233" t="s">
        <v>351</v>
      </c>
      <c r="F161" s="234" t="s">
        <v>352</v>
      </c>
      <c r="G161" s="235" t="s">
        <v>186</v>
      </c>
      <c r="H161" s="236">
        <v>4</v>
      </c>
      <c r="I161" s="237"/>
      <c r="J161" s="238">
        <f>ROUND(I161*H161,2)</f>
        <v>0</v>
      </c>
      <c r="K161" s="234" t="s">
        <v>21</v>
      </c>
      <c r="L161" s="239"/>
      <c r="M161" s="240" t="s">
        <v>21</v>
      </c>
      <c r="N161" s="241" t="s">
        <v>42</v>
      </c>
      <c r="O161" s="37"/>
      <c r="P161" s="202">
        <f>O161*H161</f>
        <v>0</v>
      </c>
      <c r="Q161" s="202">
        <v>0</v>
      </c>
      <c r="R161" s="202">
        <f>Q161*H161</f>
        <v>0</v>
      </c>
      <c r="S161" s="202">
        <v>0</v>
      </c>
      <c r="T161" s="203">
        <f>S161*H161</f>
        <v>0</v>
      </c>
      <c r="AR161" s="19" t="s">
        <v>80</v>
      </c>
      <c r="AT161" s="19" t="s">
        <v>219</v>
      </c>
      <c r="AU161" s="19" t="s">
        <v>80</v>
      </c>
      <c r="AY161" s="19" t="s">
        <v>180</v>
      </c>
      <c r="BE161" s="204">
        <f>IF(N161="základní",J161,0)</f>
        <v>0</v>
      </c>
      <c r="BF161" s="204">
        <f>IF(N161="snížená",J161,0)</f>
        <v>0</v>
      </c>
      <c r="BG161" s="204">
        <f>IF(N161="zákl. přenesená",J161,0)</f>
        <v>0</v>
      </c>
      <c r="BH161" s="204">
        <f>IF(N161="sníž. přenesená",J161,0)</f>
        <v>0</v>
      </c>
      <c r="BI161" s="204">
        <f>IF(N161="nulová",J161,0)</f>
        <v>0</v>
      </c>
      <c r="BJ161" s="19" t="s">
        <v>78</v>
      </c>
      <c r="BK161" s="204">
        <f>ROUND(I161*H161,2)</f>
        <v>0</v>
      </c>
      <c r="BL161" s="19" t="s">
        <v>78</v>
      </c>
      <c r="BM161" s="19" t="s">
        <v>353</v>
      </c>
    </row>
    <row r="162" spans="2:51" s="12" customFormat="1" ht="13.5">
      <c r="B162" s="207"/>
      <c r="C162" s="208"/>
      <c r="D162" s="205" t="s">
        <v>190</v>
      </c>
      <c r="E162" s="209" t="s">
        <v>21</v>
      </c>
      <c r="F162" s="210" t="s">
        <v>354</v>
      </c>
      <c r="G162" s="208"/>
      <c r="H162" s="211">
        <v>2</v>
      </c>
      <c r="I162" s="212"/>
      <c r="J162" s="208"/>
      <c r="K162" s="208"/>
      <c r="L162" s="213"/>
      <c r="M162" s="214"/>
      <c r="N162" s="215"/>
      <c r="O162" s="215"/>
      <c r="P162" s="215"/>
      <c r="Q162" s="215"/>
      <c r="R162" s="215"/>
      <c r="S162" s="215"/>
      <c r="T162" s="216"/>
      <c r="AT162" s="217" t="s">
        <v>190</v>
      </c>
      <c r="AU162" s="217" t="s">
        <v>80</v>
      </c>
      <c r="AV162" s="12" t="s">
        <v>80</v>
      </c>
      <c r="AW162" s="12" t="s">
        <v>34</v>
      </c>
      <c r="AX162" s="12" t="s">
        <v>71</v>
      </c>
      <c r="AY162" s="217" t="s">
        <v>180</v>
      </c>
    </row>
    <row r="163" spans="2:51" s="12" customFormat="1" ht="13.5">
      <c r="B163" s="207"/>
      <c r="C163" s="208"/>
      <c r="D163" s="205" t="s">
        <v>190</v>
      </c>
      <c r="E163" s="209" t="s">
        <v>21</v>
      </c>
      <c r="F163" s="210" t="s">
        <v>355</v>
      </c>
      <c r="G163" s="208"/>
      <c r="H163" s="211">
        <v>2</v>
      </c>
      <c r="I163" s="212"/>
      <c r="J163" s="208"/>
      <c r="K163" s="208"/>
      <c r="L163" s="213"/>
      <c r="M163" s="214"/>
      <c r="N163" s="215"/>
      <c r="O163" s="215"/>
      <c r="P163" s="215"/>
      <c r="Q163" s="215"/>
      <c r="R163" s="215"/>
      <c r="S163" s="215"/>
      <c r="T163" s="216"/>
      <c r="AT163" s="217" t="s">
        <v>190</v>
      </c>
      <c r="AU163" s="217" t="s">
        <v>80</v>
      </c>
      <c r="AV163" s="12" t="s">
        <v>80</v>
      </c>
      <c r="AW163" s="12" t="s">
        <v>34</v>
      </c>
      <c r="AX163" s="12" t="s">
        <v>71</v>
      </c>
      <c r="AY163" s="217" t="s">
        <v>180</v>
      </c>
    </row>
    <row r="164" spans="2:51" s="13" customFormat="1" ht="13.5">
      <c r="B164" s="219"/>
      <c r="C164" s="220"/>
      <c r="D164" s="230" t="s">
        <v>190</v>
      </c>
      <c r="E164" s="247" t="s">
        <v>21</v>
      </c>
      <c r="F164" s="248" t="s">
        <v>209</v>
      </c>
      <c r="G164" s="220"/>
      <c r="H164" s="249">
        <v>4</v>
      </c>
      <c r="I164" s="224"/>
      <c r="J164" s="220"/>
      <c r="K164" s="220"/>
      <c r="L164" s="225"/>
      <c r="M164" s="226"/>
      <c r="N164" s="227"/>
      <c r="O164" s="227"/>
      <c r="P164" s="227"/>
      <c r="Q164" s="227"/>
      <c r="R164" s="227"/>
      <c r="S164" s="227"/>
      <c r="T164" s="228"/>
      <c r="AT164" s="229" t="s">
        <v>190</v>
      </c>
      <c r="AU164" s="229" t="s">
        <v>80</v>
      </c>
      <c r="AV164" s="13" t="s">
        <v>206</v>
      </c>
      <c r="AW164" s="13" t="s">
        <v>34</v>
      </c>
      <c r="AX164" s="13" t="s">
        <v>78</v>
      </c>
      <c r="AY164" s="229" t="s">
        <v>180</v>
      </c>
    </row>
    <row r="165" spans="2:65" s="1" customFormat="1" ht="22.5" customHeight="1">
      <c r="B165" s="36"/>
      <c r="C165" s="193" t="s">
        <v>356</v>
      </c>
      <c r="D165" s="193" t="s">
        <v>183</v>
      </c>
      <c r="E165" s="194" t="s">
        <v>357</v>
      </c>
      <c r="F165" s="195" t="s">
        <v>358</v>
      </c>
      <c r="G165" s="196" t="s">
        <v>314</v>
      </c>
      <c r="H165" s="197">
        <v>2</v>
      </c>
      <c r="I165" s="198"/>
      <c r="J165" s="199">
        <f>ROUND(I165*H165,2)</f>
        <v>0</v>
      </c>
      <c r="K165" s="195" t="s">
        <v>21</v>
      </c>
      <c r="L165" s="56"/>
      <c r="M165" s="200" t="s">
        <v>21</v>
      </c>
      <c r="N165" s="201" t="s">
        <v>42</v>
      </c>
      <c r="O165" s="37"/>
      <c r="P165" s="202">
        <f>O165*H165</f>
        <v>0</v>
      </c>
      <c r="Q165" s="202">
        <v>0</v>
      </c>
      <c r="R165" s="202">
        <f>Q165*H165</f>
        <v>0</v>
      </c>
      <c r="S165" s="202">
        <v>0</v>
      </c>
      <c r="T165" s="203">
        <f>S165*H165</f>
        <v>0</v>
      </c>
      <c r="AR165" s="19" t="s">
        <v>78</v>
      </c>
      <c r="AT165" s="19" t="s">
        <v>183</v>
      </c>
      <c r="AU165" s="19" t="s">
        <v>80</v>
      </c>
      <c r="AY165" s="19" t="s">
        <v>180</v>
      </c>
      <c r="BE165" s="204">
        <f>IF(N165="základní",J165,0)</f>
        <v>0</v>
      </c>
      <c r="BF165" s="204">
        <f>IF(N165="snížená",J165,0)</f>
        <v>0</v>
      </c>
      <c r="BG165" s="204">
        <f>IF(N165="zákl. přenesená",J165,0)</f>
        <v>0</v>
      </c>
      <c r="BH165" s="204">
        <f>IF(N165="sníž. přenesená",J165,0)</f>
        <v>0</v>
      </c>
      <c r="BI165" s="204">
        <f>IF(N165="nulová",J165,0)</f>
        <v>0</v>
      </c>
      <c r="BJ165" s="19" t="s">
        <v>78</v>
      </c>
      <c r="BK165" s="204">
        <f>ROUND(I165*H165,2)</f>
        <v>0</v>
      </c>
      <c r="BL165" s="19" t="s">
        <v>78</v>
      </c>
      <c r="BM165" s="19" t="s">
        <v>359</v>
      </c>
    </row>
    <row r="166" spans="2:47" s="1" customFormat="1" ht="54">
      <c r="B166" s="36"/>
      <c r="C166" s="58"/>
      <c r="D166" s="230" t="s">
        <v>216</v>
      </c>
      <c r="E166" s="58"/>
      <c r="F166" s="231" t="s">
        <v>360</v>
      </c>
      <c r="G166" s="58"/>
      <c r="H166" s="58"/>
      <c r="I166" s="163"/>
      <c r="J166" s="58"/>
      <c r="K166" s="58"/>
      <c r="L166" s="56"/>
      <c r="M166" s="73"/>
      <c r="N166" s="37"/>
      <c r="O166" s="37"/>
      <c r="P166" s="37"/>
      <c r="Q166" s="37"/>
      <c r="R166" s="37"/>
      <c r="S166" s="37"/>
      <c r="T166" s="74"/>
      <c r="AT166" s="19" t="s">
        <v>216</v>
      </c>
      <c r="AU166" s="19" t="s">
        <v>80</v>
      </c>
    </row>
    <row r="167" spans="2:65" s="1" customFormat="1" ht="31.5" customHeight="1">
      <c r="B167" s="36"/>
      <c r="C167" s="232" t="s">
        <v>361</v>
      </c>
      <c r="D167" s="232" t="s">
        <v>219</v>
      </c>
      <c r="E167" s="233" t="s">
        <v>362</v>
      </c>
      <c r="F167" s="234" t="s">
        <v>363</v>
      </c>
      <c r="G167" s="235" t="s">
        <v>186</v>
      </c>
      <c r="H167" s="236">
        <v>2</v>
      </c>
      <c r="I167" s="237"/>
      <c r="J167" s="238">
        <f>ROUND(I167*H167,2)</f>
        <v>0</v>
      </c>
      <c r="K167" s="234" t="s">
        <v>21</v>
      </c>
      <c r="L167" s="239"/>
      <c r="M167" s="240" t="s">
        <v>21</v>
      </c>
      <c r="N167" s="241" t="s">
        <v>42</v>
      </c>
      <c r="O167" s="37"/>
      <c r="P167" s="202">
        <f>O167*H167</f>
        <v>0</v>
      </c>
      <c r="Q167" s="202">
        <v>0</v>
      </c>
      <c r="R167" s="202">
        <f>Q167*H167</f>
        <v>0</v>
      </c>
      <c r="S167" s="202">
        <v>0</v>
      </c>
      <c r="T167" s="203">
        <f>S167*H167</f>
        <v>0</v>
      </c>
      <c r="AR167" s="19" t="s">
        <v>80</v>
      </c>
      <c r="AT167" s="19" t="s">
        <v>219</v>
      </c>
      <c r="AU167" s="19" t="s">
        <v>80</v>
      </c>
      <c r="AY167" s="19" t="s">
        <v>180</v>
      </c>
      <c r="BE167" s="204">
        <f>IF(N167="základní",J167,0)</f>
        <v>0</v>
      </c>
      <c r="BF167" s="204">
        <f>IF(N167="snížená",J167,0)</f>
        <v>0</v>
      </c>
      <c r="BG167" s="204">
        <f>IF(N167="zákl. přenesená",J167,0)</f>
        <v>0</v>
      </c>
      <c r="BH167" s="204">
        <f>IF(N167="sníž. přenesená",J167,0)</f>
        <v>0</v>
      </c>
      <c r="BI167" s="204">
        <f>IF(N167="nulová",J167,0)</f>
        <v>0</v>
      </c>
      <c r="BJ167" s="19" t="s">
        <v>78</v>
      </c>
      <c r="BK167" s="204">
        <f>ROUND(I167*H167,2)</f>
        <v>0</v>
      </c>
      <c r="BL167" s="19" t="s">
        <v>78</v>
      </c>
      <c r="BM167" s="19" t="s">
        <v>364</v>
      </c>
    </row>
    <row r="168" spans="2:47" s="1" customFormat="1" ht="27">
      <c r="B168" s="36"/>
      <c r="C168" s="58"/>
      <c r="D168" s="230" t="s">
        <v>216</v>
      </c>
      <c r="E168" s="58"/>
      <c r="F168" s="231" t="s">
        <v>349</v>
      </c>
      <c r="G168" s="58"/>
      <c r="H168" s="58"/>
      <c r="I168" s="163"/>
      <c r="J168" s="58"/>
      <c r="K168" s="58"/>
      <c r="L168" s="56"/>
      <c r="M168" s="73"/>
      <c r="N168" s="37"/>
      <c r="O168" s="37"/>
      <c r="P168" s="37"/>
      <c r="Q168" s="37"/>
      <c r="R168" s="37"/>
      <c r="S168" s="37"/>
      <c r="T168" s="74"/>
      <c r="AT168" s="19" t="s">
        <v>216</v>
      </c>
      <c r="AU168" s="19" t="s">
        <v>80</v>
      </c>
    </row>
    <row r="169" spans="2:65" s="1" customFormat="1" ht="31.5" customHeight="1">
      <c r="B169" s="36"/>
      <c r="C169" s="232" t="s">
        <v>365</v>
      </c>
      <c r="D169" s="232" t="s">
        <v>219</v>
      </c>
      <c r="E169" s="233" t="s">
        <v>366</v>
      </c>
      <c r="F169" s="234" t="s">
        <v>367</v>
      </c>
      <c r="G169" s="235" t="s">
        <v>186</v>
      </c>
      <c r="H169" s="236">
        <v>2</v>
      </c>
      <c r="I169" s="237"/>
      <c r="J169" s="238">
        <f>ROUND(I169*H169,2)</f>
        <v>0</v>
      </c>
      <c r="K169" s="234" t="s">
        <v>21</v>
      </c>
      <c r="L169" s="239"/>
      <c r="M169" s="240" t="s">
        <v>21</v>
      </c>
      <c r="N169" s="241" t="s">
        <v>42</v>
      </c>
      <c r="O169" s="37"/>
      <c r="P169" s="202">
        <f>O169*H169</f>
        <v>0</v>
      </c>
      <c r="Q169" s="202">
        <v>0</v>
      </c>
      <c r="R169" s="202">
        <f>Q169*H169</f>
        <v>0</v>
      </c>
      <c r="S169" s="202">
        <v>0</v>
      </c>
      <c r="T169" s="203">
        <f>S169*H169</f>
        <v>0</v>
      </c>
      <c r="AR169" s="19" t="s">
        <v>80</v>
      </c>
      <c r="AT169" s="19" t="s">
        <v>219</v>
      </c>
      <c r="AU169" s="19" t="s">
        <v>80</v>
      </c>
      <c r="AY169" s="19" t="s">
        <v>180</v>
      </c>
      <c r="BE169" s="204">
        <f>IF(N169="základní",J169,0)</f>
        <v>0</v>
      </c>
      <c r="BF169" s="204">
        <f>IF(N169="snížená",J169,0)</f>
        <v>0</v>
      </c>
      <c r="BG169" s="204">
        <f>IF(N169="zákl. přenesená",J169,0)</f>
        <v>0</v>
      </c>
      <c r="BH169" s="204">
        <f>IF(N169="sníž. přenesená",J169,0)</f>
        <v>0</v>
      </c>
      <c r="BI169" s="204">
        <f>IF(N169="nulová",J169,0)</f>
        <v>0</v>
      </c>
      <c r="BJ169" s="19" t="s">
        <v>78</v>
      </c>
      <c r="BK169" s="204">
        <f>ROUND(I169*H169,2)</f>
        <v>0</v>
      </c>
      <c r="BL169" s="19" t="s">
        <v>78</v>
      </c>
      <c r="BM169" s="19" t="s">
        <v>368</v>
      </c>
    </row>
    <row r="170" spans="2:47" s="1" customFormat="1" ht="27">
      <c r="B170" s="36"/>
      <c r="C170" s="58"/>
      <c r="D170" s="230" t="s">
        <v>216</v>
      </c>
      <c r="E170" s="58"/>
      <c r="F170" s="231" t="s">
        <v>349</v>
      </c>
      <c r="G170" s="58"/>
      <c r="H170" s="58"/>
      <c r="I170" s="163"/>
      <c r="J170" s="58"/>
      <c r="K170" s="58"/>
      <c r="L170" s="56"/>
      <c r="M170" s="73"/>
      <c r="N170" s="37"/>
      <c r="O170" s="37"/>
      <c r="P170" s="37"/>
      <c r="Q170" s="37"/>
      <c r="R170" s="37"/>
      <c r="S170" s="37"/>
      <c r="T170" s="74"/>
      <c r="AT170" s="19" t="s">
        <v>216</v>
      </c>
      <c r="AU170" s="19" t="s">
        <v>80</v>
      </c>
    </row>
    <row r="171" spans="2:65" s="1" customFormat="1" ht="31.5" customHeight="1">
      <c r="B171" s="36"/>
      <c r="C171" s="193" t="s">
        <v>369</v>
      </c>
      <c r="D171" s="193" t="s">
        <v>183</v>
      </c>
      <c r="E171" s="194" t="s">
        <v>370</v>
      </c>
      <c r="F171" s="195" t="s">
        <v>371</v>
      </c>
      <c r="G171" s="196" t="s">
        <v>314</v>
      </c>
      <c r="H171" s="197">
        <v>2</v>
      </c>
      <c r="I171" s="198"/>
      <c r="J171" s="199">
        <f>ROUND(I171*H171,2)</f>
        <v>0</v>
      </c>
      <c r="K171" s="195" t="s">
        <v>21</v>
      </c>
      <c r="L171" s="56"/>
      <c r="M171" s="200" t="s">
        <v>21</v>
      </c>
      <c r="N171" s="201" t="s">
        <v>42</v>
      </c>
      <c r="O171" s="37"/>
      <c r="P171" s="202">
        <f>O171*H171</f>
        <v>0</v>
      </c>
      <c r="Q171" s="202">
        <v>0</v>
      </c>
      <c r="R171" s="202">
        <f>Q171*H171</f>
        <v>0</v>
      </c>
      <c r="S171" s="202">
        <v>0</v>
      </c>
      <c r="T171" s="203">
        <f>S171*H171</f>
        <v>0</v>
      </c>
      <c r="AR171" s="19" t="s">
        <v>78</v>
      </c>
      <c r="AT171" s="19" t="s">
        <v>183</v>
      </c>
      <c r="AU171" s="19" t="s">
        <v>80</v>
      </c>
      <c r="AY171" s="19" t="s">
        <v>180</v>
      </c>
      <c r="BE171" s="204">
        <f>IF(N171="základní",J171,0)</f>
        <v>0</v>
      </c>
      <c r="BF171" s="204">
        <f>IF(N171="snížená",J171,0)</f>
        <v>0</v>
      </c>
      <c r="BG171" s="204">
        <f>IF(N171="zákl. přenesená",J171,0)</f>
        <v>0</v>
      </c>
      <c r="BH171" s="204">
        <f>IF(N171="sníž. přenesená",J171,0)</f>
        <v>0</v>
      </c>
      <c r="BI171" s="204">
        <f>IF(N171="nulová",J171,0)</f>
        <v>0</v>
      </c>
      <c r="BJ171" s="19" t="s">
        <v>78</v>
      </c>
      <c r="BK171" s="204">
        <f>ROUND(I171*H171,2)</f>
        <v>0</v>
      </c>
      <c r="BL171" s="19" t="s">
        <v>78</v>
      </c>
      <c r="BM171" s="19" t="s">
        <v>372</v>
      </c>
    </row>
    <row r="172" spans="2:47" s="1" customFormat="1" ht="54">
      <c r="B172" s="36"/>
      <c r="C172" s="58"/>
      <c r="D172" s="230" t="s">
        <v>216</v>
      </c>
      <c r="E172" s="58"/>
      <c r="F172" s="231" t="s">
        <v>360</v>
      </c>
      <c r="G172" s="58"/>
      <c r="H172" s="58"/>
      <c r="I172" s="163"/>
      <c r="J172" s="58"/>
      <c r="K172" s="58"/>
      <c r="L172" s="56"/>
      <c r="M172" s="73"/>
      <c r="N172" s="37"/>
      <c r="O172" s="37"/>
      <c r="P172" s="37"/>
      <c r="Q172" s="37"/>
      <c r="R172" s="37"/>
      <c r="S172" s="37"/>
      <c r="T172" s="74"/>
      <c r="AT172" s="19" t="s">
        <v>216</v>
      </c>
      <c r="AU172" s="19" t="s">
        <v>80</v>
      </c>
    </row>
    <row r="173" spans="2:65" s="1" customFormat="1" ht="31.5" customHeight="1">
      <c r="B173" s="36"/>
      <c r="C173" s="232" t="s">
        <v>373</v>
      </c>
      <c r="D173" s="232" t="s">
        <v>219</v>
      </c>
      <c r="E173" s="233" t="s">
        <v>374</v>
      </c>
      <c r="F173" s="234" t="s">
        <v>375</v>
      </c>
      <c r="G173" s="235" t="s">
        <v>186</v>
      </c>
      <c r="H173" s="236">
        <v>2</v>
      </c>
      <c r="I173" s="237"/>
      <c r="J173" s="238">
        <f>ROUND(I173*H173,2)</f>
        <v>0</v>
      </c>
      <c r="K173" s="234" t="s">
        <v>21</v>
      </c>
      <c r="L173" s="239"/>
      <c r="M173" s="240" t="s">
        <v>21</v>
      </c>
      <c r="N173" s="241" t="s">
        <v>42</v>
      </c>
      <c r="O173" s="37"/>
      <c r="P173" s="202">
        <f>O173*H173</f>
        <v>0</v>
      </c>
      <c r="Q173" s="202">
        <v>0</v>
      </c>
      <c r="R173" s="202">
        <f>Q173*H173</f>
        <v>0</v>
      </c>
      <c r="S173" s="202">
        <v>0</v>
      </c>
      <c r="T173" s="203">
        <f>S173*H173</f>
        <v>0</v>
      </c>
      <c r="AR173" s="19" t="s">
        <v>80</v>
      </c>
      <c r="AT173" s="19" t="s">
        <v>219</v>
      </c>
      <c r="AU173" s="19" t="s">
        <v>80</v>
      </c>
      <c r="AY173" s="19" t="s">
        <v>180</v>
      </c>
      <c r="BE173" s="204">
        <f>IF(N173="základní",J173,0)</f>
        <v>0</v>
      </c>
      <c r="BF173" s="204">
        <f>IF(N173="snížená",J173,0)</f>
        <v>0</v>
      </c>
      <c r="BG173" s="204">
        <f>IF(N173="zákl. přenesená",J173,0)</f>
        <v>0</v>
      </c>
      <c r="BH173" s="204">
        <f>IF(N173="sníž. přenesená",J173,0)</f>
        <v>0</v>
      </c>
      <c r="BI173" s="204">
        <f>IF(N173="nulová",J173,0)</f>
        <v>0</v>
      </c>
      <c r="BJ173" s="19" t="s">
        <v>78</v>
      </c>
      <c r="BK173" s="204">
        <f>ROUND(I173*H173,2)</f>
        <v>0</v>
      </c>
      <c r="BL173" s="19" t="s">
        <v>78</v>
      </c>
      <c r="BM173" s="19" t="s">
        <v>376</v>
      </c>
    </row>
    <row r="174" spans="2:47" s="1" customFormat="1" ht="40.5">
      <c r="B174" s="36"/>
      <c r="C174" s="58"/>
      <c r="D174" s="230" t="s">
        <v>216</v>
      </c>
      <c r="E174" s="58"/>
      <c r="F174" s="231" t="s">
        <v>344</v>
      </c>
      <c r="G174" s="58"/>
      <c r="H174" s="58"/>
      <c r="I174" s="163"/>
      <c r="J174" s="58"/>
      <c r="K174" s="58"/>
      <c r="L174" s="56"/>
      <c r="M174" s="73"/>
      <c r="N174" s="37"/>
      <c r="O174" s="37"/>
      <c r="P174" s="37"/>
      <c r="Q174" s="37"/>
      <c r="R174" s="37"/>
      <c r="S174" s="37"/>
      <c r="T174" s="74"/>
      <c r="AT174" s="19" t="s">
        <v>216</v>
      </c>
      <c r="AU174" s="19" t="s">
        <v>80</v>
      </c>
    </row>
    <row r="175" spans="2:65" s="1" customFormat="1" ht="22.5" customHeight="1">
      <c r="B175" s="36"/>
      <c r="C175" s="232" t="s">
        <v>377</v>
      </c>
      <c r="D175" s="232" t="s">
        <v>219</v>
      </c>
      <c r="E175" s="233" t="s">
        <v>378</v>
      </c>
      <c r="F175" s="234" t="s">
        <v>379</v>
      </c>
      <c r="G175" s="235" t="s">
        <v>186</v>
      </c>
      <c r="H175" s="236">
        <v>2</v>
      </c>
      <c r="I175" s="237"/>
      <c r="J175" s="238">
        <f>ROUND(I175*H175,2)</f>
        <v>0</v>
      </c>
      <c r="K175" s="234" t="s">
        <v>21</v>
      </c>
      <c r="L175" s="239"/>
      <c r="M175" s="240" t="s">
        <v>21</v>
      </c>
      <c r="N175" s="241" t="s">
        <v>42</v>
      </c>
      <c r="O175" s="37"/>
      <c r="P175" s="202">
        <f>O175*H175</f>
        <v>0</v>
      </c>
      <c r="Q175" s="202">
        <v>0</v>
      </c>
      <c r="R175" s="202">
        <f>Q175*H175</f>
        <v>0</v>
      </c>
      <c r="S175" s="202">
        <v>0</v>
      </c>
      <c r="T175" s="203">
        <f>S175*H175</f>
        <v>0</v>
      </c>
      <c r="AR175" s="19" t="s">
        <v>80</v>
      </c>
      <c r="AT175" s="19" t="s">
        <v>219</v>
      </c>
      <c r="AU175" s="19" t="s">
        <v>80</v>
      </c>
      <c r="AY175" s="19" t="s">
        <v>180</v>
      </c>
      <c r="BE175" s="204">
        <f>IF(N175="základní",J175,0)</f>
        <v>0</v>
      </c>
      <c r="BF175" s="204">
        <f>IF(N175="snížená",J175,0)</f>
        <v>0</v>
      </c>
      <c r="BG175" s="204">
        <f>IF(N175="zákl. přenesená",J175,0)</f>
        <v>0</v>
      </c>
      <c r="BH175" s="204">
        <f>IF(N175="sníž. přenesená",J175,0)</f>
        <v>0</v>
      </c>
      <c r="BI175" s="204">
        <f>IF(N175="nulová",J175,0)</f>
        <v>0</v>
      </c>
      <c r="BJ175" s="19" t="s">
        <v>78</v>
      </c>
      <c r="BK175" s="204">
        <f>ROUND(I175*H175,2)</f>
        <v>0</v>
      </c>
      <c r="BL175" s="19" t="s">
        <v>78</v>
      </c>
      <c r="BM175" s="19" t="s">
        <v>380</v>
      </c>
    </row>
    <row r="176" spans="2:47" s="1" customFormat="1" ht="27">
      <c r="B176" s="36"/>
      <c r="C176" s="58"/>
      <c r="D176" s="230" t="s">
        <v>216</v>
      </c>
      <c r="E176" s="58"/>
      <c r="F176" s="231" t="s">
        <v>349</v>
      </c>
      <c r="G176" s="58"/>
      <c r="H176" s="58"/>
      <c r="I176" s="163"/>
      <c r="J176" s="58"/>
      <c r="K176" s="58"/>
      <c r="L176" s="56"/>
      <c r="M176" s="73"/>
      <c r="N176" s="37"/>
      <c r="O176" s="37"/>
      <c r="P176" s="37"/>
      <c r="Q176" s="37"/>
      <c r="R176" s="37"/>
      <c r="S176" s="37"/>
      <c r="T176" s="74"/>
      <c r="AT176" s="19" t="s">
        <v>216</v>
      </c>
      <c r="AU176" s="19" t="s">
        <v>80</v>
      </c>
    </row>
    <row r="177" spans="2:65" s="1" customFormat="1" ht="31.5" customHeight="1">
      <c r="B177" s="36"/>
      <c r="C177" s="193" t="s">
        <v>381</v>
      </c>
      <c r="D177" s="193" t="s">
        <v>183</v>
      </c>
      <c r="E177" s="194" t="s">
        <v>382</v>
      </c>
      <c r="F177" s="195" t="s">
        <v>383</v>
      </c>
      <c r="G177" s="196" t="s">
        <v>314</v>
      </c>
      <c r="H177" s="197">
        <v>1</v>
      </c>
      <c r="I177" s="198"/>
      <c r="J177" s="199">
        <f>ROUND(I177*H177,2)</f>
        <v>0</v>
      </c>
      <c r="K177" s="195" t="s">
        <v>21</v>
      </c>
      <c r="L177" s="56"/>
      <c r="M177" s="200" t="s">
        <v>21</v>
      </c>
      <c r="N177" s="201" t="s">
        <v>42</v>
      </c>
      <c r="O177" s="37"/>
      <c r="P177" s="202">
        <f>O177*H177</f>
        <v>0</v>
      </c>
      <c r="Q177" s="202">
        <v>0</v>
      </c>
      <c r="R177" s="202">
        <f>Q177*H177</f>
        <v>0</v>
      </c>
      <c r="S177" s="202">
        <v>0</v>
      </c>
      <c r="T177" s="203">
        <f>S177*H177</f>
        <v>0</v>
      </c>
      <c r="AR177" s="19" t="s">
        <v>78</v>
      </c>
      <c r="AT177" s="19" t="s">
        <v>183</v>
      </c>
      <c r="AU177" s="19" t="s">
        <v>80</v>
      </c>
      <c r="AY177" s="19" t="s">
        <v>180</v>
      </c>
      <c r="BE177" s="204">
        <f>IF(N177="základní",J177,0)</f>
        <v>0</v>
      </c>
      <c r="BF177" s="204">
        <f>IF(N177="snížená",J177,0)</f>
        <v>0</v>
      </c>
      <c r="BG177" s="204">
        <f>IF(N177="zákl. přenesená",J177,0)</f>
        <v>0</v>
      </c>
      <c r="BH177" s="204">
        <f>IF(N177="sníž. přenesená",J177,0)</f>
        <v>0</v>
      </c>
      <c r="BI177" s="204">
        <f>IF(N177="nulová",J177,0)</f>
        <v>0</v>
      </c>
      <c r="BJ177" s="19" t="s">
        <v>78</v>
      </c>
      <c r="BK177" s="204">
        <f>ROUND(I177*H177,2)</f>
        <v>0</v>
      </c>
      <c r="BL177" s="19" t="s">
        <v>78</v>
      </c>
      <c r="BM177" s="19" t="s">
        <v>384</v>
      </c>
    </row>
    <row r="178" spans="2:47" s="1" customFormat="1" ht="40.5">
      <c r="B178" s="36"/>
      <c r="C178" s="58"/>
      <c r="D178" s="230" t="s">
        <v>216</v>
      </c>
      <c r="E178" s="58"/>
      <c r="F178" s="231" t="s">
        <v>385</v>
      </c>
      <c r="G178" s="58"/>
      <c r="H178" s="58"/>
      <c r="I178" s="163"/>
      <c r="J178" s="58"/>
      <c r="K178" s="58"/>
      <c r="L178" s="56"/>
      <c r="M178" s="73"/>
      <c r="N178" s="37"/>
      <c r="O178" s="37"/>
      <c r="P178" s="37"/>
      <c r="Q178" s="37"/>
      <c r="R178" s="37"/>
      <c r="S178" s="37"/>
      <c r="T178" s="74"/>
      <c r="AT178" s="19" t="s">
        <v>216</v>
      </c>
      <c r="AU178" s="19" t="s">
        <v>80</v>
      </c>
    </row>
    <row r="179" spans="2:65" s="1" customFormat="1" ht="22.5" customHeight="1">
      <c r="B179" s="36"/>
      <c r="C179" s="232" t="s">
        <v>386</v>
      </c>
      <c r="D179" s="232" t="s">
        <v>219</v>
      </c>
      <c r="E179" s="233" t="s">
        <v>387</v>
      </c>
      <c r="F179" s="234" t="s">
        <v>388</v>
      </c>
      <c r="G179" s="235" t="s">
        <v>186</v>
      </c>
      <c r="H179" s="236">
        <v>1</v>
      </c>
      <c r="I179" s="237"/>
      <c r="J179" s="238">
        <f>ROUND(I179*H179,2)</f>
        <v>0</v>
      </c>
      <c r="K179" s="234" t="s">
        <v>21</v>
      </c>
      <c r="L179" s="239"/>
      <c r="M179" s="240" t="s">
        <v>21</v>
      </c>
      <c r="N179" s="241" t="s">
        <v>42</v>
      </c>
      <c r="O179" s="37"/>
      <c r="P179" s="202">
        <f>O179*H179</f>
        <v>0</v>
      </c>
      <c r="Q179" s="202">
        <v>0</v>
      </c>
      <c r="R179" s="202">
        <f>Q179*H179</f>
        <v>0</v>
      </c>
      <c r="S179" s="202">
        <v>0</v>
      </c>
      <c r="T179" s="203">
        <f>S179*H179</f>
        <v>0</v>
      </c>
      <c r="AR179" s="19" t="s">
        <v>80</v>
      </c>
      <c r="AT179" s="19" t="s">
        <v>219</v>
      </c>
      <c r="AU179" s="19" t="s">
        <v>80</v>
      </c>
      <c r="AY179" s="19" t="s">
        <v>180</v>
      </c>
      <c r="BE179" s="204">
        <f>IF(N179="základní",J179,0)</f>
        <v>0</v>
      </c>
      <c r="BF179" s="204">
        <f>IF(N179="snížená",J179,0)</f>
        <v>0</v>
      </c>
      <c r="BG179" s="204">
        <f>IF(N179="zákl. přenesená",J179,0)</f>
        <v>0</v>
      </c>
      <c r="BH179" s="204">
        <f>IF(N179="sníž. přenesená",J179,0)</f>
        <v>0</v>
      </c>
      <c r="BI179" s="204">
        <f>IF(N179="nulová",J179,0)</f>
        <v>0</v>
      </c>
      <c r="BJ179" s="19" t="s">
        <v>78</v>
      </c>
      <c r="BK179" s="204">
        <f>ROUND(I179*H179,2)</f>
        <v>0</v>
      </c>
      <c r="BL179" s="19" t="s">
        <v>78</v>
      </c>
      <c r="BM179" s="19" t="s">
        <v>389</v>
      </c>
    </row>
    <row r="180" spans="2:47" s="1" customFormat="1" ht="40.5">
      <c r="B180" s="36"/>
      <c r="C180" s="58"/>
      <c r="D180" s="230" t="s">
        <v>216</v>
      </c>
      <c r="E180" s="58"/>
      <c r="F180" s="231" t="s">
        <v>344</v>
      </c>
      <c r="G180" s="58"/>
      <c r="H180" s="58"/>
      <c r="I180" s="163"/>
      <c r="J180" s="58"/>
      <c r="K180" s="58"/>
      <c r="L180" s="56"/>
      <c r="M180" s="73"/>
      <c r="N180" s="37"/>
      <c r="O180" s="37"/>
      <c r="P180" s="37"/>
      <c r="Q180" s="37"/>
      <c r="R180" s="37"/>
      <c r="S180" s="37"/>
      <c r="T180" s="74"/>
      <c r="AT180" s="19" t="s">
        <v>216</v>
      </c>
      <c r="AU180" s="19" t="s">
        <v>80</v>
      </c>
    </row>
    <row r="181" spans="2:65" s="1" customFormat="1" ht="31.5" customHeight="1">
      <c r="B181" s="36"/>
      <c r="C181" s="232" t="s">
        <v>390</v>
      </c>
      <c r="D181" s="232" t="s">
        <v>219</v>
      </c>
      <c r="E181" s="233" t="s">
        <v>391</v>
      </c>
      <c r="F181" s="234" t="s">
        <v>392</v>
      </c>
      <c r="G181" s="235" t="s">
        <v>186</v>
      </c>
      <c r="H181" s="236">
        <v>2</v>
      </c>
      <c r="I181" s="237"/>
      <c r="J181" s="238">
        <f>ROUND(I181*H181,2)</f>
        <v>0</v>
      </c>
      <c r="K181" s="234" t="s">
        <v>21</v>
      </c>
      <c r="L181" s="239"/>
      <c r="M181" s="240" t="s">
        <v>21</v>
      </c>
      <c r="N181" s="241" t="s">
        <v>42</v>
      </c>
      <c r="O181" s="37"/>
      <c r="P181" s="202">
        <f>O181*H181</f>
        <v>0</v>
      </c>
      <c r="Q181" s="202">
        <v>0</v>
      </c>
      <c r="R181" s="202">
        <f>Q181*H181</f>
        <v>0</v>
      </c>
      <c r="S181" s="202">
        <v>0</v>
      </c>
      <c r="T181" s="203">
        <f>S181*H181</f>
        <v>0</v>
      </c>
      <c r="AR181" s="19" t="s">
        <v>80</v>
      </c>
      <c r="AT181" s="19" t="s">
        <v>219</v>
      </c>
      <c r="AU181" s="19" t="s">
        <v>80</v>
      </c>
      <c r="AY181" s="19" t="s">
        <v>180</v>
      </c>
      <c r="BE181" s="204">
        <f>IF(N181="základní",J181,0)</f>
        <v>0</v>
      </c>
      <c r="BF181" s="204">
        <f>IF(N181="snížená",J181,0)</f>
        <v>0</v>
      </c>
      <c r="BG181" s="204">
        <f>IF(N181="zákl. přenesená",J181,0)</f>
        <v>0</v>
      </c>
      <c r="BH181" s="204">
        <f>IF(N181="sníž. přenesená",J181,0)</f>
        <v>0</v>
      </c>
      <c r="BI181" s="204">
        <f>IF(N181="nulová",J181,0)</f>
        <v>0</v>
      </c>
      <c r="BJ181" s="19" t="s">
        <v>78</v>
      </c>
      <c r="BK181" s="204">
        <f>ROUND(I181*H181,2)</f>
        <v>0</v>
      </c>
      <c r="BL181" s="19" t="s">
        <v>78</v>
      </c>
      <c r="BM181" s="19" t="s">
        <v>393</v>
      </c>
    </row>
    <row r="182" spans="2:51" s="12" customFormat="1" ht="13.5">
      <c r="B182" s="207"/>
      <c r="C182" s="208"/>
      <c r="D182" s="205" t="s">
        <v>190</v>
      </c>
      <c r="E182" s="209" t="s">
        <v>21</v>
      </c>
      <c r="F182" s="210" t="s">
        <v>394</v>
      </c>
      <c r="G182" s="208"/>
      <c r="H182" s="211">
        <v>1</v>
      </c>
      <c r="I182" s="212"/>
      <c r="J182" s="208"/>
      <c r="K182" s="208"/>
      <c r="L182" s="213"/>
      <c r="M182" s="214"/>
      <c r="N182" s="215"/>
      <c r="O182" s="215"/>
      <c r="P182" s="215"/>
      <c r="Q182" s="215"/>
      <c r="R182" s="215"/>
      <c r="S182" s="215"/>
      <c r="T182" s="216"/>
      <c r="AT182" s="217" t="s">
        <v>190</v>
      </c>
      <c r="AU182" s="217" t="s">
        <v>80</v>
      </c>
      <c r="AV182" s="12" t="s">
        <v>80</v>
      </c>
      <c r="AW182" s="12" t="s">
        <v>34</v>
      </c>
      <c r="AX182" s="12" t="s">
        <v>71</v>
      </c>
      <c r="AY182" s="217" t="s">
        <v>180</v>
      </c>
    </row>
    <row r="183" spans="2:51" s="12" customFormat="1" ht="13.5">
      <c r="B183" s="207"/>
      <c r="C183" s="208"/>
      <c r="D183" s="205" t="s">
        <v>190</v>
      </c>
      <c r="E183" s="209" t="s">
        <v>21</v>
      </c>
      <c r="F183" s="210" t="s">
        <v>395</v>
      </c>
      <c r="G183" s="208"/>
      <c r="H183" s="211">
        <v>1</v>
      </c>
      <c r="I183" s="212"/>
      <c r="J183" s="208"/>
      <c r="K183" s="208"/>
      <c r="L183" s="213"/>
      <c r="M183" s="214"/>
      <c r="N183" s="215"/>
      <c r="O183" s="215"/>
      <c r="P183" s="215"/>
      <c r="Q183" s="215"/>
      <c r="R183" s="215"/>
      <c r="S183" s="215"/>
      <c r="T183" s="216"/>
      <c r="AT183" s="217" t="s">
        <v>190</v>
      </c>
      <c r="AU183" s="217" t="s">
        <v>80</v>
      </c>
      <c r="AV183" s="12" t="s">
        <v>80</v>
      </c>
      <c r="AW183" s="12" t="s">
        <v>34</v>
      </c>
      <c r="AX183" s="12" t="s">
        <v>71</v>
      </c>
      <c r="AY183" s="217" t="s">
        <v>180</v>
      </c>
    </row>
    <row r="184" spans="2:51" s="13" customFormat="1" ht="13.5">
      <c r="B184" s="219"/>
      <c r="C184" s="220"/>
      <c r="D184" s="230" t="s">
        <v>190</v>
      </c>
      <c r="E184" s="247" t="s">
        <v>21</v>
      </c>
      <c r="F184" s="248" t="s">
        <v>209</v>
      </c>
      <c r="G184" s="220"/>
      <c r="H184" s="249">
        <v>2</v>
      </c>
      <c r="I184" s="224"/>
      <c r="J184" s="220"/>
      <c r="K184" s="220"/>
      <c r="L184" s="225"/>
      <c r="M184" s="226"/>
      <c r="N184" s="227"/>
      <c r="O184" s="227"/>
      <c r="P184" s="227"/>
      <c r="Q184" s="227"/>
      <c r="R184" s="227"/>
      <c r="S184" s="227"/>
      <c r="T184" s="228"/>
      <c r="AT184" s="229" t="s">
        <v>190</v>
      </c>
      <c r="AU184" s="229" t="s">
        <v>80</v>
      </c>
      <c r="AV184" s="13" t="s">
        <v>206</v>
      </c>
      <c r="AW184" s="13" t="s">
        <v>34</v>
      </c>
      <c r="AX184" s="13" t="s">
        <v>78</v>
      </c>
      <c r="AY184" s="229" t="s">
        <v>180</v>
      </c>
    </row>
    <row r="185" spans="2:65" s="1" customFormat="1" ht="31.5" customHeight="1">
      <c r="B185" s="36"/>
      <c r="C185" s="232" t="s">
        <v>396</v>
      </c>
      <c r="D185" s="232" t="s">
        <v>219</v>
      </c>
      <c r="E185" s="233" t="s">
        <v>397</v>
      </c>
      <c r="F185" s="234" t="s">
        <v>398</v>
      </c>
      <c r="G185" s="235" t="s">
        <v>186</v>
      </c>
      <c r="H185" s="236">
        <v>1</v>
      </c>
      <c r="I185" s="237"/>
      <c r="J185" s="238">
        <f>ROUND(I185*H185,2)</f>
        <v>0</v>
      </c>
      <c r="K185" s="234" t="s">
        <v>21</v>
      </c>
      <c r="L185" s="239"/>
      <c r="M185" s="240" t="s">
        <v>21</v>
      </c>
      <c r="N185" s="241" t="s">
        <v>42</v>
      </c>
      <c r="O185" s="37"/>
      <c r="P185" s="202">
        <f>O185*H185</f>
        <v>0</v>
      </c>
      <c r="Q185" s="202">
        <v>0</v>
      </c>
      <c r="R185" s="202">
        <f>Q185*H185</f>
        <v>0</v>
      </c>
      <c r="S185" s="202">
        <v>0</v>
      </c>
      <c r="T185" s="203">
        <f>S185*H185</f>
        <v>0</v>
      </c>
      <c r="AR185" s="19" t="s">
        <v>80</v>
      </c>
      <c r="AT185" s="19" t="s">
        <v>219</v>
      </c>
      <c r="AU185" s="19" t="s">
        <v>80</v>
      </c>
      <c r="AY185" s="19" t="s">
        <v>180</v>
      </c>
      <c r="BE185" s="204">
        <f>IF(N185="základní",J185,0)</f>
        <v>0</v>
      </c>
      <c r="BF185" s="204">
        <f>IF(N185="snížená",J185,0)</f>
        <v>0</v>
      </c>
      <c r="BG185" s="204">
        <f>IF(N185="zákl. přenesená",J185,0)</f>
        <v>0</v>
      </c>
      <c r="BH185" s="204">
        <f>IF(N185="sníž. přenesená",J185,0)</f>
        <v>0</v>
      </c>
      <c r="BI185" s="204">
        <f>IF(N185="nulová",J185,0)</f>
        <v>0</v>
      </c>
      <c r="BJ185" s="19" t="s">
        <v>78</v>
      </c>
      <c r="BK185" s="204">
        <f>ROUND(I185*H185,2)</f>
        <v>0</v>
      </c>
      <c r="BL185" s="19" t="s">
        <v>78</v>
      </c>
      <c r="BM185" s="19" t="s">
        <v>399</v>
      </c>
    </row>
    <row r="186" spans="2:47" s="1" customFormat="1" ht="27">
      <c r="B186" s="36"/>
      <c r="C186" s="58"/>
      <c r="D186" s="230" t="s">
        <v>216</v>
      </c>
      <c r="E186" s="58"/>
      <c r="F186" s="231" t="s">
        <v>349</v>
      </c>
      <c r="G186" s="58"/>
      <c r="H186" s="58"/>
      <c r="I186" s="163"/>
      <c r="J186" s="58"/>
      <c r="K186" s="58"/>
      <c r="L186" s="56"/>
      <c r="M186" s="73"/>
      <c r="N186" s="37"/>
      <c r="O186" s="37"/>
      <c r="P186" s="37"/>
      <c r="Q186" s="37"/>
      <c r="R186" s="37"/>
      <c r="S186" s="37"/>
      <c r="T186" s="74"/>
      <c r="AT186" s="19" t="s">
        <v>216</v>
      </c>
      <c r="AU186" s="19" t="s">
        <v>80</v>
      </c>
    </row>
    <row r="187" spans="2:65" s="1" customFormat="1" ht="22.5" customHeight="1">
      <c r="B187" s="36"/>
      <c r="C187" s="193" t="s">
        <v>400</v>
      </c>
      <c r="D187" s="193" t="s">
        <v>183</v>
      </c>
      <c r="E187" s="194" t="s">
        <v>401</v>
      </c>
      <c r="F187" s="195" t="s">
        <v>402</v>
      </c>
      <c r="G187" s="196" t="s">
        <v>314</v>
      </c>
      <c r="H187" s="197">
        <v>1</v>
      </c>
      <c r="I187" s="198"/>
      <c r="J187" s="199">
        <f>ROUND(I187*H187,2)</f>
        <v>0</v>
      </c>
      <c r="K187" s="195" t="s">
        <v>21</v>
      </c>
      <c r="L187" s="56"/>
      <c r="M187" s="200" t="s">
        <v>21</v>
      </c>
      <c r="N187" s="201" t="s">
        <v>42</v>
      </c>
      <c r="O187" s="37"/>
      <c r="P187" s="202">
        <f>O187*H187</f>
        <v>0</v>
      </c>
      <c r="Q187" s="202">
        <v>0</v>
      </c>
      <c r="R187" s="202">
        <f>Q187*H187</f>
        <v>0</v>
      </c>
      <c r="S187" s="202">
        <v>0</v>
      </c>
      <c r="T187" s="203">
        <f>S187*H187</f>
        <v>0</v>
      </c>
      <c r="AR187" s="19" t="s">
        <v>78</v>
      </c>
      <c r="AT187" s="19" t="s">
        <v>183</v>
      </c>
      <c r="AU187" s="19" t="s">
        <v>80</v>
      </c>
      <c r="AY187" s="19" t="s">
        <v>180</v>
      </c>
      <c r="BE187" s="204">
        <f>IF(N187="základní",J187,0)</f>
        <v>0</v>
      </c>
      <c r="BF187" s="204">
        <f>IF(N187="snížená",J187,0)</f>
        <v>0</v>
      </c>
      <c r="BG187" s="204">
        <f>IF(N187="zákl. přenesená",J187,0)</f>
        <v>0</v>
      </c>
      <c r="BH187" s="204">
        <f>IF(N187="sníž. přenesená",J187,0)</f>
        <v>0</v>
      </c>
      <c r="BI187" s="204">
        <f>IF(N187="nulová",J187,0)</f>
        <v>0</v>
      </c>
      <c r="BJ187" s="19" t="s">
        <v>78</v>
      </c>
      <c r="BK187" s="204">
        <f>ROUND(I187*H187,2)</f>
        <v>0</v>
      </c>
      <c r="BL187" s="19" t="s">
        <v>78</v>
      </c>
      <c r="BM187" s="19" t="s">
        <v>403</v>
      </c>
    </row>
    <row r="188" spans="2:47" s="1" customFormat="1" ht="54">
      <c r="B188" s="36"/>
      <c r="C188" s="58"/>
      <c r="D188" s="230" t="s">
        <v>216</v>
      </c>
      <c r="E188" s="58"/>
      <c r="F188" s="231" t="s">
        <v>404</v>
      </c>
      <c r="G188" s="58"/>
      <c r="H188" s="58"/>
      <c r="I188" s="163"/>
      <c r="J188" s="58"/>
      <c r="K188" s="58"/>
      <c r="L188" s="56"/>
      <c r="M188" s="73"/>
      <c r="N188" s="37"/>
      <c r="O188" s="37"/>
      <c r="P188" s="37"/>
      <c r="Q188" s="37"/>
      <c r="R188" s="37"/>
      <c r="S188" s="37"/>
      <c r="T188" s="74"/>
      <c r="AT188" s="19" t="s">
        <v>216</v>
      </c>
      <c r="AU188" s="19" t="s">
        <v>80</v>
      </c>
    </row>
    <row r="189" spans="2:65" s="1" customFormat="1" ht="31.5" customHeight="1">
      <c r="B189" s="36"/>
      <c r="C189" s="232" t="s">
        <v>405</v>
      </c>
      <c r="D189" s="232" t="s">
        <v>219</v>
      </c>
      <c r="E189" s="233" t="s">
        <v>406</v>
      </c>
      <c r="F189" s="234" t="s">
        <v>407</v>
      </c>
      <c r="G189" s="235" t="s">
        <v>186</v>
      </c>
      <c r="H189" s="236">
        <v>1</v>
      </c>
      <c r="I189" s="237"/>
      <c r="J189" s="238">
        <f>ROUND(I189*H189,2)</f>
        <v>0</v>
      </c>
      <c r="K189" s="234" t="s">
        <v>21</v>
      </c>
      <c r="L189" s="239"/>
      <c r="M189" s="240" t="s">
        <v>21</v>
      </c>
      <c r="N189" s="241" t="s">
        <v>42</v>
      </c>
      <c r="O189" s="37"/>
      <c r="P189" s="202">
        <f>O189*H189</f>
        <v>0</v>
      </c>
      <c r="Q189" s="202">
        <v>0</v>
      </c>
      <c r="R189" s="202">
        <f>Q189*H189</f>
        <v>0</v>
      </c>
      <c r="S189" s="202">
        <v>0</v>
      </c>
      <c r="T189" s="203">
        <f>S189*H189</f>
        <v>0</v>
      </c>
      <c r="AR189" s="19" t="s">
        <v>80</v>
      </c>
      <c r="AT189" s="19" t="s">
        <v>219</v>
      </c>
      <c r="AU189" s="19" t="s">
        <v>80</v>
      </c>
      <c r="AY189" s="19" t="s">
        <v>180</v>
      </c>
      <c r="BE189" s="204">
        <f>IF(N189="základní",J189,0)</f>
        <v>0</v>
      </c>
      <c r="BF189" s="204">
        <f>IF(N189="snížená",J189,0)</f>
        <v>0</v>
      </c>
      <c r="BG189" s="204">
        <f>IF(N189="zákl. přenesená",J189,0)</f>
        <v>0</v>
      </c>
      <c r="BH189" s="204">
        <f>IF(N189="sníž. přenesená",J189,0)</f>
        <v>0</v>
      </c>
      <c r="BI189" s="204">
        <f>IF(N189="nulová",J189,0)</f>
        <v>0</v>
      </c>
      <c r="BJ189" s="19" t="s">
        <v>78</v>
      </c>
      <c r="BK189" s="204">
        <f>ROUND(I189*H189,2)</f>
        <v>0</v>
      </c>
      <c r="BL189" s="19" t="s">
        <v>78</v>
      </c>
      <c r="BM189" s="19" t="s">
        <v>408</v>
      </c>
    </row>
    <row r="190" spans="2:47" s="1" customFormat="1" ht="27">
      <c r="B190" s="36"/>
      <c r="C190" s="58"/>
      <c r="D190" s="230" t="s">
        <v>216</v>
      </c>
      <c r="E190" s="58"/>
      <c r="F190" s="231" t="s">
        <v>349</v>
      </c>
      <c r="G190" s="58"/>
      <c r="H190" s="58"/>
      <c r="I190" s="163"/>
      <c r="J190" s="58"/>
      <c r="K190" s="58"/>
      <c r="L190" s="56"/>
      <c r="M190" s="73"/>
      <c r="N190" s="37"/>
      <c r="O190" s="37"/>
      <c r="P190" s="37"/>
      <c r="Q190" s="37"/>
      <c r="R190" s="37"/>
      <c r="S190" s="37"/>
      <c r="T190" s="74"/>
      <c r="AT190" s="19" t="s">
        <v>216</v>
      </c>
      <c r="AU190" s="19" t="s">
        <v>80</v>
      </c>
    </row>
    <row r="191" spans="2:65" s="1" customFormat="1" ht="31.5" customHeight="1">
      <c r="B191" s="36"/>
      <c r="C191" s="232" t="s">
        <v>409</v>
      </c>
      <c r="D191" s="232" t="s">
        <v>219</v>
      </c>
      <c r="E191" s="233" t="s">
        <v>410</v>
      </c>
      <c r="F191" s="234" t="s">
        <v>411</v>
      </c>
      <c r="G191" s="235" t="s">
        <v>186</v>
      </c>
      <c r="H191" s="236">
        <v>1</v>
      </c>
      <c r="I191" s="237"/>
      <c r="J191" s="238">
        <f>ROUND(I191*H191,2)</f>
        <v>0</v>
      </c>
      <c r="K191" s="234" t="s">
        <v>21</v>
      </c>
      <c r="L191" s="239"/>
      <c r="M191" s="240" t="s">
        <v>21</v>
      </c>
      <c r="N191" s="241" t="s">
        <v>42</v>
      </c>
      <c r="O191" s="37"/>
      <c r="P191" s="202">
        <f>O191*H191</f>
        <v>0</v>
      </c>
      <c r="Q191" s="202">
        <v>0</v>
      </c>
      <c r="R191" s="202">
        <f>Q191*H191</f>
        <v>0</v>
      </c>
      <c r="S191" s="202">
        <v>0</v>
      </c>
      <c r="T191" s="203">
        <f>S191*H191</f>
        <v>0</v>
      </c>
      <c r="AR191" s="19" t="s">
        <v>80</v>
      </c>
      <c r="AT191" s="19" t="s">
        <v>219</v>
      </c>
      <c r="AU191" s="19" t="s">
        <v>80</v>
      </c>
      <c r="AY191" s="19" t="s">
        <v>180</v>
      </c>
      <c r="BE191" s="204">
        <f>IF(N191="základní",J191,0)</f>
        <v>0</v>
      </c>
      <c r="BF191" s="204">
        <f>IF(N191="snížená",J191,0)</f>
        <v>0</v>
      </c>
      <c r="BG191" s="204">
        <f>IF(N191="zákl. přenesená",J191,0)</f>
        <v>0</v>
      </c>
      <c r="BH191" s="204">
        <f>IF(N191="sníž. přenesená",J191,0)</f>
        <v>0</v>
      </c>
      <c r="BI191" s="204">
        <f>IF(N191="nulová",J191,0)</f>
        <v>0</v>
      </c>
      <c r="BJ191" s="19" t="s">
        <v>78</v>
      </c>
      <c r="BK191" s="204">
        <f>ROUND(I191*H191,2)</f>
        <v>0</v>
      </c>
      <c r="BL191" s="19" t="s">
        <v>78</v>
      </c>
      <c r="BM191" s="19" t="s">
        <v>412</v>
      </c>
    </row>
    <row r="192" spans="2:47" s="1" customFormat="1" ht="27">
      <c r="B192" s="36"/>
      <c r="C192" s="58"/>
      <c r="D192" s="230" t="s">
        <v>216</v>
      </c>
      <c r="E192" s="58"/>
      <c r="F192" s="231" t="s">
        <v>349</v>
      </c>
      <c r="G192" s="58"/>
      <c r="H192" s="58"/>
      <c r="I192" s="163"/>
      <c r="J192" s="58"/>
      <c r="K192" s="58"/>
      <c r="L192" s="56"/>
      <c r="M192" s="73"/>
      <c r="N192" s="37"/>
      <c r="O192" s="37"/>
      <c r="P192" s="37"/>
      <c r="Q192" s="37"/>
      <c r="R192" s="37"/>
      <c r="S192" s="37"/>
      <c r="T192" s="74"/>
      <c r="AT192" s="19" t="s">
        <v>216</v>
      </c>
      <c r="AU192" s="19" t="s">
        <v>80</v>
      </c>
    </row>
    <row r="193" spans="2:65" s="1" customFormat="1" ht="31.5" customHeight="1">
      <c r="B193" s="36"/>
      <c r="C193" s="193" t="s">
        <v>413</v>
      </c>
      <c r="D193" s="193" t="s">
        <v>183</v>
      </c>
      <c r="E193" s="194" t="s">
        <v>414</v>
      </c>
      <c r="F193" s="195" t="s">
        <v>415</v>
      </c>
      <c r="G193" s="196" t="s">
        <v>314</v>
      </c>
      <c r="H193" s="197">
        <v>1</v>
      </c>
      <c r="I193" s="198"/>
      <c r="J193" s="199">
        <f>ROUND(I193*H193,2)</f>
        <v>0</v>
      </c>
      <c r="K193" s="195" t="s">
        <v>21</v>
      </c>
      <c r="L193" s="56"/>
      <c r="M193" s="200" t="s">
        <v>21</v>
      </c>
      <c r="N193" s="201" t="s">
        <v>42</v>
      </c>
      <c r="O193" s="37"/>
      <c r="P193" s="202">
        <f>O193*H193</f>
        <v>0</v>
      </c>
      <c r="Q193" s="202">
        <v>0</v>
      </c>
      <c r="R193" s="202">
        <f>Q193*H193</f>
        <v>0</v>
      </c>
      <c r="S193" s="202">
        <v>0</v>
      </c>
      <c r="T193" s="203">
        <f>S193*H193</f>
        <v>0</v>
      </c>
      <c r="AR193" s="19" t="s">
        <v>78</v>
      </c>
      <c r="AT193" s="19" t="s">
        <v>183</v>
      </c>
      <c r="AU193" s="19" t="s">
        <v>80</v>
      </c>
      <c r="AY193" s="19" t="s">
        <v>180</v>
      </c>
      <c r="BE193" s="204">
        <f>IF(N193="základní",J193,0)</f>
        <v>0</v>
      </c>
      <c r="BF193" s="204">
        <f>IF(N193="snížená",J193,0)</f>
        <v>0</v>
      </c>
      <c r="BG193" s="204">
        <f>IF(N193="zákl. přenesená",J193,0)</f>
        <v>0</v>
      </c>
      <c r="BH193" s="204">
        <f>IF(N193="sníž. přenesená",J193,0)</f>
        <v>0</v>
      </c>
      <c r="BI193" s="204">
        <f>IF(N193="nulová",J193,0)</f>
        <v>0</v>
      </c>
      <c r="BJ193" s="19" t="s">
        <v>78</v>
      </c>
      <c r="BK193" s="204">
        <f>ROUND(I193*H193,2)</f>
        <v>0</v>
      </c>
      <c r="BL193" s="19" t="s">
        <v>78</v>
      </c>
      <c r="BM193" s="19" t="s">
        <v>416</v>
      </c>
    </row>
    <row r="194" spans="2:47" s="1" customFormat="1" ht="54">
      <c r="B194" s="36"/>
      <c r="C194" s="58"/>
      <c r="D194" s="230" t="s">
        <v>216</v>
      </c>
      <c r="E194" s="58"/>
      <c r="F194" s="231" t="s">
        <v>360</v>
      </c>
      <c r="G194" s="58"/>
      <c r="H194" s="58"/>
      <c r="I194" s="163"/>
      <c r="J194" s="58"/>
      <c r="K194" s="58"/>
      <c r="L194" s="56"/>
      <c r="M194" s="73"/>
      <c r="N194" s="37"/>
      <c r="O194" s="37"/>
      <c r="P194" s="37"/>
      <c r="Q194" s="37"/>
      <c r="R194" s="37"/>
      <c r="S194" s="37"/>
      <c r="T194" s="74"/>
      <c r="AT194" s="19" t="s">
        <v>216</v>
      </c>
      <c r="AU194" s="19" t="s">
        <v>80</v>
      </c>
    </row>
    <row r="195" spans="2:65" s="1" customFormat="1" ht="31.5" customHeight="1">
      <c r="B195" s="36"/>
      <c r="C195" s="232" t="s">
        <v>417</v>
      </c>
      <c r="D195" s="232" t="s">
        <v>219</v>
      </c>
      <c r="E195" s="233" t="s">
        <v>418</v>
      </c>
      <c r="F195" s="234" t="s">
        <v>419</v>
      </c>
      <c r="G195" s="235" t="s">
        <v>186</v>
      </c>
      <c r="H195" s="236">
        <v>1</v>
      </c>
      <c r="I195" s="237"/>
      <c r="J195" s="238">
        <f>ROUND(I195*H195,2)</f>
        <v>0</v>
      </c>
      <c r="K195" s="234" t="s">
        <v>21</v>
      </c>
      <c r="L195" s="239"/>
      <c r="M195" s="240" t="s">
        <v>21</v>
      </c>
      <c r="N195" s="241" t="s">
        <v>42</v>
      </c>
      <c r="O195" s="37"/>
      <c r="P195" s="202">
        <f>O195*H195</f>
        <v>0</v>
      </c>
      <c r="Q195" s="202">
        <v>0</v>
      </c>
      <c r="R195" s="202">
        <f>Q195*H195</f>
        <v>0</v>
      </c>
      <c r="S195" s="202">
        <v>0</v>
      </c>
      <c r="T195" s="203">
        <f>S195*H195</f>
        <v>0</v>
      </c>
      <c r="AR195" s="19" t="s">
        <v>80</v>
      </c>
      <c r="AT195" s="19" t="s">
        <v>219</v>
      </c>
      <c r="AU195" s="19" t="s">
        <v>80</v>
      </c>
      <c r="AY195" s="19" t="s">
        <v>180</v>
      </c>
      <c r="BE195" s="204">
        <f>IF(N195="základní",J195,0)</f>
        <v>0</v>
      </c>
      <c r="BF195" s="204">
        <f>IF(N195="snížená",J195,0)</f>
        <v>0</v>
      </c>
      <c r="BG195" s="204">
        <f>IF(N195="zákl. přenesená",J195,0)</f>
        <v>0</v>
      </c>
      <c r="BH195" s="204">
        <f>IF(N195="sníž. přenesená",J195,0)</f>
        <v>0</v>
      </c>
      <c r="BI195" s="204">
        <f>IF(N195="nulová",J195,0)</f>
        <v>0</v>
      </c>
      <c r="BJ195" s="19" t="s">
        <v>78</v>
      </c>
      <c r="BK195" s="204">
        <f>ROUND(I195*H195,2)</f>
        <v>0</v>
      </c>
      <c r="BL195" s="19" t="s">
        <v>78</v>
      </c>
      <c r="BM195" s="19" t="s">
        <v>420</v>
      </c>
    </row>
    <row r="196" spans="2:47" s="1" customFormat="1" ht="40.5">
      <c r="B196" s="36"/>
      <c r="C196" s="58"/>
      <c r="D196" s="230" t="s">
        <v>216</v>
      </c>
      <c r="E196" s="58"/>
      <c r="F196" s="231" t="s">
        <v>344</v>
      </c>
      <c r="G196" s="58"/>
      <c r="H196" s="58"/>
      <c r="I196" s="163"/>
      <c r="J196" s="58"/>
      <c r="K196" s="58"/>
      <c r="L196" s="56"/>
      <c r="M196" s="73"/>
      <c r="N196" s="37"/>
      <c r="O196" s="37"/>
      <c r="P196" s="37"/>
      <c r="Q196" s="37"/>
      <c r="R196" s="37"/>
      <c r="S196" s="37"/>
      <c r="T196" s="74"/>
      <c r="AT196" s="19" t="s">
        <v>216</v>
      </c>
      <c r="AU196" s="19" t="s">
        <v>80</v>
      </c>
    </row>
    <row r="197" spans="2:65" s="1" customFormat="1" ht="22.5" customHeight="1">
      <c r="B197" s="36"/>
      <c r="C197" s="232" t="s">
        <v>421</v>
      </c>
      <c r="D197" s="232" t="s">
        <v>219</v>
      </c>
      <c r="E197" s="233" t="s">
        <v>422</v>
      </c>
      <c r="F197" s="234" t="s">
        <v>423</v>
      </c>
      <c r="G197" s="235" t="s">
        <v>186</v>
      </c>
      <c r="H197" s="236">
        <v>1</v>
      </c>
      <c r="I197" s="237"/>
      <c r="J197" s="238">
        <f>ROUND(I197*H197,2)</f>
        <v>0</v>
      </c>
      <c r="K197" s="234" t="s">
        <v>21</v>
      </c>
      <c r="L197" s="239"/>
      <c r="M197" s="240" t="s">
        <v>21</v>
      </c>
      <c r="N197" s="241" t="s">
        <v>42</v>
      </c>
      <c r="O197" s="37"/>
      <c r="P197" s="202">
        <f>O197*H197</f>
        <v>0</v>
      </c>
      <c r="Q197" s="202">
        <v>0</v>
      </c>
      <c r="R197" s="202">
        <f>Q197*H197</f>
        <v>0</v>
      </c>
      <c r="S197" s="202">
        <v>0</v>
      </c>
      <c r="T197" s="203">
        <f>S197*H197</f>
        <v>0</v>
      </c>
      <c r="AR197" s="19" t="s">
        <v>80</v>
      </c>
      <c r="AT197" s="19" t="s">
        <v>219</v>
      </c>
      <c r="AU197" s="19" t="s">
        <v>80</v>
      </c>
      <c r="AY197" s="19" t="s">
        <v>180</v>
      </c>
      <c r="BE197" s="204">
        <f>IF(N197="základní",J197,0)</f>
        <v>0</v>
      </c>
      <c r="BF197" s="204">
        <f>IF(N197="snížená",J197,0)</f>
        <v>0</v>
      </c>
      <c r="BG197" s="204">
        <f>IF(N197="zákl. přenesená",J197,0)</f>
        <v>0</v>
      </c>
      <c r="BH197" s="204">
        <f>IF(N197="sníž. přenesená",J197,0)</f>
        <v>0</v>
      </c>
      <c r="BI197" s="204">
        <f>IF(N197="nulová",J197,0)</f>
        <v>0</v>
      </c>
      <c r="BJ197" s="19" t="s">
        <v>78</v>
      </c>
      <c r="BK197" s="204">
        <f>ROUND(I197*H197,2)</f>
        <v>0</v>
      </c>
      <c r="BL197" s="19" t="s">
        <v>78</v>
      </c>
      <c r="BM197" s="19" t="s">
        <v>424</v>
      </c>
    </row>
    <row r="198" spans="2:47" s="1" customFormat="1" ht="27">
      <c r="B198" s="36"/>
      <c r="C198" s="58"/>
      <c r="D198" s="230" t="s">
        <v>216</v>
      </c>
      <c r="E198" s="58"/>
      <c r="F198" s="231" t="s">
        <v>349</v>
      </c>
      <c r="G198" s="58"/>
      <c r="H198" s="58"/>
      <c r="I198" s="163"/>
      <c r="J198" s="58"/>
      <c r="K198" s="58"/>
      <c r="L198" s="56"/>
      <c r="M198" s="73"/>
      <c r="N198" s="37"/>
      <c r="O198" s="37"/>
      <c r="P198" s="37"/>
      <c r="Q198" s="37"/>
      <c r="R198" s="37"/>
      <c r="S198" s="37"/>
      <c r="T198" s="74"/>
      <c r="AT198" s="19" t="s">
        <v>216</v>
      </c>
      <c r="AU198" s="19" t="s">
        <v>80</v>
      </c>
    </row>
    <row r="199" spans="2:65" s="1" customFormat="1" ht="22.5" customHeight="1">
      <c r="B199" s="36"/>
      <c r="C199" s="193" t="s">
        <v>425</v>
      </c>
      <c r="D199" s="193" t="s">
        <v>183</v>
      </c>
      <c r="E199" s="194" t="s">
        <v>426</v>
      </c>
      <c r="F199" s="195" t="s">
        <v>427</v>
      </c>
      <c r="G199" s="196" t="s">
        <v>314</v>
      </c>
      <c r="H199" s="197">
        <v>1</v>
      </c>
      <c r="I199" s="198"/>
      <c r="J199" s="199">
        <f>ROUND(I199*H199,2)</f>
        <v>0</v>
      </c>
      <c r="K199" s="195" t="s">
        <v>21</v>
      </c>
      <c r="L199" s="56"/>
      <c r="M199" s="200" t="s">
        <v>21</v>
      </c>
      <c r="N199" s="201" t="s">
        <v>42</v>
      </c>
      <c r="O199" s="37"/>
      <c r="P199" s="202">
        <f>O199*H199</f>
        <v>0</v>
      </c>
      <c r="Q199" s="202">
        <v>0</v>
      </c>
      <c r="R199" s="202">
        <f>Q199*H199</f>
        <v>0</v>
      </c>
      <c r="S199" s="202">
        <v>0</v>
      </c>
      <c r="T199" s="203">
        <f>S199*H199</f>
        <v>0</v>
      </c>
      <c r="AR199" s="19" t="s">
        <v>78</v>
      </c>
      <c r="AT199" s="19" t="s">
        <v>183</v>
      </c>
      <c r="AU199" s="19" t="s">
        <v>80</v>
      </c>
      <c r="AY199" s="19" t="s">
        <v>180</v>
      </c>
      <c r="BE199" s="204">
        <f>IF(N199="základní",J199,0)</f>
        <v>0</v>
      </c>
      <c r="BF199" s="204">
        <f>IF(N199="snížená",J199,0)</f>
        <v>0</v>
      </c>
      <c r="BG199" s="204">
        <f>IF(N199="zákl. přenesená",J199,0)</f>
        <v>0</v>
      </c>
      <c r="BH199" s="204">
        <f>IF(N199="sníž. přenesená",J199,0)</f>
        <v>0</v>
      </c>
      <c r="BI199" s="204">
        <f>IF(N199="nulová",J199,0)</f>
        <v>0</v>
      </c>
      <c r="BJ199" s="19" t="s">
        <v>78</v>
      </c>
      <c r="BK199" s="204">
        <f>ROUND(I199*H199,2)</f>
        <v>0</v>
      </c>
      <c r="BL199" s="19" t="s">
        <v>78</v>
      </c>
      <c r="BM199" s="19" t="s">
        <v>428</v>
      </c>
    </row>
    <row r="200" spans="2:47" s="1" customFormat="1" ht="54">
      <c r="B200" s="36"/>
      <c r="C200" s="58"/>
      <c r="D200" s="230" t="s">
        <v>216</v>
      </c>
      <c r="E200" s="58"/>
      <c r="F200" s="231" t="s">
        <v>404</v>
      </c>
      <c r="G200" s="58"/>
      <c r="H200" s="58"/>
      <c r="I200" s="163"/>
      <c r="J200" s="58"/>
      <c r="K200" s="58"/>
      <c r="L200" s="56"/>
      <c r="M200" s="73"/>
      <c r="N200" s="37"/>
      <c r="O200" s="37"/>
      <c r="P200" s="37"/>
      <c r="Q200" s="37"/>
      <c r="R200" s="37"/>
      <c r="S200" s="37"/>
      <c r="T200" s="74"/>
      <c r="AT200" s="19" t="s">
        <v>216</v>
      </c>
      <c r="AU200" s="19" t="s">
        <v>80</v>
      </c>
    </row>
    <row r="201" spans="2:65" s="1" customFormat="1" ht="31.5" customHeight="1">
      <c r="B201" s="36"/>
      <c r="C201" s="232" t="s">
        <v>429</v>
      </c>
      <c r="D201" s="232" t="s">
        <v>219</v>
      </c>
      <c r="E201" s="233" t="s">
        <v>430</v>
      </c>
      <c r="F201" s="234" t="s">
        <v>431</v>
      </c>
      <c r="G201" s="235" t="s">
        <v>186</v>
      </c>
      <c r="H201" s="236">
        <v>1</v>
      </c>
      <c r="I201" s="237"/>
      <c r="J201" s="238">
        <f>ROUND(I201*H201,2)</f>
        <v>0</v>
      </c>
      <c r="K201" s="234" t="s">
        <v>21</v>
      </c>
      <c r="L201" s="239"/>
      <c r="M201" s="240" t="s">
        <v>21</v>
      </c>
      <c r="N201" s="241" t="s">
        <v>42</v>
      </c>
      <c r="O201" s="37"/>
      <c r="P201" s="202">
        <f>O201*H201</f>
        <v>0</v>
      </c>
      <c r="Q201" s="202">
        <v>0</v>
      </c>
      <c r="R201" s="202">
        <f>Q201*H201</f>
        <v>0</v>
      </c>
      <c r="S201" s="202">
        <v>0</v>
      </c>
      <c r="T201" s="203">
        <f>S201*H201</f>
        <v>0</v>
      </c>
      <c r="AR201" s="19" t="s">
        <v>80</v>
      </c>
      <c r="AT201" s="19" t="s">
        <v>219</v>
      </c>
      <c r="AU201" s="19" t="s">
        <v>80</v>
      </c>
      <c r="AY201" s="19" t="s">
        <v>180</v>
      </c>
      <c r="BE201" s="204">
        <f>IF(N201="základní",J201,0)</f>
        <v>0</v>
      </c>
      <c r="BF201" s="204">
        <f>IF(N201="snížená",J201,0)</f>
        <v>0</v>
      </c>
      <c r="BG201" s="204">
        <f>IF(N201="zákl. přenesená",J201,0)</f>
        <v>0</v>
      </c>
      <c r="BH201" s="204">
        <f>IF(N201="sníž. přenesená",J201,0)</f>
        <v>0</v>
      </c>
      <c r="BI201" s="204">
        <f>IF(N201="nulová",J201,0)</f>
        <v>0</v>
      </c>
      <c r="BJ201" s="19" t="s">
        <v>78</v>
      </c>
      <c r="BK201" s="204">
        <f>ROUND(I201*H201,2)</f>
        <v>0</v>
      </c>
      <c r="BL201" s="19" t="s">
        <v>78</v>
      </c>
      <c r="BM201" s="19" t="s">
        <v>432</v>
      </c>
    </row>
    <row r="202" spans="2:47" s="1" customFormat="1" ht="27">
      <c r="B202" s="36"/>
      <c r="C202" s="58"/>
      <c r="D202" s="230" t="s">
        <v>216</v>
      </c>
      <c r="E202" s="58"/>
      <c r="F202" s="231" t="s">
        <v>349</v>
      </c>
      <c r="G202" s="58"/>
      <c r="H202" s="58"/>
      <c r="I202" s="163"/>
      <c r="J202" s="58"/>
      <c r="K202" s="58"/>
      <c r="L202" s="56"/>
      <c r="M202" s="73"/>
      <c r="N202" s="37"/>
      <c r="O202" s="37"/>
      <c r="P202" s="37"/>
      <c r="Q202" s="37"/>
      <c r="R202" s="37"/>
      <c r="S202" s="37"/>
      <c r="T202" s="74"/>
      <c r="AT202" s="19" t="s">
        <v>216</v>
      </c>
      <c r="AU202" s="19" t="s">
        <v>80</v>
      </c>
    </row>
    <row r="203" spans="2:65" s="1" customFormat="1" ht="31.5" customHeight="1">
      <c r="B203" s="36"/>
      <c r="C203" s="232" t="s">
        <v>433</v>
      </c>
      <c r="D203" s="232" t="s">
        <v>219</v>
      </c>
      <c r="E203" s="233" t="s">
        <v>434</v>
      </c>
      <c r="F203" s="234" t="s">
        <v>435</v>
      </c>
      <c r="G203" s="235" t="s">
        <v>186</v>
      </c>
      <c r="H203" s="236">
        <v>1</v>
      </c>
      <c r="I203" s="237"/>
      <c r="J203" s="238">
        <f>ROUND(I203*H203,2)</f>
        <v>0</v>
      </c>
      <c r="K203" s="234" t="s">
        <v>21</v>
      </c>
      <c r="L203" s="239"/>
      <c r="M203" s="240" t="s">
        <v>21</v>
      </c>
      <c r="N203" s="241" t="s">
        <v>42</v>
      </c>
      <c r="O203" s="37"/>
      <c r="P203" s="202">
        <f>O203*H203</f>
        <v>0</v>
      </c>
      <c r="Q203" s="202">
        <v>0</v>
      </c>
      <c r="R203" s="202">
        <f>Q203*H203</f>
        <v>0</v>
      </c>
      <c r="S203" s="202">
        <v>0</v>
      </c>
      <c r="T203" s="203">
        <f>S203*H203</f>
        <v>0</v>
      </c>
      <c r="AR203" s="19" t="s">
        <v>80</v>
      </c>
      <c r="AT203" s="19" t="s">
        <v>219</v>
      </c>
      <c r="AU203" s="19" t="s">
        <v>80</v>
      </c>
      <c r="AY203" s="19" t="s">
        <v>180</v>
      </c>
      <c r="BE203" s="204">
        <f>IF(N203="základní",J203,0)</f>
        <v>0</v>
      </c>
      <c r="BF203" s="204">
        <f>IF(N203="snížená",J203,0)</f>
        <v>0</v>
      </c>
      <c r="BG203" s="204">
        <f>IF(N203="zákl. přenesená",J203,0)</f>
        <v>0</v>
      </c>
      <c r="BH203" s="204">
        <f>IF(N203="sníž. přenesená",J203,0)</f>
        <v>0</v>
      </c>
      <c r="BI203" s="204">
        <f>IF(N203="nulová",J203,0)</f>
        <v>0</v>
      </c>
      <c r="BJ203" s="19" t="s">
        <v>78</v>
      </c>
      <c r="BK203" s="204">
        <f>ROUND(I203*H203,2)</f>
        <v>0</v>
      </c>
      <c r="BL203" s="19" t="s">
        <v>78</v>
      </c>
      <c r="BM203" s="19" t="s">
        <v>436</v>
      </c>
    </row>
    <row r="204" spans="2:47" s="1" customFormat="1" ht="27">
      <c r="B204" s="36"/>
      <c r="C204" s="58"/>
      <c r="D204" s="230" t="s">
        <v>216</v>
      </c>
      <c r="E204" s="58"/>
      <c r="F204" s="231" t="s">
        <v>349</v>
      </c>
      <c r="G204" s="58"/>
      <c r="H204" s="58"/>
      <c r="I204" s="163"/>
      <c r="J204" s="58"/>
      <c r="K204" s="58"/>
      <c r="L204" s="56"/>
      <c r="M204" s="73"/>
      <c r="N204" s="37"/>
      <c r="O204" s="37"/>
      <c r="P204" s="37"/>
      <c r="Q204" s="37"/>
      <c r="R204" s="37"/>
      <c r="S204" s="37"/>
      <c r="T204" s="74"/>
      <c r="AT204" s="19" t="s">
        <v>216</v>
      </c>
      <c r="AU204" s="19" t="s">
        <v>80</v>
      </c>
    </row>
    <row r="205" spans="2:65" s="1" customFormat="1" ht="22.5" customHeight="1">
      <c r="B205" s="36"/>
      <c r="C205" s="193" t="s">
        <v>437</v>
      </c>
      <c r="D205" s="193" t="s">
        <v>183</v>
      </c>
      <c r="E205" s="194" t="s">
        <v>438</v>
      </c>
      <c r="F205" s="195" t="s">
        <v>439</v>
      </c>
      <c r="G205" s="196" t="s">
        <v>314</v>
      </c>
      <c r="H205" s="197">
        <v>1</v>
      </c>
      <c r="I205" s="198"/>
      <c r="J205" s="199">
        <f>ROUND(I205*H205,2)</f>
        <v>0</v>
      </c>
      <c r="K205" s="195" t="s">
        <v>21</v>
      </c>
      <c r="L205" s="56"/>
      <c r="M205" s="200" t="s">
        <v>21</v>
      </c>
      <c r="N205" s="201" t="s">
        <v>42</v>
      </c>
      <c r="O205" s="37"/>
      <c r="P205" s="202">
        <f>O205*H205</f>
        <v>0</v>
      </c>
      <c r="Q205" s="202">
        <v>0</v>
      </c>
      <c r="R205" s="202">
        <f>Q205*H205</f>
        <v>0</v>
      </c>
      <c r="S205" s="202">
        <v>0</v>
      </c>
      <c r="T205" s="203">
        <f>S205*H205</f>
        <v>0</v>
      </c>
      <c r="AR205" s="19" t="s">
        <v>78</v>
      </c>
      <c r="AT205" s="19" t="s">
        <v>183</v>
      </c>
      <c r="AU205" s="19" t="s">
        <v>80</v>
      </c>
      <c r="AY205" s="19" t="s">
        <v>180</v>
      </c>
      <c r="BE205" s="204">
        <f>IF(N205="základní",J205,0)</f>
        <v>0</v>
      </c>
      <c r="BF205" s="204">
        <f>IF(N205="snížená",J205,0)</f>
        <v>0</v>
      </c>
      <c r="BG205" s="204">
        <f>IF(N205="zákl. přenesená",J205,0)</f>
        <v>0</v>
      </c>
      <c r="BH205" s="204">
        <f>IF(N205="sníž. přenesená",J205,0)</f>
        <v>0</v>
      </c>
      <c r="BI205" s="204">
        <f>IF(N205="nulová",J205,0)</f>
        <v>0</v>
      </c>
      <c r="BJ205" s="19" t="s">
        <v>78</v>
      </c>
      <c r="BK205" s="204">
        <f>ROUND(I205*H205,2)</f>
        <v>0</v>
      </c>
      <c r="BL205" s="19" t="s">
        <v>78</v>
      </c>
      <c r="BM205" s="19" t="s">
        <v>440</v>
      </c>
    </row>
    <row r="206" spans="2:47" s="1" customFormat="1" ht="54">
      <c r="B206" s="36"/>
      <c r="C206" s="58"/>
      <c r="D206" s="230" t="s">
        <v>216</v>
      </c>
      <c r="E206" s="58"/>
      <c r="F206" s="231" t="s">
        <v>404</v>
      </c>
      <c r="G206" s="58"/>
      <c r="H206" s="58"/>
      <c r="I206" s="163"/>
      <c r="J206" s="58"/>
      <c r="K206" s="58"/>
      <c r="L206" s="56"/>
      <c r="M206" s="73"/>
      <c r="N206" s="37"/>
      <c r="O206" s="37"/>
      <c r="P206" s="37"/>
      <c r="Q206" s="37"/>
      <c r="R206" s="37"/>
      <c r="S206" s="37"/>
      <c r="T206" s="74"/>
      <c r="AT206" s="19" t="s">
        <v>216</v>
      </c>
      <c r="AU206" s="19" t="s">
        <v>80</v>
      </c>
    </row>
    <row r="207" spans="2:65" s="1" customFormat="1" ht="31.5" customHeight="1">
      <c r="B207" s="36"/>
      <c r="C207" s="232" t="s">
        <v>441</v>
      </c>
      <c r="D207" s="232" t="s">
        <v>219</v>
      </c>
      <c r="E207" s="233" t="s">
        <v>442</v>
      </c>
      <c r="F207" s="234" t="s">
        <v>443</v>
      </c>
      <c r="G207" s="235" t="s">
        <v>186</v>
      </c>
      <c r="H207" s="236">
        <v>1</v>
      </c>
      <c r="I207" s="237"/>
      <c r="J207" s="238">
        <f>ROUND(I207*H207,2)</f>
        <v>0</v>
      </c>
      <c r="K207" s="234" t="s">
        <v>21</v>
      </c>
      <c r="L207" s="239"/>
      <c r="M207" s="240" t="s">
        <v>21</v>
      </c>
      <c r="N207" s="241" t="s">
        <v>42</v>
      </c>
      <c r="O207" s="37"/>
      <c r="P207" s="202">
        <f>O207*H207</f>
        <v>0</v>
      </c>
      <c r="Q207" s="202">
        <v>0</v>
      </c>
      <c r="R207" s="202">
        <f>Q207*H207</f>
        <v>0</v>
      </c>
      <c r="S207" s="202">
        <v>0</v>
      </c>
      <c r="T207" s="203">
        <f>S207*H207</f>
        <v>0</v>
      </c>
      <c r="AR207" s="19" t="s">
        <v>80</v>
      </c>
      <c r="AT207" s="19" t="s">
        <v>219</v>
      </c>
      <c r="AU207" s="19" t="s">
        <v>80</v>
      </c>
      <c r="AY207" s="19" t="s">
        <v>180</v>
      </c>
      <c r="BE207" s="204">
        <f>IF(N207="základní",J207,0)</f>
        <v>0</v>
      </c>
      <c r="BF207" s="204">
        <f>IF(N207="snížená",J207,0)</f>
        <v>0</v>
      </c>
      <c r="BG207" s="204">
        <f>IF(N207="zákl. přenesená",J207,0)</f>
        <v>0</v>
      </c>
      <c r="BH207" s="204">
        <f>IF(N207="sníž. přenesená",J207,0)</f>
        <v>0</v>
      </c>
      <c r="BI207" s="204">
        <f>IF(N207="nulová",J207,0)</f>
        <v>0</v>
      </c>
      <c r="BJ207" s="19" t="s">
        <v>78</v>
      </c>
      <c r="BK207" s="204">
        <f>ROUND(I207*H207,2)</f>
        <v>0</v>
      </c>
      <c r="BL207" s="19" t="s">
        <v>78</v>
      </c>
      <c r="BM207" s="19" t="s">
        <v>444</v>
      </c>
    </row>
    <row r="208" spans="2:47" s="1" customFormat="1" ht="40.5">
      <c r="B208" s="36"/>
      <c r="C208" s="58"/>
      <c r="D208" s="230" t="s">
        <v>216</v>
      </c>
      <c r="E208" s="58"/>
      <c r="F208" s="231" t="s">
        <v>344</v>
      </c>
      <c r="G208" s="58"/>
      <c r="H208" s="58"/>
      <c r="I208" s="163"/>
      <c r="J208" s="58"/>
      <c r="K208" s="58"/>
      <c r="L208" s="56"/>
      <c r="M208" s="73"/>
      <c r="N208" s="37"/>
      <c r="O208" s="37"/>
      <c r="P208" s="37"/>
      <c r="Q208" s="37"/>
      <c r="R208" s="37"/>
      <c r="S208" s="37"/>
      <c r="T208" s="74"/>
      <c r="AT208" s="19" t="s">
        <v>216</v>
      </c>
      <c r="AU208" s="19" t="s">
        <v>80</v>
      </c>
    </row>
    <row r="209" spans="2:65" s="1" customFormat="1" ht="31.5" customHeight="1">
      <c r="B209" s="36"/>
      <c r="C209" s="232" t="s">
        <v>445</v>
      </c>
      <c r="D209" s="232" t="s">
        <v>219</v>
      </c>
      <c r="E209" s="233" t="s">
        <v>446</v>
      </c>
      <c r="F209" s="234" t="s">
        <v>447</v>
      </c>
      <c r="G209" s="235" t="s">
        <v>186</v>
      </c>
      <c r="H209" s="236">
        <v>1</v>
      </c>
      <c r="I209" s="237"/>
      <c r="J209" s="238">
        <f>ROUND(I209*H209,2)</f>
        <v>0</v>
      </c>
      <c r="K209" s="234" t="s">
        <v>21</v>
      </c>
      <c r="L209" s="239"/>
      <c r="M209" s="240" t="s">
        <v>21</v>
      </c>
      <c r="N209" s="241" t="s">
        <v>42</v>
      </c>
      <c r="O209" s="37"/>
      <c r="P209" s="202">
        <f>O209*H209</f>
        <v>0</v>
      </c>
      <c r="Q209" s="202">
        <v>0</v>
      </c>
      <c r="R209" s="202">
        <f>Q209*H209</f>
        <v>0</v>
      </c>
      <c r="S209" s="202">
        <v>0</v>
      </c>
      <c r="T209" s="203">
        <f>S209*H209</f>
        <v>0</v>
      </c>
      <c r="AR209" s="19" t="s">
        <v>80</v>
      </c>
      <c r="AT209" s="19" t="s">
        <v>219</v>
      </c>
      <c r="AU209" s="19" t="s">
        <v>80</v>
      </c>
      <c r="AY209" s="19" t="s">
        <v>180</v>
      </c>
      <c r="BE209" s="204">
        <f>IF(N209="základní",J209,0)</f>
        <v>0</v>
      </c>
      <c r="BF209" s="204">
        <f>IF(N209="snížená",J209,0)</f>
        <v>0</v>
      </c>
      <c r="BG209" s="204">
        <f>IF(N209="zákl. přenesená",J209,0)</f>
        <v>0</v>
      </c>
      <c r="BH209" s="204">
        <f>IF(N209="sníž. přenesená",J209,0)</f>
        <v>0</v>
      </c>
      <c r="BI209" s="204">
        <f>IF(N209="nulová",J209,0)</f>
        <v>0</v>
      </c>
      <c r="BJ209" s="19" t="s">
        <v>78</v>
      </c>
      <c r="BK209" s="204">
        <f>ROUND(I209*H209,2)</f>
        <v>0</v>
      </c>
      <c r="BL209" s="19" t="s">
        <v>78</v>
      </c>
      <c r="BM209" s="19" t="s">
        <v>448</v>
      </c>
    </row>
    <row r="210" spans="2:47" s="1" customFormat="1" ht="27">
      <c r="B210" s="36"/>
      <c r="C210" s="58"/>
      <c r="D210" s="230" t="s">
        <v>216</v>
      </c>
      <c r="E210" s="58"/>
      <c r="F210" s="231" t="s">
        <v>349</v>
      </c>
      <c r="G210" s="58"/>
      <c r="H210" s="58"/>
      <c r="I210" s="163"/>
      <c r="J210" s="58"/>
      <c r="K210" s="58"/>
      <c r="L210" s="56"/>
      <c r="M210" s="73"/>
      <c r="N210" s="37"/>
      <c r="O210" s="37"/>
      <c r="P210" s="37"/>
      <c r="Q210" s="37"/>
      <c r="R210" s="37"/>
      <c r="S210" s="37"/>
      <c r="T210" s="74"/>
      <c r="AT210" s="19" t="s">
        <v>216</v>
      </c>
      <c r="AU210" s="19" t="s">
        <v>80</v>
      </c>
    </row>
    <row r="211" spans="2:65" s="1" customFormat="1" ht="31.5" customHeight="1">
      <c r="B211" s="36"/>
      <c r="C211" s="193" t="s">
        <v>449</v>
      </c>
      <c r="D211" s="193" t="s">
        <v>183</v>
      </c>
      <c r="E211" s="194" t="s">
        <v>450</v>
      </c>
      <c r="F211" s="195" t="s">
        <v>451</v>
      </c>
      <c r="G211" s="196" t="s">
        <v>331</v>
      </c>
      <c r="H211" s="246"/>
      <c r="I211" s="198"/>
      <c r="J211" s="199">
        <f>ROUND(I211*H211,2)</f>
        <v>0</v>
      </c>
      <c r="K211" s="195" t="s">
        <v>21</v>
      </c>
      <c r="L211" s="56"/>
      <c r="M211" s="200" t="s">
        <v>21</v>
      </c>
      <c r="N211" s="201" t="s">
        <v>42</v>
      </c>
      <c r="O211" s="37"/>
      <c r="P211" s="202">
        <f>O211*H211</f>
        <v>0</v>
      </c>
      <c r="Q211" s="202">
        <v>0</v>
      </c>
      <c r="R211" s="202">
        <f>Q211*H211</f>
        <v>0</v>
      </c>
      <c r="S211" s="202">
        <v>0</v>
      </c>
      <c r="T211" s="203">
        <f>S211*H211</f>
        <v>0</v>
      </c>
      <c r="AR211" s="19" t="s">
        <v>78</v>
      </c>
      <c r="AT211" s="19" t="s">
        <v>183</v>
      </c>
      <c r="AU211" s="19" t="s">
        <v>80</v>
      </c>
      <c r="AY211" s="19" t="s">
        <v>180</v>
      </c>
      <c r="BE211" s="204">
        <f>IF(N211="základní",J211,0)</f>
        <v>0</v>
      </c>
      <c r="BF211" s="204">
        <f>IF(N211="snížená",J211,0)</f>
        <v>0</v>
      </c>
      <c r="BG211" s="204">
        <f>IF(N211="zákl. přenesená",J211,0)</f>
        <v>0</v>
      </c>
      <c r="BH211" s="204">
        <f>IF(N211="sníž. přenesená",J211,0)</f>
        <v>0</v>
      </c>
      <c r="BI211" s="204">
        <f>IF(N211="nulová",J211,0)</f>
        <v>0</v>
      </c>
      <c r="BJ211" s="19" t="s">
        <v>78</v>
      </c>
      <c r="BK211" s="204">
        <f>ROUND(I211*H211,2)</f>
        <v>0</v>
      </c>
      <c r="BL211" s="19" t="s">
        <v>78</v>
      </c>
      <c r="BM211" s="19" t="s">
        <v>452</v>
      </c>
    </row>
    <row r="212" spans="2:63" s="11" customFormat="1" ht="29.85" customHeight="1">
      <c r="B212" s="176"/>
      <c r="C212" s="177"/>
      <c r="D212" s="190" t="s">
        <v>70</v>
      </c>
      <c r="E212" s="191" t="s">
        <v>453</v>
      </c>
      <c r="F212" s="191" t="s">
        <v>454</v>
      </c>
      <c r="G212" s="177"/>
      <c r="H212" s="177"/>
      <c r="I212" s="180"/>
      <c r="J212" s="192">
        <f>BK212</f>
        <v>0</v>
      </c>
      <c r="K212" s="177"/>
      <c r="L212" s="182"/>
      <c r="M212" s="183"/>
      <c r="N212" s="184"/>
      <c r="O212" s="184"/>
      <c r="P212" s="185">
        <f>SUM(P213:P230)</f>
        <v>0</v>
      </c>
      <c r="Q212" s="184"/>
      <c r="R212" s="185">
        <f>SUM(R213:R230)</f>
        <v>0</v>
      </c>
      <c r="S212" s="184"/>
      <c r="T212" s="186">
        <f>SUM(T213:T230)</f>
        <v>0</v>
      </c>
      <c r="AR212" s="187" t="s">
        <v>203</v>
      </c>
      <c r="AT212" s="188" t="s">
        <v>70</v>
      </c>
      <c r="AU212" s="188" t="s">
        <v>78</v>
      </c>
      <c r="AY212" s="187" t="s">
        <v>180</v>
      </c>
      <c r="BK212" s="189">
        <f>SUM(BK213:BK230)</f>
        <v>0</v>
      </c>
    </row>
    <row r="213" spans="2:65" s="1" customFormat="1" ht="22.5" customHeight="1">
      <c r="B213" s="36"/>
      <c r="C213" s="193" t="s">
        <v>455</v>
      </c>
      <c r="D213" s="193" t="s">
        <v>183</v>
      </c>
      <c r="E213" s="194" t="s">
        <v>456</v>
      </c>
      <c r="F213" s="195" t="s">
        <v>457</v>
      </c>
      <c r="G213" s="196" t="s">
        <v>314</v>
      </c>
      <c r="H213" s="197">
        <v>2</v>
      </c>
      <c r="I213" s="198"/>
      <c r="J213" s="199">
        <f>ROUND(I213*H213,2)</f>
        <v>0</v>
      </c>
      <c r="K213" s="195" t="s">
        <v>21</v>
      </c>
      <c r="L213" s="56"/>
      <c r="M213" s="200" t="s">
        <v>21</v>
      </c>
      <c r="N213" s="201" t="s">
        <v>42</v>
      </c>
      <c r="O213" s="37"/>
      <c r="P213" s="202">
        <f>O213*H213</f>
        <v>0</v>
      </c>
      <c r="Q213" s="202">
        <v>0</v>
      </c>
      <c r="R213" s="202">
        <f>Q213*H213</f>
        <v>0</v>
      </c>
      <c r="S213" s="202">
        <v>0</v>
      </c>
      <c r="T213" s="203">
        <f>S213*H213</f>
        <v>0</v>
      </c>
      <c r="AR213" s="19" t="s">
        <v>78</v>
      </c>
      <c r="AT213" s="19" t="s">
        <v>183</v>
      </c>
      <c r="AU213" s="19" t="s">
        <v>80</v>
      </c>
      <c r="AY213" s="19" t="s">
        <v>180</v>
      </c>
      <c r="BE213" s="204">
        <f>IF(N213="základní",J213,0)</f>
        <v>0</v>
      </c>
      <c r="BF213" s="204">
        <f>IF(N213="snížená",J213,0)</f>
        <v>0</v>
      </c>
      <c r="BG213" s="204">
        <f>IF(N213="zákl. přenesená",J213,0)</f>
        <v>0</v>
      </c>
      <c r="BH213" s="204">
        <f>IF(N213="sníž. přenesená",J213,0)</f>
        <v>0</v>
      </c>
      <c r="BI213" s="204">
        <f>IF(N213="nulová",J213,0)</f>
        <v>0</v>
      </c>
      <c r="BJ213" s="19" t="s">
        <v>78</v>
      </c>
      <c r="BK213" s="204">
        <f>ROUND(I213*H213,2)</f>
        <v>0</v>
      </c>
      <c r="BL213" s="19" t="s">
        <v>78</v>
      </c>
      <c r="BM213" s="19" t="s">
        <v>458</v>
      </c>
    </row>
    <row r="214" spans="2:47" s="1" customFormat="1" ht="27">
      <c r="B214" s="36"/>
      <c r="C214" s="58"/>
      <c r="D214" s="230" t="s">
        <v>216</v>
      </c>
      <c r="E214" s="58"/>
      <c r="F214" s="231" t="s">
        <v>459</v>
      </c>
      <c r="G214" s="58"/>
      <c r="H214" s="58"/>
      <c r="I214" s="163"/>
      <c r="J214" s="58"/>
      <c r="K214" s="58"/>
      <c r="L214" s="56"/>
      <c r="M214" s="73"/>
      <c r="N214" s="37"/>
      <c r="O214" s="37"/>
      <c r="P214" s="37"/>
      <c r="Q214" s="37"/>
      <c r="R214" s="37"/>
      <c r="S214" s="37"/>
      <c r="T214" s="74"/>
      <c r="AT214" s="19" t="s">
        <v>216</v>
      </c>
      <c r="AU214" s="19" t="s">
        <v>80</v>
      </c>
    </row>
    <row r="215" spans="2:65" s="1" customFormat="1" ht="22.5" customHeight="1">
      <c r="B215" s="36"/>
      <c r="C215" s="232" t="s">
        <v>460</v>
      </c>
      <c r="D215" s="232" t="s">
        <v>219</v>
      </c>
      <c r="E215" s="233" t="s">
        <v>461</v>
      </c>
      <c r="F215" s="234" t="s">
        <v>462</v>
      </c>
      <c r="G215" s="235" t="s">
        <v>314</v>
      </c>
      <c r="H215" s="236">
        <v>2</v>
      </c>
      <c r="I215" s="237"/>
      <c r="J215" s="238">
        <f>ROUND(I215*H215,2)</f>
        <v>0</v>
      </c>
      <c r="K215" s="234" t="s">
        <v>21</v>
      </c>
      <c r="L215" s="239"/>
      <c r="M215" s="240" t="s">
        <v>21</v>
      </c>
      <c r="N215" s="241" t="s">
        <v>42</v>
      </c>
      <c r="O215" s="37"/>
      <c r="P215" s="202">
        <f>O215*H215</f>
        <v>0</v>
      </c>
      <c r="Q215" s="202">
        <v>0</v>
      </c>
      <c r="R215" s="202">
        <f>Q215*H215</f>
        <v>0</v>
      </c>
      <c r="S215" s="202">
        <v>0</v>
      </c>
      <c r="T215" s="203">
        <f>S215*H215</f>
        <v>0</v>
      </c>
      <c r="AR215" s="19" t="s">
        <v>80</v>
      </c>
      <c r="AT215" s="19" t="s">
        <v>219</v>
      </c>
      <c r="AU215" s="19" t="s">
        <v>80</v>
      </c>
      <c r="AY215" s="19" t="s">
        <v>180</v>
      </c>
      <c r="BE215" s="204">
        <f>IF(N215="základní",J215,0)</f>
        <v>0</v>
      </c>
      <c r="BF215" s="204">
        <f>IF(N215="snížená",J215,0)</f>
        <v>0</v>
      </c>
      <c r="BG215" s="204">
        <f>IF(N215="zákl. přenesená",J215,0)</f>
        <v>0</v>
      </c>
      <c r="BH215" s="204">
        <f>IF(N215="sníž. přenesená",J215,0)</f>
        <v>0</v>
      </c>
      <c r="BI215" s="204">
        <f>IF(N215="nulová",J215,0)</f>
        <v>0</v>
      </c>
      <c r="BJ215" s="19" t="s">
        <v>78</v>
      </c>
      <c r="BK215" s="204">
        <f>ROUND(I215*H215,2)</f>
        <v>0</v>
      </c>
      <c r="BL215" s="19" t="s">
        <v>78</v>
      </c>
      <c r="BM215" s="19" t="s">
        <v>463</v>
      </c>
    </row>
    <row r="216" spans="2:65" s="1" customFormat="1" ht="22.5" customHeight="1">
      <c r="B216" s="36"/>
      <c r="C216" s="193" t="s">
        <v>464</v>
      </c>
      <c r="D216" s="193" t="s">
        <v>183</v>
      </c>
      <c r="E216" s="194" t="s">
        <v>465</v>
      </c>
      <c r="F216" s="195" t="s">
        <v>466</v>
      </c>
      <c r="G216" s="196" t="s">
        <v>314</v>
      </c>
      <c r="H216" s="197">
        <v>2</v>
      </c>
      <c r="I216" s="198"/>
      <c r="J216" s="199">
        <f>ROUND(I216*H216,2)</f>
        <v>0</v>
      </c>
      <c r="K216" s="195" t="s">
        <v>21</v>
      </c>
      <c r="L216" s="56"/>
      <c r="M216" s="200" t="s">
        <v>21</v>
      </c>
      <c r="N216" s="201" t="s">
        <v>42</v>
      </c>
      <c r="O216" s="37"/>
      <c r="P216" s="202">
        <f>O216*H216</f>
        <v>0</v>
      </c>
      <c r="Q216" s="202">
        <v>0</v>
      </c>
      <c r="R216" s="202">
        <f>Q216*H216</f>
        <v>0</v>
      </c>
      <c r="S216" s="202">
        <v>0</v>
      </c>
      <c r="T216" s="203">
        <f>S216*H216</f>
        <v>0</v>
      </c>
      <c r="AR216" s="19" t="s">
        <v>78</v>
      </c>
      <c r="AT216" s="19" t="s">
        <v>183</v>
      </c>
      <c r="AU216" s="19" t="s">
        <v>80</v>
      </c>
      <c r="AY216" s="19" t="s">
        <v>180</v>
      </c>
      <c r="BE216" s="204">
        <f>IF(N216="základní",J216,0)</f>
        <v>0</v>
      </c>
      <c r="BF216" s="204">
        <f>IF(N216="snížená",J216,0)</f>
        <v>0</v>
      </c>
      <c r="BG216" s="204">
        <f>IF(N216="zákl. přenesená",J216,0)</f>
        <v>0</v>
      </c>
      <c r="BH216" s="204">
        <f>IF(N216="sníž. přenesená",J216,0)</f>
        <v>0</v>
      </c>
      <c r="BI216" s="204">
        <f>IF(N216="nulová",J216,0)</f>
        <v>0</v>
      </c>
      <c r="BJ216" s="19" t="s">
        <v>78</v>
      </c>
      <c r="BK216" s="204">
        <f>ROUND(I216*H216,2)</f>
        <v>0</v>
      </c>
      <c r="BL216" s="19" t="s">
        <v>78</v>
      </c>
      <c r="BM216" s="19" t="s">
        <v>467</v>
      </c>
    </row>
    <row r="217" spans="2:47" s="1" customFormat="1" ht="54">
      <c r="B217" s="36"/>
      <c r="C217" s="58"/>
      <c r="D217" s="230" t="s">
        <v>216</v>
      </c>
      <c r="E217" s="58"/>
      <c r="F217" s="231" t="s">
        <v>468</v>
      </c>
      <c r="G217" s="58"/>
      <c r="H217" s="58"/>
      <c r="I217" s="163"/>
      <c r="J217" s="58"/>
      <c r="K217" s="58"/>
      <c r="L217" s="56"/>
      <c r="M217" s="73"/>
      <c r="N217" s="37"/>
      <c r="O217" s="37"/>
      <c r="P217" s="37"/>
      <c r="Q217" s="37"/>
      <c r="R217" s="37"/>
      <c r="S217" s="37"/>
      <c r="T217" s="74"/>
      <c r="AT217" s="19" t="s">
        <v>216</v>
      </c>
      <c r="AU217" s="19" t="s">
        <v>80</v>
      </c>
    </row>
    <row r="218" spans="2:65" s="1" customFormat="1" ht="22.5" customHeight="1">
      <c r="B218" s="36"/>
      <c r="C218" s="232" t="s">
        <v>469</v>
      </c>
      <c r="D218" s="232" t="s">
        <v>219</v>
      </c>
      <c r="E218" s="233" t="s">
        <v>470</v>
      </c>
      <c r="F218" s="234" t="s">
        <v>471</v>
      </c>
      <c r="G218" s="235" t="s">
        <v>186</v>
      </c>
      <c r="H218" s="236">
        <v>2</v>
      </c>
      <c r="I218" s="237"/>
      <c r="J218" s="238">
        <f>ROUND(I218*H218,2)</f>
        <v>0</v>
      </c>
      <c r="K218" s="234" t="s">
        <v>21</v>
      </c>
      <c r="L218" s="239"/>
      <c r="M218" s="240" t="s">
        <v>21</v>
      </c>
      <c r="N218" s="241" t="s">
        <v>42</v>
      </c>
      <c r="O218" s="37"/>
      <c r="P218" s="202">
        <f>O218*H218</f>
        <v>0</v>
      </c>
      <c r="Q218" s="202">
        <v>0</v>
      </c>
      <c r="R218" s="202">
        <f>Q218*H218</f>
        <v>0</v>
      </c>
      <c r="S218" s="202">
        <v>0</v>
      </c>
      <c r="T218" s="203">
        <f>S218*H218</f>
        <v>0</v>
      </c>
      <c r="AR218" s="19" t="s">
        <v>80</v>
      </c>
      <c r="AT218" s="19" t="s">
        <v>219</v>
      </c>
      <c r="AU218" s="19" t="s">
        <v>80</v>
      </c>
      <c r="AY218" s="19" t="s">
        <v>180</v>
      </c>
      <c r="BE218" s="204">
        <f>IF(N218="základní",J218,0)</f>
        <v>0</v>
      </c>
      <c r="BF218" s="204">
        <f>IF(N218="snížená",J218,0)</f>
        <v>0</v>
      </c>
      <c r="BG218" s="204">
        <f>IF(N218="zákl. přenesená",J218,0)</f>
        <v>0</v>
      </c>
      <c r="BH218" s="204">
        <f>IF(N218="sníž. přenesená",J218,0)</f>
        <v>0</v>
      </c>
      <c r="BI218" s="204">
        <f>IF(N218="nulová",J218,0)</f>
        <v>0</v>
      </c>
      <c r="BJ218" s="19" t="s">
        <v>78</v>
      </c>
      <c r="BK218" s="204">
        <f>ROUND(I218*H218,2)</f>
        <v>0</v>
      </c>
      <c r="BL218" s="19" t="s">
        <v>78</v>
      </c>
      <c r="BM218" s="19" t="s">
        <v>472</v>
      </c>
    </row>
    <row r="219" spans="2:47" s="1" customFormat="1" ht="40.5">
      <c r="B219" s="36"/>
      <c r="C219" s="58"/>
      <c r="D219" s="230" t="s">
        <v>216</v>
      </c>
      <c r="E219" s="58"/>
      <c r="F219" s="231" t="s">
        <v>473</v>
      </c>
      <c r="G219" s="58"/>
      <c r="H219" s="58"/>
      <c r="I219" s="163"/>
      <c r="J219" s="58"/>
      <c r="K219" s="58"/>
      <c r="L219" s="56"/>
      <c r="M219" s="73"/>
      <c r="N219" s="37"/>
      <c r="O219" s="37"/>
      <c r="P219" s="37"/>
      <c r="Q219" s="37"/>
      <c r="R219" s="37"/>
      <c r="S219" s="37"/>
      <c r="T219" s="74"/>
      <c r="AT219" s="19" t="s">
        <v>216</v>
      </c>
      <c r="AU219" s="19" t="s">
        <v>80</v>
      </c>
    </row>
    <row r="220" spans="2:65" s="1" customFormat="1" ht="22.5" customHeight="1">
      <c r="B220" s="36"/>
      <c r="C220" s="193" t="s">
        <v>474</v>
      </c>
      <c r="D220" s="193" t="s">
        <v>183</v>
      </c>
      <c r="E220" s="194" t="s">
        <v>475</v>
      </c>
      <c r="F220" s="195" t="s">
        <v>476</v>
      </c>
      <c r="G220" s="196" t="s">
        <v>314</v>
      </c>
      <c r="H220" s="197">
        <v>1</v>
      </c>
      <c r="I220" s="198"/>
      <c r="J220" s="199">
        <f>ROUND(I220*H220,2)</f>
        <v>0</v>
      </c>
      <c r="K220" s="195" t="s">
        <v>21</v>
      </c>
      <c r="L220" s="56"/>
      <c r="M220" s="200" t="s">
        <v>21</v>
      </c>
      <c r="N220" s="201" t="s">
        <v>42</v>
      </c>
      <c r="O220" s="37"/>
      <c r="P220" s="202">
        <f>O220*H220</f>
        <v>0</v>
      </c>
      <c r="Q220" s="202">
        <v>0</v>
      </c>
      <c r="R220" s="202">
        <f>Q220*H220</f>
        <v>0</v>
      </c>
      <c r="S220" s="202">
        <v>0</v>
      </c>
      <c r="T220" s="203">
        <f>S220*H220</f>
        <v>0</v>
      </c>
      <c r="AR220" s="19" t="s">
        <v>78</v>
      </c>
      <c r="AT220" s="19" t="s">
        <v>183</v>
      </c>
      <c r="AU220" s="19" t="s">
        <v>80</v>
      </c>
      <c r="AY220" s="19" t="s">
        <v>180</v>
      </c>
      <c r="BE220" s="204">
        <f>IF(N220="základní",J220,0)</f>
        <v>0</v>
      </c>
      <c r="BF220" s="204">
        <f>IF(N220="snížená",J220,0)</f>
        <v>0</v>
      </c>
      <c r="BG220" s="204">
        <f>IF(N220="zákl. přenesená",J220,0)</f>
        <v>0</v>
      </c>
      <c r="BH220" s="204">
        <f>IF(N220="sníž. přenesená",J220,0)</f>
        <v>0</v>
      </c>
      <c r="BI220" s="204">
        <f>IF(N220="nulová",J220,0)</f>
        <v>0</v>
      </c>
      <c r="BJ220" s="19" t="s">
        <v>78</v>
      </c>
      <c r="BK220" s="204">
        <f>ROUND(I220*H220,2)</f>
        <v>0</v>
      </c>
      <c r="BL220" s="19" t="s">
        <v>78</v>
      </c>
      <c r="BM220" s="19" t="s">
        <v>477</v>
      </c>
    </row>
    <row r="221" spans="2:47" s="1" customFormat="1" ht="27">
      <c r="B221" s="36"/>
      <c r="C221" s="58"/>
      <c r="D221" s="230" t="s">
        <v>216</v>
      </c>
      <c r="E221" s="58"/>
      <c r="F221" s="231" t="s">
        <v>478</v>
      </c>
      <c r="G221" s="58"/>
      <c r="H221" s="58"/>
      <c r="I221" s="163"/>
      <c r="J221" s="58"/>
      <c r="K221" s="58"/>
      <c r="L221" s="56"/>
      <c r="M221" s="73"/>
      <c r="N221" s="37"/>
      <c r="O221" s="37"/>
      <c r="P221" s="37"/>
      <c r="Q221" s="37"/>
      <c r="R221" s="37"/>
      <c r="S221" s="37"/>
      <c r="T221" s="74"/>
      <c r="AT221" s="19" t="s">
        <v>216</v>
      </c>
      <c r="AU221" s="19" t="s">
        <v>80</v>
      </c>
    </row>
    <row r="222" spans="2:65" s="1" customFormat="1" ht="31.5" customHeight="1">
      <c r="B222" s="36"/>
      <c r="C222" s="232" t="s">
        <v>479</v>
      </c>
      <c r="D222" s="232" t="s">
        <v>219</v>
      </c>
      <c r="E222" s="233" t="s">
        <v>480</v>
      </c>
      <c r="F222" s="234" t="s">
        <v>481</v>
      </c>
      <c r="G222" s="235" t="s">
        <v>186</v>
      </c>
      <c r="H222" s="236">
        <v>1</v>
      </c>
      <c r="I222" s="237"/>
      <c r="J222" s="238">
        <f>ROUND(I222*H222,2)</f>
        <v>0</v>
      </c>
      <c r="K222" s="234" t="s">
        <v>21</v>
      </c>
      <c r="L222" s="239"/>
      <c r="M222" s="240" t="s">
        <v>21</v>
      </c>
      <c r="N222" s="241" t="s">
        <v>42</v>
      </c>
      <c r="O222" s="37"/>
      <c r="P222" s="202">
        <f>O222*H222</f>
        <v>0</v>
      </c>
      <c r="Q222" s="202">
        <v>0</v>
      </c>
      <c r="R222" s="202">
        <f>Q222*H222</f>
        <v>0</v>
      </c>
      <c r="S222" s="202">
        <v>0</v>
      </c>
      <c r="T222" s="203">
        <f>S222*H222</f>
        <v>0</v>
      </c>
      <c r="AR222" s="19" t="s">
        <v>80</v>
      </c>
      <c r="AT222" s="19" t="s">
        <v>219</v>
      </c>
      <c r="AU222" s="19" t="s">
        <v>80</v>
      </c>
      <c r="AY222" s="19" t="s">
        <v>180</v>
      </c>
      <c r="BE222" s="204">
        <f>IF(N222="základní",J222,0)</f>
        <v>0</v>
      </c>
      <c r="BF222" s="204">
        <f>IF(N222="snížená",J222,0)</f>
        <v>0</v>
      </c>
      <c r="BG222" s="204">
        <f>IF(N222="zákl. přenesená",J222,0)</f>
        <v>0</v>
      </c>
      <c r="BH222" s="204">
        <f>IF(N222="sníž. přenesená",J222,0)</f>
        <v>0</v>
      </c>
      <c r="BI222" s="204">
        <f>IF(N222="nulová",J222,0)</f>
        <v>0</v>
      </c>
      <c r="BJ222" s="19" t="s">
        <v>78</v>
      </c>
      <c r="BK222" s="204">
        <f>ROUND(I222*H222,2)</f>
        <v>0</v>
      </c>
      <c r="BL222" s="19" t="s">
        <v>78</v>
      </c>
      <c r="BM222" s="19" t="s">
        <v>482</v>
      </c>
    </row>
    <row r="223" spans="2:47" s="1" customFormat="1" ht="27">
      <c r="B223" s="36"/>
      <c r="C223" s="58"/>
      <c r="D223" s="230" t="s">
        <v>216</v>
      </c>
      <c r="E223" s="58"/>
      <c r="F223" s="231" t="s">
        <v>349</v>
      </c>
      <c r="G223" s="58"/>
      <c r="H223" s="58"/>
      <c r="I223" s="163"/>
      <c r="J223" s="58"/>
      <c r="K223" s="58"/>
      <c r="L223" s="56"/>
      <c r="M223" s="73"/>
      <c r="N223" s="37"/>
      <c r="O223" s="37"/>
      <c r="P223" s="37"/>
      <c r="Q223" s="37"/>
      <c r="R223" s="37"/>
      <c r="S223" s="37"/>
      <c r="T223" s="74"/>
      <c r="AT223" s="19" t="s">
        <v>216</v>
      </c>
      <c r="AU223" s="19" t="s">
        <v>80</v>
      </c>
    </row>
    <row r="224" spans="2:65" s="1" customFormat="1" ht="22.5" customHeight="1">
      <c r="B224" s="36"/>
      <c r="C224" s="193" t="s">
        <v>483</v>
      </c>
      <c r="D224" s="193" t="s">
        <v>183</v>
      </c>
      <c r="E224" s="194" t="s">
        <v>484</v>
      </c>
      <c r="F224" s="195" t="s">
        <v>485</v>
      </c>
      <c r="G224" s="196" t="s">
        <v>314</v>
      </c>
      <c r="H224" s="197">
        <v>2</v>
      </c>
      <c r="I224" s="198"/>
      <c r="J224" s="199">
        <f>ROUND(I224*H224,2)</f>
        <v>0</v>
      </c>
      <c r="K224" s="195" t="s">
        <v>21</v>
      </c>
      <c r="L224" s="56"/>
      <c r="M224" s="200" t="s">
        <v>21</v>
      </c>
      <c r="N224" s="201" t="s">
        <v>42</v>
      </c>
      <c r="O224" s="37"/>
      <c r="P224" s="202">
        <f>O224*H224</f>
        <v>0</v>
      </c>
      <c r="Q224" s="202">
        <v>0</v>
      </c>
      <c r="R224" s="202">
        <f>Q224*H224</f>
        <v>0</v>
      </c>
      <c r="S224" s="202">
        <v>0</v>
      </c>
      <c r="T224" s="203">
        <f>S224*H224</f>
        <v>0</v>
      </c>
      <c r="AR224" s="19" t="s">
        <v>78</v>
      </c>
      <c r="AT224" s="19" t="s">
        <v>183</v>
      </c>
      <c r="AU224" s="19" t="s">
        <v>80</v>
      </c>
      <c r="AY224" s="19" t="s">
        <v>180</v>
      </c>
      <c r="BE224" s="204">
        <f>IF(N224="základní",J224,0)</f>
        <v>0</v>
      </c>
      <c r="BF224" s="204">
        <f>IF(N224="snížená",J224,0)</f>
        <v>0</v>
      </c>
      <c r="BG224" s="204">
        <f>IF(N224="zákl. přenesená",J224,0)</f>
        <v>0</v>
      </c>
      <c r="BH224" s="204">
        <f>IF(N224="sníž. přenesená",J224,0)</f>
        <v>0</v>
      </c>
      <c r="BI224" s="204">
        <f>IF(N224="nulová",J224,0)</f>
        <v>0</v>
      </c>
      <c r="BJ224" s="19" t="s">
        <v>78</v>
      </c>
      <c r="BK224" s="204">
        <f>ROUND(I224*H224,2)</f>
        <v>0</v>
      </c>
      <c r="BL224" s="19" t="s">
        <v>78</v>
      </c>
      <c r="BM224" s="19" t="s">
        <v>486</v>
      </c>
    </row>
    <row r="225" spans="2:47" s="1" customFormat="1" ht="27">
      <c r="B225" s="36"/>
      <c r="C225" s="58"/>
      <c r="D225" s="230" t="s">
        <v>216</v>
      </c>
      <c r="E225" s="58"/>
      <c r="F225" s="231" t="s">
        <v>487</v>
      </c>
      <c r="G225" s="58"/>
      <c r="H225" s="58"/>
      <c r="I225" s="163"/>
      <c r="J225" s="58"/>
      <c r="K225" s="58"/>
      <c r="L225" s="56"/>
      <c r="M225" s="73"/>
      <c r="N225" s="37"/>
      <c r="O225" s="37"/>
      <c r="P225" s="37"/>
      <c r="Q225" s="37"/>
      <c r="R225" s="37"/>
      <c r="S225" s="37"/>
      <c r="T225" s="74"/>
      <c r="AT225" s="19" t="s">
        <v>216</v>
      </c>
      <c r="AU225" s="19" t="s">
        <v>80</v>
      </c>
    </row>
    <row r="226" spans="2:65" s="1" customFormat="1" ht="22.5" customHeight="1">
      <c r="B226" s="36"/>
      <c r="C226" s="232" t="s">
        <v>488</v>
      </c>
      <c r="D226" s="232" t="s">
        <v>219</v>
      </c>
      <c r="E226" s="233" t="s">
        <v>489</v>
      </c>
      <c r="F226" s="234" t="s">
        <v>490</v>
      </c>
      <c r="G226" s="235" t="s">
        <v>186</v>
      </c>
      <c r="H226" s="236">
        <v>2</v>
      </c>
      <c r="I226" s="237"/>
      <c r="J226" s="238">
        <f>ROUND(I226*H226,2)</f>
        <v>0</v>
      </c>
      <c r="K226" s="234" t="s">
        <v>21</v>
      </c>
      <c r="L226" s="239"/>
      <c r="M226" s="240" t="s">
        <v>21</v>
      </c>
      <c r="N226" s="241" t="s">
        <v>42</v>
      </c>
      <c r="O226" s="37"/>
      <c r="P226" s="202">
        <f>O226*H226</f>
        <v>0</v>
      </c>
      <c r="Q226" s="202">
        <v>0</v>
      </c>
      <c r="R226" s="202">
        <f>Q226*H226</f>
        <v>0</v>
      </c>
      <c r="S226" s="202">
        <v>0</v>
      </c>
      <c r="T226" s="203">
        <f>S226*H226</f>
        <v>0</v>
      </c>
      <c r="AR226" s="19" t="s">
        <v>80</v>
      </c>
      <c r="AT226" s="19" t="s">
        <v>219</v>
      </c>
      <c r="AU226" s="19" t="s">
        <v>80</v>
      </c>
      <c r="AY226" s="19" t="s">
        <v>180</v>
      </c>
      <c r="BE226" s="204">
        <f>IF(N226="základní",J226,0)</f>
        <v>0</v>
      </c>
      <c r="BF226" s="204">
        <f>IF(N226="snížená",J226,0)</f>
        <v>0</v>
      </c>
      <c r="BG226" s="204">
        <f>IF(N226="zákl. přenesená",J226,0)</f>
        <v>0</v>
      </c>
      <c r="BH226" s="204">
        <f>IF(N226="sníž. přenesená",J226,0)</f>
        <v>0</v>
      </c>
      <c r="BI226" s="204">
        <f>IF(N226="nulová",J226,0)</f>
        <v>0</v>
      </c>
      <c r="BJ226" s="19" t="s">
        <v>78</v>
      </c>
      <c r="BK226" s="204">
        <f>ROUND(I226*H226,2)</f>
        <v>0</v>
      </c>
      <c r="BL226" s="19" t="s">
        <v>78</v>
      </c>
      <c r="BM226" s="19" t="s">
        <v>491</v>
      </c>
    </row>
    <row r="227" spans="2:47" s="1" customFormat="1" ht="40.5">
      <c r="B227" s="36"/>
      <c r="C227" s="58"/>
      <c r="D227" s="230" t="s">
        <v>216</v>
      </c>
      <c r="E227" s="58"/>
      <c r="F227" s="231" t="s">
        <v>492</v>
      </c>
      <c r="G227" s="58"/>
      <c r="H227" s="58"/>
      <c r="I227" s="163"/>
      <c r="J227" s="58"/>
      <c r="K227" s="58"/>
      <c r="L227" s="56"/>
      <c r="M227" s="73"/>
      <c r="N227" s="37"/>
      <c r="O227" s="37"/>
      <c r="P227" s="37"/>
      <c r="Q227" s="37"/>
      <c r="R227" s="37"/>
      <c r="S227" s="37"/>
      <c r="T227" s="74"/>
      <c r="AT227" s="19" t="s">
        <v>216</v>
      </c>
      <c r="AU227" s="19" t="s">
        <v>80</v>
      </c>
    </row>
    <row r="228" spans="2:65" s="1" customFormat="1" ht="22.5" customHeight="1">
      <c r="B228" s="36"/>
      <c r="C228" s="232" t="s">
        <v>493</v>
      </c>
      <c r="D228" s="232" t="s">
        <v>219</v>
      </c>
      <c r="E228" s="233" t="s">
        <v>494</v>
      </c>
      <c r="F228" s="234" t="s">
        <v>495</v>
      </c>
      <c r="G228" s="235" t="s">
        <v>314</v>
      </c>
      <c r="H228" s="236">
        <v>2</v>
      </c>
      <c r="I228" s="237"/>
      <c r="J228" s="238">
        <f>ROUND(I228*H228,2)</f>
        <v>0</v>
      </c>
      <c r="K228" s="234" t="s">
        <v>21</v>
      </c>
      <c r="L228" s="239"/>
      <c r="M228" s="240" t="s">
        <v>21</v>
      </c>
      <c r="N228" s="241" t="s">
        <v>42</v>
      </c>
      <c r="O228" s="37"/>
      <c r="P228" s="202">
        <f>O228*H228</f>
        <v>0</v>
      </c>
      <c r="Q228" s="202">
        <v>0</v>
      </c>
      <c r="R228" s="202">
        <f>Q228*H228</f>
        <v>0</v>
      </c>
      <c r="S228" s="202">
        <v>0</v>
      </c>
      <c r="T228" s="203">
        <f>S228*H228</f>
        <v>0</v>
      </c>
      <c r="AR228" s="19" t="s">
        <v>80</v>
      </c>
      <c r="AT228" s="19" t="s">
        <v>219</v>
      </c>
      <c r="AU228" s="19" t="s">
        <v>80</v>
      </c>
      <c r="AY228" s="19" t="s">
        <v>180</v>
      </c>
      <c r="BE228" s="204">
        <f>IF(N228="základní",J228,0)</f>
        <v>0</v>
      </c>
      <c r="BF228" s="204">
        <f>IF(N228="snížená",J228,0)</f>
        <v>0</v>
      </c>
      <c r="BG228" s="204">
        <f>IF(N228="zákl. přenesená",J228,0)</f>
        <v>0</v>
      </c>
      <c r="BH228" s="204">
        <f>IF(N228="sníž. přenesená",J228,0)</f>
        <v>0</v>
      </c>
      <c r="BI228" s="204">
        <f>IF(N228="nulová",J228,0)</f>
        <v>0</v>
      </c>
      <c r="BJ228" s="19" t="s">
        <v>78</v>
      </c>
      <c r="BK228" s="204">
        <f>ROUND(I228*H228,2)</f>
        <v>0</v>
      </c>
      <c r="BL228" s="19" t="s">
        <v>78</v>
      </c>
      <c r="BM228" s="19" t="s">
        <v>496</v>
      </c>
    </row>
    <row r="229" spans="2:47" s="1" customFormat="1" ht="27">
      <c r="B229" s="36"/>
      <c r="C229" s="58"/>
      <c r="D229" s="230" t="s">
        <v>216</v>
      </c>
      <c r="E229" s="58"/>
      <c r="F229" s="231" t="s">
        <v>497</v>
      </c>
      <c r="G229" s="58"/>
      <c r="H229" s="58"/>
      <c r="I229" s="163"/>
      <c r="J229" s="58"/>
      <c r="K229" s="58"/>
      <c r="L229" s="56"/>
      <c r="M229" s="73"/>
      <c r="N229" s="37"/>
      <c r="O229" s="37"/>
      <c r="P229" s="37"/>
      <c r="Q229" s="37"/>
      <c r="R229" s="37"/>
      <c r="S229" s="37"/>
      <c r="T229" s="74"/>
      <c r="AT229" s="19" t="s">
        <v>216</v>
      </c>
      <c r="AU229" s="19" t="s">
        <v>80</v>
      </c>
    </row>
    <row r="230" spans="2:65" s="1" customFormat="1" ht="31.5" customHeight="1">
      <c r="B230" s="36"/>
      <c r="C230" s="193" t="s">
        <v>498</v>
      </c>
      <c r="D230" s="193" t="s">
        <v>183</v>
      </c>
      <c r="E230" s="194" t="s">
        <v>499</v>
      </c>
      <c r="F230" s="195" t="s">
        <v>500</v>
      </c>
      <c r="G230" s="196" t="s">
        <v>331</v>
      </c>
      <c r="H230" s="246"/>
      <c r="I230" s="198"/>
      <c r="J230" s="199">
        <f>ROUND(I230*H230,2)</f>
        <v>0</v>
      </c>
      <c r="K230" s="195" t="s">
        <v>21</v>
      </c>
      <c r="L230" s="56"/>
      <c r="M230" s="200" t="s">
        <v>21</v>
      </c>
      <c r="N230" s="201" t="s">
        <v>42</v>
      </c>
      <c r="O230" s="37"/>
      <c r="P230" s="202">
        <f>O230*H230</f>
        <v>0</v>
      </c>
      <c r="Q230" s="202">
        <v>0</v>
      </c>
      <c r="R230" s="202">
        <f>Q230*H230</f>
        <v>0</v>
      </c>
      <c r="S230" s="202">
        <v>0</v>
      </c>
      <c r="T230" s="203">
        <f>S230*H230</f>
        <v>0</v>
      </c>
      <c r="AR230" s="19" t="s">
        <v>78</v>
      </c>
      <c r="AT230" s="19" t="s">
        <v>183</v>
      </c>
      <c r="AU230" s="19" t="s">
        <v>80</v>
      </c>
      <c r="AY230" s="19" t="s">
        <v>180</v>
      </c>
      <c r="BE230" s="204">
        <f>IF(N230="základní",J230,0)</f>
        <v>0</v>
      </c>
      <c r="BF230" s="204">
        <f>IF(N230="snížená",J230,0)</f>
        <v>0</v>
      </c>
      <c r="BG230" s="204">
        <f>IF(N230="zákl. přenesená",J230,0)</f>
        <v>0</v>
      </c>
      <c r="BH230" s="204">
        <f>IF(N230="sníž. přenesená",J230,0)</f>
        <v>0</v>
      </c>
      <c r="BI230" s="204">
        <f>IF(N230="nulová",J230,0)</f>
        <v>0</v>
      </c>
      <c r="BJ230" s="19" t="s">
        <v>78</v>
      </c>
      <c r="BK230" s="204">
        <f>ROUND(I230*H230,2)</f>
        <v>0</v>
      </c>
      <c r="BL230" s="19" t="s">
        <v>78</v>
      </c>
      <c r="BM230" s="19" t="s">
        <v>501</v>
      </c>
    </row>
    <row r="231" spans="2:63" s="11" customFormat="1" ht="37.35" customHeight="1">
      <c r="B231" s="176"/>
      <c r="C231" s="177"/>
      <c r="D231" s="190" t="s">
        <v>70</v>
      </c>
      <c r="E231" s="250" t="s">
        <v>502</v>
      </c>
      <c r="F231" s="250" t="s">
        <v>503</v>
      </c>
      <c r="G231" s="177"/>
      <c r="H231" s="177"/>
      <c r="I231" s="180"/>
      <c r="J231" s="251">
        <f>BK231</f>
        <v>0</v>
      </c>
      <c r="K231" s="177"/>
      <c r="L231" s="182"/>
      <c r="M231" s="183"/>
      <c r="N231" s="184"/>
      <c r="O231" s="184"/>
      <c r="P231" s="185">
        <f>P232</f>
        <v>0</v>
      </c>
      <c r="Q231" s="184"/>
      <c r="R231" s="185">
        <f>R232</f>
        <v>0</v>
      </c>
      <c r="S231" s="184"/>
      <c r="T231" s="186">
        <f>T232</f>
        <v>0</v>
      </c>
      <c r="AR231" s="187" t="s">
        <v>206</v>
      </c>
      <c r="AT231" s="188" t="s">
        <v>70</v>
      </c>
      <c r="AU231" s="188" t="s">
        <v>71</v>
      </c>
      <c r="AY231" s="187" t="s">
        <v>180</v>
      </c>
      <c r="BK231" s="189">
        <f>BK232</f>
        <v>0</v>
      </c>
    </row>
    <row r="232" spans="2:65" s="1" customFormat="1" ht="22.5" customHeight="1">
      <c r="B232" s="36"/>
      <c r="C232" s="193" t="s">
        <v>504</v>
      </c>
      <c r="D232" s="193" t="s">
        <v>183</v>
      </c>
      <c r="E232" s="194" t="s">
        <v>505</v>
      </c>
      <c r="F232" s="195" t="s">
        <v>506</v>
      </c>
      <c r="G232" s="196" t="s">
        <v>214</v>
      </c>
      <c r="H232" s="197">
        <v>3</v>
      </c>
      <c r="I232" s="198"/>
      <c r="J232" s="199">
        <f>ROUND(I232*H232,2)</f>
        <v>0</v>
      </c>
      <c r="K232" s="195" t="s">
        <v>21</v>
      </c>
      <c r="L232" s="56"/>
      <c r="M232" s="200" t="s">
        <v>21</v>
      </c>
      <c r="N232" s="252" t="s">
        <v>42</v>
      </c>
      <c r="O232" s="253"/>
      <c r="P232" s="254">
        <f>O232*H232</f>
        <v>0</v>
      </c>
      <c r="Q232" s="254">
        <v>0</v>
      </c>
      <c r="R232" s="254">
        <f>Q232*H232</f>
        <v>0</v>
      </c>
      <c r="S232" s="254">
        <v>0</v>
      </c>
      <c r="T232" s="255">
        <f>S232*H232</f>
        <v>0</v>
      </c>
      <c r="AR232" s="19" t="s">
        <v>78</v>
      </c>
      <c r="AT232" s="19" t="s">
        <v>183</v>
      </c>
      <c r="AU232" s="19" t="s">
        <v>78</v>
      </c>
      <c r="AY232" s="19" t="s">
        <v>180</v>
      </c>
      <c r="BE232" s="204">
        <f>IF(N232="základní",J232,0)</f>
        <v>0</v>
      </c>
      <c r="BF232" s="204">
        <f>IF(N232="snížená",J232,0)</f>
        <v>0</v>
      </c>
      <c r="BG232" s="204">
        <f>IF(N232="zákl. přenesená",J232,0)</f>
        <v>0</v>
      </c>
      <c r="BH232" s="204">
        <f>IF(N232="sníž. přenesená",J232,0)</f>
        <v>0</v>
      </c>
      <c r="BI232" s="204">
        <f>IF(N232="nulová",J232,0)</f>
        <v>0</v>
      </c>
      <c r="BJ232" s="19" t="s">
        <v>78</v>
      </c>
      <c r="BK232" s="204">
        <f>ROUND(I232*H232,2)</f>
        <v>0</v>
      </c>
      <c r="BL232" s="19" t="s">
        <v>78</v>
      </c>
      <c r="BM232" s="19" t="s">
        <v>507</v>
      </c>
    </row>
    <row r="233" spans="2:12" s="1" customFormat="1" ht="6.95" customHeight="1">
      <c r="B233" s="51"/>
      <c r="C233" s="52"/>
      <c r="D233" s="52"/>
      <c r="E233" s="52"/>
      <c r="F233" s="52"/>
      <c r="G233" s="52"/>
      <c r="H233" s="52"/>
      <c r="I233" s="139"/>
      <c r="J233" s="52"/>
      <c r="K233" s="52"/>
      <c r="L233" s="56"/>
    </row>
  </sheetData>
  <sheetProtection password="CC35" sheet="1" objects="1" scenarios="1" formatColumns="0" formatRows="0" sort="0" autoFilter="0"/>
  <autoFilter ref="C85:K85"/>
  <mergeCells count="9">
    <mergeCell ref="E76:H76"/>
    <mergeCell ref="E78:H78"/>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5"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9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84</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s="1" customFormat="1" ht="13.5">
      <c r="B8" s="36"/>
      <c r="C8" s="37"/>
      <c r="D8" s="32" t="s">
        <v>148</v>
      </c>
      <c r="E8" s="37"/>
      <c r="F8" s="37"/>
      <c r="G8" s="37"/>
      <c r="H8" s="37"/>
      <c r="I8" s="118"/>
      <c r="J8" s="37"/>
      <c r="K8" s="40"/>
    </row>
    <row r="9" spans="2:11" s="1" customFormat="1" ht="36.95" customHeight="1">
      <c r="B9" s="36"/>
      <c r="C9" s="37"/>
      <c r="D9" s="37"/>
      <c r="E9" s="329" t="s">
        <v>508</v>
      </c>
      <c r="F9" s="297"/>
      <c r="G9" s="297"/>
      <c r="H9" s="297"/>
      <c r="I9" s="118"/>
      <c r="J9" s="37"/>
      <c r="K9" s="40"/>
    </row>
    <row r="10" spans="2:11" s="1" customFormat="1" ht="13.5">
      <c r="B10" s="36"/>
      <c r="C10" s="37"/>
      <c r="D10" s="37"/>
      <c r="E10" s="37"/>
      <c r="F10" s="37"/>
      <c r="G10" s="37"/>
      <c r="H10" s="37"/>
      <c r="I10" s="118"/>
      <c r="J10" s="37"/>
      <c r="K10" s="40"/>
    </row>
    <row r="11" spans="2:11" s="1" customFormat="1" ht="14.45" customHeight="1">
      <c r="B11" s="36"/>
      <c r="C11" s="37"/>
      <c r="D11" s="32" t="s">
        <v>18</v>
      </c>
      <c r="E11" s="37"/>
      <c r="F11" s="30" t="s">
        <v>21</v>
      </c>
      <c r="G11" s="37"/>
      <c r="H11" s="37"/>
      <c r="I11" s="119" t="s">
        <v>20</v>
      </c>
      <c r="J11" s="30" t="s">
        <v>21</v>
      </c>
      <c r="K11" s="40"/>
    </row>
    <row r="12" spans="2:11" s="1" customFormat="1" ht="14.45" customHeight="1">
      <c r="B12" s="36"/>
      <c r="C12" s="37"/>
      <c r="D12" s="32" t="s">
        <v>22</v>
      </c>
      <c r="E12" s="37"/>
      <c r="F12" s="30" t="s">
        <v>23</v>
      </c>
      <c r="G12" s="37"/>
      <c r="H12" s="37"/>
      <c r="I12" s="119" t="s">
        <v>24</v>
      </c>
      <c r="J12" s="120" t="str">
        <f>'Rekapitulace stavby'!AN8</f>
        <v>22. 3. 2016</v>
      </c>
      <c r="K12" s="40"/>
    </row>
    <row r="13" spans="2:11" s="1" customFormat="1" ht="10.9" customHeight="1">
      <c r="B13" s="36"/>
      <c r="C13" s="37"/>
      <c r="D13" s="37"/>
      <c r="E13" s="37"/>
      <c r="F13" s="37"/>
      <c r="G13" s="37"/>
      <c r="H13" s="37"/>
      <c r="I13" s="118"/>
      <c r="J13" s="37"/>
      <c r="K13" s="40"/>
    </row>
    <row r="14" spans="2:11" s="1" customFormat="1" ht="14.45" customHeight="1">
      <c r="B14" s="36"/>
      <c r="C14" s="37"/>
      <c r="D14" s="32" t="s">
        <v>26</v>
      </c>
      <c r="E14" s="37"/>
      <c r="F14" s="37"/>
      <c r="G14" s="37"/>
      <c r="H14" s="37"/>
      <c r="I14" s="119" t="s">
        <v>27</v>
      </c>
      <c r="J14" s="30" t="str">
        <f>IF('Rekapitulace stavby'!AN10="","",'Rekapitulace stavby'!AN10)</f>
        <v/>
      </c>
      <c r="K14" s="40"/>
    </row>
    <row r="15" spans="2:11" s="1" customFormat="1" ht="18" customHeight="1">
      <c r="B15" s="36"/>
      <c r="C15" s="37"/>
      <c r="D15" s="37"/>
      <c r="E15" s="30" t="str">
        <f>IF('Rekapitulace stavby'!E11="","",'Rekapitulace stavby'!E11)</f>
        <v>Povodí Labe, státní podnik</v>
      </c>
      <c r="F15" s="37"/>
      <c r="G15" s="37"/>
      <c r="H15" s="37"/>
      <c r="I15" s="119" t="s">
        <v>29</v>
      </c>
      <c r="J15" s="30" t="str">
        <f>IF('Rekapitulace stavby'!AN11="","",'Rekapitulace stavby'!AN11)</f>
        <v/>
      </c>
      <c r="K15" s="40"/>
    </row>
    <row r="16" spans="2:11" s="1" customFormat="1" ht="6.95" customHeight="1">
      <c r="B16" s="36"/>
      <c r="C16" s="37"/>
      <c r="D16" s="37"/>
      <c r="E16" s="37"/>
      <c r="F16" s="37"/>
      <c r="G16" s="37"/>
      <c r="H16" s="37"/>
      <c r="I16" s="118"/>
      <c r="J16" s="37"/>
      <c r="K16" s="40"/>
    </row>
    <row r="17" spans="2:11" s="1" customFormat="1" ht="14.45" customHeight="1">
      <c r="B17" s="36"/>
      <c r="C17" s="37"/>
      <c r="D17" s="32" t="s">
        <v>30</v>
      </c>
      <c r="E17" s="37"/>
      <c r="F17" s="37"/>
      <c r="G17" s="37"/>
      <c r="H17" s="37"/>
      <c r="I17" s="119" t="s">
        <v>27</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9" t="s">
        <v>29</v>
      </c>
      <c r="J18" s="30" t="str">
        <f>IF('Rekapitulace stavby'!AN14="Vyplň údaj","",IF('Rekapitulace stavby'!AN14="","",'Rekapitulace stavby'!AN14))</f>
        <v/>
      </c>
      <c r="K18" s="40"/>
    </row>
    <row r="19" spans="2:11" s="1" customFormat="1" ht="6.95" customHeight="1">
      <c r="B19" s="36"/>
      <c r="C19" s="37"/>
      <c r="D19" s="37"/>
      <c r="E19" s="37"/>
      <c r="F19" s="37"/>
      <c r="G19" s="37"/>
      <c r="H19" s="37"/>
      <c r="I19" s="118"/>
      <c r="J19" s="37"/>
      <c r="K19" s="40"/>
    </row>
    <row r="20" spans="2:11" s="1" customFormat="1" ht="14.45" customHeight="1">
      <c r="B20" s="36"/>
      <c r="C20" s="37"/>
      <c r="D20" s="32" t="s">
        <v>32</v>
      </c>
      <c r="E20" s="37"/>
      <c r="F20" s="37"/>
      <c r="G20" s="37"/>
      <c r="H20" s="37"/>
      <c r="I20" s="119" t="s">
        <v>27</v>
      </c>
      <c r="J20" s="30" t="str">
        <f>IF('Rekapitulace stavby'!AN16="","",'Rekapitulace stavby'!AN16)</f>
        <v/>
      </c>
      <c r="K20" s="40"/>
    </row>
    <row r="21" spans="2:11" s="1" customFormat="1" ht="18" customHeight="1">
      <c r="B21" s="36"/>
      <c r="C21" s="37"/>
      <c r="D21" s="37"/>
      <c r="E21" s="30" t="str">
        <f>IF('Rekapitulace stavby'!E17="","",'Rekapitulace stavby'!E17)</f>
        <v>HG Partner, s.r.o.</v>
      </c>
      <c r="F21" s="37"/>
      <c r="G21" s="37"/>
      <c r="H21" s="37"/>
      <c r="I21" s="119" t="s">
        <v>29</v>
      </c>
      <c r="J21" s="30" t="str">
        <f>IF('Rekapitulace stavby'!AN17="","",'Rekapitulace stavby'!AN17)</f>
        <v/>
      </c>
      <c r="K21" s="40"/>
    </row>
    <row r="22" spans="2:11" s="1" customFormat="1" ht="6.95" customHeight="1">
      <c r="B22" s="36"/>
      <c r="C22" s="37"/>
      <c r="D22" s="37"/>
      <c r="E22" s="37"/>
      <c r="F22" s="37"/>
      <c r="G22" s="37"/>
      <c r="H22" s="37"/>
      <c r="I22" s="118"/>
      <c r="J22" s="37"/>
      <c r="K22" s="40"/>
    </row>
    <row r="23" spans="2:11" s="1" customFormat="1" ht="14.45" customHeight="1">
      <c r="B23" s="36"/>
      <c r="C23" s="37"/>
      <c r="D23" s="32" t="s">
        <v>35</v>
      </c>
      <c r="E23" s="37"/>
      <c r="F23" s="37"/>
      <c r="G23" s="37"/>
      <c r="H23" s="37"/>
      <c r="I23" s="118"/>
      <c r="J23" s="37"/>
      <c r="K23" s="40"/>
    </row>
    <row r="24" spans="2:11" s="7" customFormat="1" ht="22.5" customHeight="1">
      <c r="B24" s="121"/>
      <c r="C24" s="122"/>
      <c r="D24" s="122"/>
      <c r="E24" s="293" t="s">
        <v>21</v>
      </c>
      <c r="F24" s="330"/>
      <c r="G24" s="330"/>
      <c r="H24" s="330"/>
      <c r="I24" s="123"/>
      <c r="J24" s="122"/>
      <c r="K24" s="124"/>
    </row>
    <row r="25" spans="2:11" s="1" customFormat="1" ht="6.95" customHeight="1">
      <c r="B25" s="36"/>
      <c r="C25" s="37"/>
      <c r="D25" s="37"/>
      <c r="E25" s="37"/>
      <c r="F25" s="37"/>
      <c r="G25" s="37"/>
      <c r="H25" s="37"/>
      <c r="I25" s="118"/>
      <c r="J25" s="37"/>
      <c r="K25" s="40"/>
    </row>
    <row r="26" spans="2:11" s="1" customFormat="1" ht="6.95" customHeight="1">
      <c r="B26" s="36"/>
      <c r="C26" s="37"/>
      <c r="D26" s="81"/>
      <c r="E26" s="81"/>
      <c r="F26" s="81"/>
      <c r="G26" s="81"/>
      <c r="H26" s="81"/>
      <c r="I26" s="125"/>
      <c r="J26" s="81"/>
      <c r="K26" s="126"/>
    </row>
    <row r="27" spans="2:11" s="1" customFormat="1" ht="25.35" customHeight="1">
      <c r="B27" s="36"/>
      <c r="C27" s="37"/>
      <c r="D27" s="127" t="s">
        <v>37</v>
      </c>
      <c r="E27" s="37"/>
      <c r="F27" s="37"/>
      <c r="G27" s="37"/>
      <c r="H27" s="37"/>
      <c r="I27" s="118"/>
      <c r="J27" s="128">
        <f>ROUND(J91,2)</f>
        <v>0</v>
      </c>
      <c r="K27" s="40"/>
    </row>
    <row r="28" spans="2:11" s="1" customFormat="1" ht="6.95" customHeight="1">
      <c r="B28" s="36"/>
      <c r="C28" s="37"/>
      <c r="D28" s="81"/>
      <c r="E28" s="81"/>
      <c r="F28" s="81"/>
      <c r="G28" s="81"/>
      <c r="H28" s="81"/>
      <c r="I28" s="125"/>
      <c r="J28" s="81"/>
      <c r="K28" s="126"/>
    </row>
    <row r="29" spans="2:11" s="1" customFormat="1" ht="14.45" customHeight="1">
      <c r="B29" s="36"/>
      <c r="C29" s="37"/>
      <c r="D29" s="37"/>
      <c r="E29" s="37"/>
      <c r="F29" s="41" t="s">
        <v>39</v>
      </c>
      <c r="G29" s="37"/>
      <c r="H29" s="37"/>
      <c r="I29" s="129" t="s">
        <v>38</v>
      </c>
      <c r="J29" s="41" t="s">
        <v>40</v>
      </c>
      <c r="K29" s="40"/>
    </row>
    <row r="30" spans="2:11" s="1" customFormat="1" ht="14.45" customHeight="1">
      <c r="B30" s="36"/>
      <c r="C30" s="37"/>
      <c r="D30" s="44" t="s">
        <v>41</v>
      </c>
      <c r="E30" s="44" t="s">
        <v>42</v>
      </c>
      <c r="F30" s="130">
        <f>ROUND(SUM(BE91:BE491),2)</f>
        <v>0</v>
      </c>
      <c r="G30" s="37"/>
      <c r="H30" s="37"/>
      <c r="I30" s="131">
        <v>0.21</v>
      </c>
      <c r="J30" s="130">
        <f>ROUND(ROUND((SUM(BE91:BE491)),2)*I30,2)</f>
        <v>0</v>
      </c>
      <c r="K30" s="40"/>
    </row>
    <row r="31" spans="2:11" s="1" customFormat="1" ht="14.45" customHeight="1">
      <c r="B31" s="36"/>
      <c r="C31" s="37"/>
      <c r="D31" s="37"/>
      <c r="E31" s="44" t="s">
        <v>43</v>
      </c>
      <c r="F31" s="130">
        <f>ROUND(SUM(BF91:BF491),2)</f>
        <v>0</v>
      </c>
      <c r="G31" s="37"/>
      <c r="H31" s="37"/>
      <c r="I31" s="131">
        <v>0.15</v>
      </c>
      <c r="J31" s="130">
        <f>ROUND(ROUND((SUM(BF91:BF491)),2)*I31,2)</f>
        <v>0</v>
      </c>
      <c r="K31" s="40"/>
    </row>
    <row r="32" spans="2:11" s="1" customFormat="1" ht="14.45" customHeight="1" hidden="1">
      <c r="B32" s="36"/>
      <c r="C32" s="37"/>
      <c r="D32" s="37"/>
      <c r="E32" s="44" t="s">
        <v>44</v>
      </c>
      <c r="F32" s="130">
        <f>ROUND(SUM(BG91:BG491),2)</f>
        <v>0</v>
      </c>
      <c r="G32" s="37"/>
      <c r="H32" s="37"/>
      <c r="I32" s="131">
        <v>0.21</v>
      </c>
      <c r="J32" s="130">
        <v>0</v>
      </c>
      <c r="K32" s="40"/>
    </row>
    <row r="33" spans="2:11" s="1" customFormat="1" ht="14.45" customHeight="1" hidden="1">
      <c r="B33" s="36"/>
      <c r="C33" s="37"/>
      <c r="D33" s="37"/>
      <c r="E33" s="44" t="s">
        <v>45</v>
      </c>
      <c r="F33" s="130">
        <f>ROUND(SUM(BH91:BH491),2)</f>
        <v>0</v>
      </c>
      <c r="G33" s="37"/>
      <c r="H33" s="37"/>
      <c r="I33" s="131">
        <v>0.15</v>
      </c>
      <c r="J33" s="130">
        <v>0</v>
      </c>
      <c r="K33" s="40"/>
    </row>
    <row r="34" spans="2:11" s="1" customFormat="1" ht="14.45" customHeight="1" hidden="1">
      <c r="B34" s="36"/>
      <c r="C34" s="37"/>
      <c r="D34" s="37"/>
      <c r="E34" s="44" t="s">
        <v>46</v>
      </c>
      <c r="F34" s="130">
        <f>ROUND(SUM(BI91:BI491),2)</f>
        <v>0</v>
      </c>
      <c r="G34" s="37"/>
      <c r="H34" s="37"/>
      <c r="I34" s="131">
        <v>0</v>
      </c>
      <c r="J34" s="130">
        <v>0</v>
      </c>
      <c r="K34" s="40"/>
    </row>
    <row r="35" spans="2:11" s="1" customFormat="1" ht="6.95" customHeight="1">
      <c r="B35" s="36"/>
      <c r="C35" s="37"/>
      <c r="D35" s="37"/>
      <c r="E35" s="37"/>
      <c r="F35" s="37"/>
      <c r="G35" s="37"/>
      <c r="H35" s="37"/>
      <c r="I35" s="118"/>
      <c r="J35" s="37"/>
      <c r="K35" s="40"/>
    </row>
    <row r="36" spans="2:11" s="1" customFormat="1" ht="25.35" customHeight="1">
      <c r="B36" s="36"/>
      <c r="C36" s="132"/>
      <c r="D36" s="133" t="s">
        <v>47</v>
      </c>
      <c r="E36" s="75"/>
      <c r="F36" s="75"/>
      <c r="G36" s="134" t="s">
        <v>48</v>
      </c>
      <c r="H36" s="135" t="s">
        <v>49</v>
      </c>
      <c r="I36" s="136"/>
      <c r="J36" s="137">
        <f>SUM(J27:J34)</f>
        <v>0</v>
      </c>
      <c r="K36" s="138"/>
    </row>
    <row r="37" spans="2:11" s="1" customFormat="1" ht="14.45" customHeight="1">
      <c r="B37" s="51"/>
      <c r="C37" s="52"/>
      <c r="D37" s="52"/>
      <c r="E37" s="52"/>
      <c r="F37" s="52"/>
      <c r="G37" s="52"/>
      <c r="H37" s="52"/>
      <c r="I37" s="139"/>
      <c r="J37" s="52"/>
      <c r="K37" s="53"/>
    </row>
    <row r="41" spans="2:11" s="1" customFormat="1" ht="6.95" customHeight="1">
      <c r="B41" s="140"/>
      <c r="C41" s="141"/>
      <c r="D41" s="141"/>
      <c r="E41" s="141"/>
      <c r="F41" s="141"/>
      <c r="G41" s="141"/>
      <c r="H41" s="141"/>
      <c r="I41" s="142"/>
      <c r="J41" s="141"/>
      <c r="K41" s="143"/>
    </row>
    <row r="42" spans="2:11" s="1" customFormat="1" ht="36.95" customHeight="1">
      <c r="B42" s="36"/>
      <c r="C42" s="25" t="s">
        <v>150</v>
      </c>
      <c r="D42" s="37"/>
      <c r="E42" s="37"/>
      <c r="F42" s="37"/>
      <c r="G42" s="37"/>
      <c r="H42" s="37"/>
      <c r="I42" s="118"/>
      <c r="J42" s="37"/>
      <c r="K42" s="40"/>
    </row>
    <row r="43" spans="2:11" s="1" customFormat="1" ht="6.95" customHeight="1">
      <c r="B43" s="36"/>
      <c r="C43" s="37"/>
      <c r="D43" s="37"/>
      <c r="E43" s="37"/>
      <c r="F43" s="37"/>
      <c r="G43" s="37"/>
      <c r="H43" s="37"/>
      <c r="I43" s="118"/>
      <c r="J43" s="37"/>
      <c r="K43" s="40"/>
    </row>
    <row r="44" spans="2:11" s="1" customFormat="1" ht="14.45" customHeight="1">
      <c r="B44" s="36"/>
      <c r="C44" s="32" t="s">
        <v>16</v>
      </c>
      <c r="D44" s="37"/>
      <c r="E44" s="37"/>
      <c r="F44" s="37"/>
      <c r="G44" s="37"/>
      <c r="H44" s="37"/>
      <c r="I44" s="118"/>
      <c r="J44" s="37"/>
      <c r="K44" s="40"/>
    </row>
    <row r="45" spans="2:11" s="1" customFormat="1" ht="22.5" customHeight="1">
      <c r="B45" s="36"/>
      <c r="C45" s="37"/>
      <c r="D45" s="37"/>
      <c r="E45" s="328" t="str">
        <f>E7</f>
        <v>VD Labská, zvýšení retenční funkce rekonstrucí spodních výpustí v obtokovém tunelu</v>
      </c>
      <c r="F45" s="297"/>
      <c r="G45" s="297"/>
      <c r="H45" s="297"/>
      <c r="I45" s="118"/>
      <c r="J45" s="37"/>
      <c r="K45" s="40"/>
    </row>
    <row r="46" spans="2:11" s="1" customFormat="1" ht="14.45" customHeight="1">
      <c r="B46" s="36"/>
      <c r="C46" s="32" t="s">
        <v>148</v>
      </c>
      <c r="D46" s="37"/>
      <c r="E46" s="37"/>
      <c r="F46" s="37"/>
      <c r="G46" s="37"/>
      <c r="H46" s="37"/>
      <c r="I46" s="118"/>
      <c r="J46" s="37"/>
      <c r="K46" s="40"/>
    </row>
    <row r="47" spans="2:11" s="1" customFormat="1" ht="23.25" customHeight="1">
      <c r="B47" s="36"/>
      <c r="C47" s="37"/>
      <c r="D47" s="37"/>
      <c r="E47" s="329" t="str">
        <f>E9</f>
        <v>SO 01 - Spodní výpusti v obtoku</v>
      </c>
      <c r="F47" s="297"/>
      <c r="G47" s="297"/>
      <c r="H47" s="297"/>
      <c r="I47" s="118"/>
      <c r="J47" s="37"/>
      <c r="K47" s="40"/>
    </row>
    <row r="48" spans="2:11" s="1" customFormat="1" ht="6.95" customHeight="1">
      <c r="B48" s="36"/>
      <c r="C48" s="37"/>
      <c r="D48" s="37"/>
      <c r="E48" s="37"/>
      <c r="F48" s="37"/>
      <c r="G48" s="37"/>
      <c r="H48" s="37"/>
      <c r="I48" s="118"/>
      <c r="J48" s="37"/>
      <c r="K48" s="40"/>
    </row>
    <row r="49" spans="2:11" s="1" customFormat="1" ht="18" customHeight="1">
      <c r="B49" s="36"/>
      <c r="C49" s="32" t="s">
        <v>22</v>
      </c>
      <c r="D49" s="37"/>
      <c r="E49" s="37"/>
      <c r="F49" s="30" t="str">
        <f>F12</f>
        <v xml:space="preserve"> </v>
      </c>
      <c r="G49" s="37"/>
      <c r="H49" s="37"/>
      <c r="I49" s="119" t="s">
        <v>24</v>
      </c>
      <c r="J49" s="120" t="str">
        <f>IF(J12="","",J12)</f>
        <v>22. 3. 2016</v>
      </c>
      <c r="K49" s="40"/>
    </row>
    <row r="50" spans="2:11" s="1" customFormat="1" ht="6.95" customHeight="1">
      <c r="B50" s="36"/>
      <c r="C50" s="37"/>
      <c r="D50" s="37"/>
      <c r="E50" s="37"/>
      <c r="F50" s="37"/>
      <c r="G50" s="37"/>
      <c r="H50" s="37"/>
      <c r="I50" s="118"/>
      <c r="J50" s="37"/>
      <c r="K50" s="40"/>
    </row>
    <row r="51" spans="2:11" s="1" customFormat="1" ht="13.5">
      <c r="B51" s="36"/>
      <c r="C51" s="32" t="s">
        <v>26</v>
      </c>
      <c r="D51" s="37"/>
      <c r="E51" s="37"/>
      <c r="F51" s="30" t="str">
        <f>E15</f>
        <v>Povodí Labe, státní podnik</v>
      </c>
      <c r="G51" s="37"/>
      <c r="H51" s="37"/>
      <c r="I51" s="119" t="s">
        <v>32</v>
      </c>
      <c r="J51" s="30" t="str">
        <f>E21</f>
        <v>HG Partner, s.r.o.</v>
      </c>
      <c r="K51" s="40"/>
    </row>
    <row r="52" spans="2:11" s="1" customFormat="1" ht="14.45" customHeight="1">
      <c r="B52" s="36"/>
      <c r="C52" s="32" t="s">
        <v>30</v>
      </c>
      <c r="D52" s="37"/>
      <c r="E52" s="37"/>
      <c r="F52" s="30" t="str">
        <f>IF(E18="","",E18)</f>
        <v/>
      </c>
      <c r="G52" s="37"/>
      <c r="H52" s="37"/>
      <c r="I52" s="118"/>
      <c r="J52" s="37"/>
      <c r="K52" s="40"/>
    </row>
    <row r="53" spans="2:11" s="1" customFormat="1" ht="10.35" customHeight="1">
      <c r="B53" s="36"/>
      <c r="C53" s="37"/>
      <c r="D53" s="37"/>
      <c r="E53" s="37"/>
      <c r="F53" s="37"/>
      <c r="G53" s="37"/>
      <c r="H53" s="37"/>
      <c r="I53" s="118"/>
      <c r="J53" s="37"/>
      <c r="K53" s="40"/>
    </row>
    <row r="54" spans="2:11" s="1" customFormat="1" ht="29.25" customHeight="1">
      <c r="B54" s="36"/>
      <c r="C54" s="144" t="s">
        <v>151</v>
      </c>
      <c r="D54" s="132"/>
      <c r="E54" s="132"/>
      <c r="F54" s="132"/>
      <c r="G54" s="132"/>
      <c r="H54" s="132"/>
      <c r="I54" s="145"/>
      <c r="J54" s="146" t="s">
        <v>152</v>
      </c>
      <c r="K54" s="147"/>
    </row>
    <row r="55" spans="2:11" s="1" customFormat="1" ht="10.35" customHeight="1">
      <c r="B55" s="36"/>
      <c r="C55" s="37"/>
      <c r="D55" s="37"/>
      <c r="E55" s="37"/>
      <c r="F55" s="37"/>
      <c r="G55" s="37"/>
      <c r="H55" s="37"/>
      <c r="I55" s="118"/>
      <c r="J55" s="37"/>
      <c r="K55" s="40"/>
    </row>
    <row r="56" spans="2:47" s="1" customFormat="1" ht="29.25" customHeight="1">
      <c r="B56" s="36"/>
      <c r="C56" s="148" t="s">
        <v>153</v>
      </c>
      <c r="D56" s="37"/>
      <c r="E56" s="37"/>
      <c r="F56" s="37"/>
      <c r="G56" s="37"/>
      <c r="H56" s="37"/>
      <c r="I56" s="118"/>
      <c r="J56" s="128">
        <f>J91</f>
        <v>0</v>
      </c>
      <c r="K56" s="40"/>
      <c r="AU56" s="19" t="s">
        <v>154</v>
      </c>
    </row>
    <row r="57" spans="2:11" s="8" customFormat="1" ht="24.95" customHeight="1">
      <c r="B57" s="149"/>
      <c r="C57" s="150"/>
      <c r="D57" s="151" t="s">
        <v>509</v>
      </c>
      <c r="E57" s="152"/>
      <c r="F57" s="152"/>
      <c r="G57" s="152"/>
      <c r="H57" s="152"/>
      <c r="I57" s="153"/>
      <c r="J57" s="154">
        <f>J92</f>
        <v>0</v>
      </c>
      <c r="K57" s="155"/>
    </row>
    <row r="58" spans="2:11" s="9" customFormat="1" ht="19.9" customHeight="1">
      <c r="B58" s="156"/>
      <c r="C58" s="157"/>
      <c r="D58" s="158" t="s">
        <v>159</v>
      </c>
      <c r="E58" s="159"/>
      <c r="F58" s="159"/>
      <c r="G58" s="159"/>
      <c r="H58" s="159"/>
      <c r="I58" s="160"/>
      <c r="J58" s="161">
        <f>J93</f>
        <v>0</v>
      </c>
      <c r="K58" s="162"/>
    </row>
    <row r="59" spans="2:11" s="9" customFormat="1" ht="19.9" customHeight="1">
      <c r="B59" s="156"/>
      <c r="C59" s="157"/>
      <c r="D59" s="158" t="s">
        <v>510</v>
      </c>
      <c r="E59" s="159"/>
      <c r="F59" s="159"/>
      <c r="G59" s="159"/>
      <c r="H59" s="159"/>
      <c r="I59" s="160"/>
      <c r="J59" s="161">
        <f>J135</f>
        <v>0</v>
      </c>
      <c r="K59" s="162"/>
    </row>
    <row r="60" spans="2:11" s="9" customFormat="1" ht="19.9" customHeight="1">
      <c r="B60" s="156"/>
      <c r="C60" s="157"/>
      <c r="D60" s="158" t="s">
        <v>511</v>
      </c>
      <c r="E60" s="159"/>
      <c r="F60" s="159"/>
      <c r="G60" s="159"/>
      <c r="H60" s="159"/>
      <c r="I60" s="160"/>
      <c r="J60" s="161">
        <f>J149</f>
        <v>0</v>
      </c>
      <c r="K60" s="162"/>
    </row>
    <row r="61" spans="2:11" s="9" customFormat="1" ht="19.9" customHeight="1">
      <c r="B61" s="156"/>
      <c r="C61" s="157"/>
      <c r="D61" s="158" t="s">
        <v>512</v>
      </c>
      <c r="E61" s="159"/>
      <c r="F61" s="159"/>
      <c r="G61" s="159"/>
      <c r="H61" s="159"/>
      <c r="I61" s="160"/>
      <c r="J61" s="161">
        <f>J207</f>
        <v>0</v>
      </c>
      <c r="K61" s="162"/>
    </row>
    <row r="62" spans="2:11" s="9" customFormat="1" ht="19.9" customHeight="1">
      <c r="B62" s="156"/>
      <c r="C62" s="157"/>
      <c r="D62" s="158" t="s">
        <v>513</v>
      </c>
      <c r="E62" s="159"/>
      <c r="F62" s="159"/>
      <c r="G62" s="159"/>
      <c r="H62" s="159"/>
      <c r="I62" s="160"/>
      <c r="J62" s="161">
        <f>J338</f>
        <v>0</v>
      </c>
      <c r="K62" s="162"/>
    </row>
    <row r="63" spans="2:11" s="9" customFormat="1" ht="19.9" customHeight="1">
      <c r="B63" s="156"/>
      <c r="C63" s="157"/>
      <c r="D63" s="158" t="s">
        <v>156</v>
      </c>
      <c r="E63" s="159"/>
      <c r="F63" s="159"/>
      <c r="G63" s="159"/>
      <c r="H63" s="159"/>
      <c r="I63" s="160"/>
      <c r="J63" s="161">
        <f>J353</f>
        <v>0</v>
      </c>
      <c r="K63" s="162"/>
    </row>
    <row r="64" spans="2:11" s="9" customFormat="1" ht="19.9" customHeight="1">
      <c r="B64" s="156"/>
      <c r="C64" s="157"/>
      <c r="D64" s="158" t="s">
        <v>157</v>
      </c>
      <c r="E64" s="159"/>
      <c r="F64" s="159"/>
      <c r="G64" s="159"/>
      <c r="H64" s="159"/>
      <c r="I64" s="160"/>
      <c r="J64" s="161">
        <f>J374</f>
        <v>0</v>
      </c>
      <c r="K64" s="162"/>
    </row>
    <row r="65" spans="2:11" s="9" customFormat="1" ht="19.9" customHeight="1">
      <c r="B65" s="156"/>
      <c r="C65" s="157"/>
      <c r="D65" s="158" t="s">
        <v>158</v>
      </c>
      <c r="E65" s="159"/>
      <c r="F65" s="159"/>
      <c r="G65" s="159"/>
      <c r="H65" s="159"/>
      <c r="I65" s="160"/>
      <c r="J65" s="161">
        <f>J416</f>
        <v>0</v>
      </c>
      <c r="K65" s="162"/>
    </row>
    <row r="66" spans="2:11" s="9" customFormat="1" ht="19.9" customHeight="1">
      <c r="B66" s="156"/>
      <c r="C66" s="157"/>
      <c r="D66" s="158" t="s">
        <v>514</v>
      </c>
      <c r="E66" s="159"/>
      <c r="F66" s="159"/>
      <c r="G66" s="159"/>
      <c r="H66" s="159"/>
      <c r="I66" s="160"/>
      <c r="J66" s="161">
        <f>J437</f>
        <v>0</v>
      </c>
      <c r="K66" s="162"/>
    </row>
    <row r="67" spans="2:11" s="8" customFormat="1" ht="24.95" customHeight="1">
      <c r="B67" s="149"/>
      <c r="C67" s="150"/>
      <c r="D67" s="151" t="s">
        <v>515</v>
      </c>
      <c r="E67" s="152"/>
      <c r="F67" s="152"/>
      <c r="G67" s="152"/>
      <c r="H67" s="152"/>
      <c r="I67" s="153"/>
      <c r="J67" s="154">
        <f>J440</f>
        <v>0</v>
      </c>
      <c r="K67" s="155"/>
    </row>
    <row r="68" spans="2:11" s="9" customFormat="1" ht="19.9" customHeight="1">
      <c r="B68" s="156"/>
      <c r="C68" s="157"/>
      <c r="D68" s="158" t="s">
        <v>516</v>
      </c>
      <c r="E68" s="159"/>
      <c r="F68" s="159"/>
      <c r="G68" s="159"/>
      <c r="H68" s="159"/>
      <c r="I68" s="160"/>
      <c r="J68" s="161">
        <f>J441</f>
        <v>0</v>
      </c>
      <c r="K68" s="162"/>
    </row>
    <row r="69" spans="2:11" s="8" customFormat="1" ht="24.95" customHeight="1">
      <c r="B69" s="149"/>
      <c r="C69" s="150"/>
      <c r="D69" s="151" t="s">
        <v>160</v>
      </c>
      <c r="E69" s="152"/>
      <c r="F69" s="152"/>
      <c r="G69" s="152"/>
      <c r="H69" s="152"/>
      <c r="I69" s="153"/>
      <c r="J69" s="154">
        <f>J472</f>
        <v>0</v>
      </c>
      <c r="K69" s="155"/>
    </row>
    <row r="70" spans="2:11" s="9" customFormat="1" ht="19.9" customHeight="1">
      <c r="B70" s="156"/>
      <c r="C70" s="157"/>
      <c r="D70" s="158" t="s">
        <v>517</v>
      </c>
      <c r="E70" s="159"/>
      <c r="F70" s="159"/>
      <c r="G70" s="159"/>
      <c r="H70" s="159"/>
      <c r="I70" s="160"/>
      <c r="J70" s="161">
        <f>J473</f>
        <v>0</v>
      </c>
      <c r="K70" s="162"/>
    </row>
    <row r="71" spans="2:11" s="9" customFormat="1" ht="19.9" customHeight="1">
      <c r="B71" s="156"/>
      <c r="C71" s="157"/>
      <c r="D71" s="158" t="s">
        <v>518</v>
      </c>
      <c r="E71" s="159"/>
      <c r="F71" s="159"/>
      <c r="G71" s="159"/>
      <c r="H71" s="159"/>
      <c r="I71" s="160"/>
      <c r="J71" s="161">
        <f>J485</f>
        <v>0</v>
      </c>
      <c r="K71" s="162"/>
    </row>
    <row r="72" spans="2:11" s="1" customFormat="1" ht="21.75" customHeight="1">
      <c r="B72" s="36"/>
      <c r="C72" s="37"/>
      <c r="D72" s="37"/>
      <c r="E72" s="37"/>
      <c r="F72" s="37"/>
      <c r="G72" s="37"/>
      <c r="H72" s="37"/>
      <c r="I72" s="118"/>
      <c r="J72" s="37"/>
      <c r="K72" s="40"/>
    </row>
    <row r="73" spans="2:11" s="1" customFormat="1" ht="6.95" customHeight="1">
      <c r="B73" s="51"/>
      <c r="C73" s="52"/>
      <c r="D73" s="52"/>
      <c r="E73" s="52"/>
      <c r="F73" s="52"/>
      <c r="G73" s="52"/>
      <c r="H73" s="52"/>
      <c r="I73" s="139"/>
      <c r="J73" s="52"/>
      <c r="K73" s="53"/>
    </row>
    <row r="77" spans="2:12" s="1" customFormat="1" ht="6.95" customHeight="1">
      <c r="B77" s="54"/>
      <c r="C77" s="55"/>
      <c r="D77" s="55"/>
      <c r="E77" s="55"/>
      <c r="F77" s="55"/>
      <c r="G77" s="55"/>
      <c r="H77" s="55"/>
      <c r="I77" s="142"/>
      <c r="J77" s="55"/>
      <c r="K77" s="55"/>
      <c r="L77" s="56"/>
    </row>
    <row r="78" spans="2:12" s="1" customFormat="1" ht="36.95" customHeight="1">
      <c r="B78" s="36"/>
      <c r="C78" s="57" t="s">
        <v>165</v>
      </c>
      <c r="D78" s="58"/>
      <c r="E78" s="58"/>
      <c r="F78" s="58"/>
      <c r="G78" s="58"/>
      <c r="H78" s="58"/>
      <c r="I78" s="163"/>
      <c r="J78" s="58"/>
      <c r="K78" s="58"/>
      <c r="L78" s="56"/>
    </row>
    <row r="79" spans="2:12" s="1" customFormat="1" ht="6.95" customHeight="1">
      <c r="B79" s="36"/>
      <c r="C79" s="58"/>
      <c r="D79" s="58"/>
      <c r="E79" s="58"/>
      <c r="F79" s="58"/>
      <c r="G79" s="58"/>
      <c r="H79" s="58"/>
      <c r="I79" s="163"/>
      <c r="J79" s="58"/>
      <c r="K79" s="58"/>
      <c r="L79" s="56"/>
    </row>
    <row r="80" spans="2:12" s="1" customFormat="1" ht="14.45" customHeight="1">
      <c r="B80" s="36"/>
      <c r="C80" s="60" t="s">
        <v>16</v>
      </c>
      <c r="D80" s="58"/>
      <c r="E80" s="58"/>
      <c r="F80" s="58"/>
      <c r="G80" s="58"/>
      <c r="H80" s="58"/>
      <c r="I80" s="163"/>
      <c r="J80" s="58"/>
      <c r="K80" s="58"/>
      <c r="L80" s="56"/>
    </row>
    <row r="81" spans="2:12" s="1" customFormat="1" ht="22.5" customHeight="1">
      <c r="B81" s="36"/>
      <c r="C81" s="58"/>
      <c r="D81" s="58"/>
      <c r="E81" s="331" t="str">
        <f>E7</f>
        <v>VD Labská, zvýšení retenční funkce rekonstrucí spodních výpustí v obtokovém tunelu</v>
      </c>
      <c r="F81" s="308"/>
      <c r="G81" s="308"/>
      <c r="H81" s="308"/>
      <c r="I81" s="163"/>
      <c r="J81" s="58"/>
      <c r="K81" s="58"/>
      <c r="L81" s="56"/>
    </row>
    <row r="82" spans="2:12" s="1" customFormat="1" ht="14.45" customHeight="1">
      <c r="B82" s="36"/>
      <c r="C82" s="60" t="s">
        <v>148</v>
      </c>
      <c r="D82" s="58"/>
      <c r="E82" s="58"/>
      <c r="F82" s="58"/>
      <c r="G82" s="58"/>
      <c r="H82" s="58"/>
      <c r="I82" s="163"/>
      <c r="J82" s="58"/>
      <c r="K82" s="58"/>
      <c r="L82" s="56"/>
    </row>
    <row r="83" spans="2:12" s="1" customFormat="1" ht="23.25" customHeight="1">
      <c r="B83" s="36"/>
      <c r="C83" s="58"/>
      <c r="D83" s="58"/>
      <c r="E83" s="305" t="str">
        <f>E9</f>
        <v>SO 01 - Spodní výpusti v obtoku</v>
      </c>
      <c r="F83" s="308"/>
      <c r="G83" s="308"/>
      <c r="H83" s="308"/>
      <c r="I83" s="163"/>
      <c r="J83" s="58"/>
      <c r="K83" s="58"/>
      <c r="L83" s="56"/>
    </row>
    <row r="84" spans="2:12" s="1" customFormat="1" ht="6.95" customHeight="1">
      <c r="B84" s="36"/>
      <c r="C84" s="58"/>
      <c r="D84" s="58"/>
      <c r="E84" s="58"/>
      <c r="F84" s="58"/>
      <c r="G84" s="58"/>
      <c r="H84" s="58"/>
      <c r="I84" s="163"/>
      <c r="J84" s="58"/>
      <c r="K84" s="58"/>
      <c r="L84" s="56"/>
    </row>
    <row r="85" spans="2:12" s="1" customFormat="1" ht="18" customHeight="1">
      <c r="B85" s="36"/>
      <c r="C85" s="60" t="s">
        <v>22</v>
      </c>
      <c r="D85" s="58"/>
      <c r="E85" s="58"/>
      <c r="F85" s="164" t="str">
        <f>F12</f>
        <v xml:space="preserve"> </v>
      </c>
      <c r="G85" s="58"/>
      <c r="H85" s="58"/>
      <c r="I85" s="165" t="s">
        <v>24</v>
      </c>
      <c r="J85" s="68" t="str">
        <f>IF(J12="","",J12)</f>
        <v>22. 3. 2016</v>
      </c>
      <c r="K85" s="58"/>
      <c r="L85" s="56"/>
    </row>
    <row r="86" spans="2:12" s="1" customFormat="1" ht="6.95" customHeight="1">
      <c r="B86" s="36"/>
      <c r="C86" s="58"/>
      <c r="D86" s="58"/>
      <c r="E86" s="58"/>
      <c r="F86" s="58"/>
      <c r="G86" s="58"/>
      <c r="H86" s="58"/>
      <c r="I86" s="163"/>
      <c r="J86" s="58"/>
      <c r="K86" s="58"/>
      <c r="L86" s="56"/>
    </row>
    <row r="87" spans="2:12" s="1" customFormat="1" ht="13.5">
      <c r="B87" s="36"/>
      <c r="C87" s="60" t="s">
        <v>26</v>
      </c>
      <c r="D87" s="58"/>
      <c r="E87" s="58"/>
      <c r="F87" s="164" t="str">
        <f>E15</f>
        <v>Povodí Labe, státní podnik</v>
      </c>
      <c r="G87" s="58"/>
      <c r="H87" s="58"/>
      <c r="I87" s="165" t="s">
        <v>32</v>
      </c>
      <c r="J87" s="164" t="str">
        <f>E21</f>
        <v>HG Partner, s.r.o.</v>
      </c>
      <c r="K87" s="58"/>
      <c r="L87" s="56"/>
    </row>
    <row r="88" spans="2:12" s="1" customFormat="1" ht="14.45" customHeight="1">
      <c r="B88" s="36"/>
      <c r="C88" s="60" t="s">
        <v>30</v>
      </c>
      <c r="D88" s="58"/>
      <c r="E88" s="58"/>
      <c r="F88" s="164" t="str">
        <f>IF(E18="","",E18)</f>
        <v/>
      </c>
      <c r="G88" s="58"/>
      <c r="H88" s="58"/>
      <c r="I88" s="163"/>
      <c r="J88" s="58"/>
      <c r="K88" s="58"/>
      <c r="L88" s="56"/>
    </row>
    <row r="89" spans="2:12" s="1" customFormat="1" ht="10.35" customHeight="1">
      <c r="B89" s="36"/>
      <c r="C89" s="58"/>
      <c r="D89" s="58"/>
      <c r="E89" s="58"/>
      <c r="F89" s="58"/>
      <c r="G89" s="58"/>
      <c r="H89" s="58"/>
      <c r="I89" s="163"/>
      <c r="J89" s="58"/>
      <c r="K89" s="58"/>
      <c r="L89" s="56"/>
    </row>
    <row r="90" spans="2:20" s="10" customFormat="1" ht="29.25" customHeight="1">
      <c r="B90" s="166"/>
      <c r="C90" s="167" t="s">
        <v>166</v>
      </c>
      <c r="D90" s="168" t="s">
        <v>56</v>
      </c>
      <c r="E90" s="168" t="s">
        <v>52</v>
      </c>
      <c r="F90" s="168" t="s">
        <v>167</v>
      </c>
      <c r="G90" s="168" t="s">
        <v>168</v>
      </c>
      <c r="H90" s="168" t="s">
        <v>169</v>
      </c>
      <c r="I90" s="169" t="s">
        <v>170</v>
      </c>
      <c r="J90" s="168" t="s">
        <v>152</v>
      </c>
      <c r="K90" s="170" t="s">
        <v>171</v>
      </c>
      <c r="L90" s="171"/>
      <c r="M90" s="77" t="s">
        <v>172</v>
      </c>
      <c r="N90" s="78" t="s">
        <v>41</v>
      </c>
      <c r="O90" s="78" t="s">
        <v>173</v>
      </c>
      <c r="P90" s="78" t="s">
        <v>174</v>
      </c>
      <c r="Q90" s="78" t="s">
        <v>175</v>
      </c>
      <c r="R90" s="78" t="s">
        <v>176</v>
      </c>
      <c r="S90" s="78" t="s">
        <v>177</v>
      </c>
      <c r="T90" s="79" t="s">
        <v>178</v>
      </c>
    </row>
    <row r="91" spans="2:63" s="1" customFormat="1" ht="29.25" customHeight="1">
      <c r="B91" s="36"/>
      <c r="C91" s="83" t="s">
        <v>153</v>
      </c>
      <c r="D91" s="58"/>
      <c r="E91" s="58"/>
      <c r="F91" s="58"/>
      <c r="G91" s="58"/>
      <c r="H91" s="58"/>
      <c r="I91" s="163"/>
      <c r="J91" s="172">
        <f>BK91</f>
        <v>0</v>
      </c>
      <c r="K91" s="58"/>
      <c r="L91" s="56"/>
      <c r="M91" s="80"/>
      <c r="N91" s="81"/>
      <c r="O91" s="81"/>
      <c r="P91" s="173">
        <f>P92+P440+P472</f>
        <v>0</v>
      </c>
      <c r="Q91" s="81"/>
      <c r="R91" s="173">
        <f>R92+R440+R472</f>
        <v>817.2012781191451</v>
      </c>
      <c r="S91" s="81"/>
      <c r="T91" s="174">
        <f>T92+T440+T472</f>
        <v>292.57800000000003</v>
      </c>
      <c r="AT91" s="19" t="s">
        <v>70</v>
      </c>
      <c r="AU91" s="19" t="s">
        <v>154</v>
      </c>
      <c r="BK91" s="175">
        <f>BK92+BK440+BK472</f>
        <v>0</v>
      </c>
    </row>
    <row r="92" spans="2:63" s="11" customFormat="1" ht="37.35" customHeight="1">
      <c r="B92" s="176"/>
      <c r="C92" s="177"/>
      <c r="D92" s="178" t="s">
        <v>70</v>
      </c>
      <c r="E92" s="179" t="s">
        <v>179</v>
      </c>
      <c r="F92" s="179" t="s">
        <v>519</v>
      </c>
      <c r="G92" s="177"/>
      <c r="H92" s="177"/>
      <c r="I92" s="180"/>
      <c r="J92" s="181">
        <f>BK92</f>
        <v>0</v>
      </c>
      <c r="K92" s="177"/>
      <c r="L92" s="182"/>
      <c r="M92" s="183"/>
      <c r="N92" s="184"/>
      <c r="O92" s="184"/>
      <c r="P92" s="185">
        <f>P93+P135+P149+P207+P338+P353+P374+P416+P437</f>
        <v>0</v>
      </c>
      <c r="Q92" s="184"/>
      <c r="R92" s="185">
        <f>R93+R135+R149+R207+R338+R353+R374+R416+R437</f>
        <v>816.906602775145</v>
      </c>
      <c r="S92" s="184"/>
      <c r="T92" s="186">
        <f>T93+T135+T149+T207+T338+T353+T374+T416+T437</f>
        <v>292.57800000000003</v>
      </c>
      <c r="AR92" s="187" t="s">
        <v>78</v>
      </c>
      <c r="AT92" s="188" t="s">
        <v>70</v>
      </c>
      <c r="AU92" s="188" t="s">
        <v>71</v>
      </c>
      <c r="AY92" s="187" t="s">
        <v>180</v>
      </c>
      <c r="BK92" s="189">
        <f>BK93+BK135+BK149+BK207+BK338+BK353+BK374+BK416+BK437</f>
        <v>0</v>
      </c>
    </row>
    <row r="93" spans="2:63" s="11" customFormat="1" ht="19.9" customHeight="1">
      <c r="B93" s="176"/>
      <c r="C93" s="177"/>
      <c r="D93" s="190" t="s">
        <v>70</v>
      </c>
      <c r="E93" s="191" t="s">
        <v>210</v>
      </c>
      <c r="F93" s="191" t="s">
        <v>211</v>
      </c>
      <c r="G93" s="177"/>
      <c r="H93" s="177"/>
      <c r="I93" s="180"/>
      <c r="J93" s="192">
        <f>BK93</f>
        <v>0</v>
      </c>
      <c r="K93" s="177"/>
      <c r="L93" s="182"/>
      <c r="M93" s="183"/>
      <c r="N93" s="184"/>
      <c r="O93" s="184"/>
      <c r="P93" s="185">
        <f>SUM(P94:P134)</f>
        <v>0</v>
      </c>
      <c r="Q93" s="184"/>
      <c r="R93" s="185">
        <f>SUM(R94:R134)</f>
        <v>8.00188</v>
      </c>
      <c r="S93" s="184"/>
      <c r="T93" s="186">
        <f>SUM(T94:T134)</f>
        <v>0</v>
      </c>
      <c r="AR93" s="187" t="s">
        <v>78</v>
      </c>
      <c r="AT93" s="188" t="s">
        <v>70</v>
      </c>
      <c r="AU93" s="188" t="s">
        <v>78</v>
      </c>
      <c r="AY93" s="187" t="s">
        <v>180</v>
      </c>
      <c r="BK93" s="189">
        <f>SUM(BK94:BK134)</f>
        <v>0</v>
      </c>
    </row>
    <row r="94" spans="2:65" s="1" customFormat="1" ht="22.5" customHeight="1">
      <c r="B94" s="36"/>
      <c r="C94" s="193" t="s">
        <v>78</v>
      </c>
      <c r="D94" s="193" t="s">
        <v>183</v>
      </c>
      <c r="E94" s="194" t="s">
        <v>520</v>
      </c>
      <c r="F94" s="195" t="s">
        <v>521</v>
      </c>
      <c r="G94" s="196" t="s">
        <v>214</v>
      </c>
      <c r="H94" s="197">
        <v>1</v>
      </c>
      <c r="I94" s="198"/>
      <c r="J94" s="199">
        <f>ROUND(I94*H94,2)</f>
        <v>0</v>
      </c>
      <c r="K94" s="195" t="s">
        <v>21</v>
      </c>
      <c r="L94" s="56"/>
      <c r="M94" s="200" t="s">
        <v>21</v>
      </c>
      <c r="N94" s="201" t="s">
        <v>42</v>
      </c>
      <c r="O94" s="37"/>
      <c r="P94" s="202">
        <f>O94*H94</f>
        <v>0</v>
      </c>
      <c r="Q94" s="202">
        <v>0</v>
      </c>
      <c r="R94" s="202">
        <f>Q94*H94</f>
        <v>0</v>
      </c>
      <c r="S94" s="202">
        <v>0</v>
      </c>
      <c r="T94" s="203">
        <f>S94*H94</f>
        <v>0</v>
      </c>
      <c r="AR94" s="19" t="s">
        <v>206</v>
      </c>
      <c r="AT94" s="19" t="s">
        <v>183</v>
      </c>
      <c r="AU94" s="19" t="s">
        <v>80</v>
      </c>
      <c r="AY94" s="19" t="s">
        <v>180</v>
      </c>
      <c r="BE94" s="204">
        <f>IF(N94="základní",J94,0)</f>
        <v>0</v>
      </c>
      <c r="BF94" s="204">
        <f>IF(N94="snížená",J94,0)</f>
        <v>0</v>
      </c>
      <c r="BG94" s="204">
        <f>IF(N94="zákl. přenesená",J94,0)</f>
        <v>0</v>
      </c>
      <c r="BH94" s="204">
        <f>IF(N94="sníž. přenesená",J94,0)</f>
        <v>0</v>
      </c>
      <c r="BI94" s="204">
        <f>IF(N94="nulová",J94,0)</f>
        <v>0</v>
      </c>
      <c r="BJ94" s="19" t="s">
        <v>78</v>
      </c>
      <c r="BK94" s="204">
        <f>ROUND(I94*H94,2)</f>
        <v>0</v>
      </c>
      <c r="BL94" s="19" t="s">
        <v>206</v>
      </c>
      <c r="BM94" s="19" t="s">
        <v>522</v>
      </c>
    </row>
    <row r="95" spans="2:47" s="1" customFormat="1" ht="108">
      <c r="B95" s="36"/>
      <c r="C95" s="58"/>
      <c r="D95" s="205" t="s">
        <v>188</v>
      </c>
      <c r="E95" s="58"/>
      <c r="F95" s="206" t="s">
        <v>523</v>
      </c>
      <c r="G95" s="58"/>
      <c r="H95" s="58"/>
      <c r="I95" s="163"/>
      <c r="J95" s="58"/>
      <c r="K95" s="58"/>
      <c r="L95" s="56"/>
      <c r="M95" s="73"/>
      <c r="N95" s="37"/>
      <c r="O95" s="37"/>
      <c r="P95" s="37"/>
      <c r="Q95" s="37"/>
      <c r="R95" s="37"/>
      <c r="S95" s="37"/>
      <c r="T95" s="74"/>
      <c r="AT95" s="19" t="s">
        <v>188</v>
      </c>
      <c r="AU95" s="19" t="s">
        <v>80</v>
      </c>
    </row>
    <row r="96" spans="2:47" s="1" customFormat="1" ht="40.5">
      <c r="B96" s="36"/>
      <c r="C96" s="58"/>
      <c r="D96" s="230" t="s">
        <v>216</v>
      </c>
      <c r="E96" s="58"/>
      <c r="F96" s="231" t="s">
        <v>524</v>
      </c>
      <c r="G96" s="58"/>
      <c r="H96" s="58"/>
      <c r="I96" s="163"/>
      <c r="J96" s="58"/>
      <c r="K96" s="58"/>
      <c r="L96" s="56"/>
      <c r="M96" s="73"/>
      <c r="N96" s="37"/>
      <c r="O96" s="37"/>
      <c r="P96" s="37"/>
      <c r="Q96" s="37"/>
      <c r="R96" s="37"/>
      <c r="S96" s="37"/>
      <c r="T96" s="74"/>
      <c r="AT96" s="19" t="s">
        <v>216</v>
      </c>
      <c r="AU96" s="19" t="s">
        <v>80</v>
      </c>
    </row>
    <row r="97" spans="2:65" s="1" customFormat="1" ht="22.5" customHeight="1">
      <c r="B97" s="36"/>
      <c r="C97" s="193" t="s">
        <v>80</v>
      </c>
      <c r="D97" s="193" t="s">
        <v>183</v>
      </c>
      <c r="E97" s="194" t="s">
        <v>525</v>
      </c>
      <c r="F97" s="195" t="s">
        <v>526</v>
      </c>
      <c r="G97" s="196" t="s">
        <v>214</v>
      </c>
      <c r="H97" s="197">
        <v>5</v>
      </c>
      <c r="I97" s="198"/>
      <c r="J97" s="199">
        <f>ROUND(I97*H97,2)</f>
        <v>0</v>
      </c>
      <c r="K97" s="195" t="s">
        <v>21</v>
      </c>
      <c r="L97" s="56"/>
      <c r="M97" s="200" t="s">
        <v>21</v>
      </c>
      <c r="N97" s="201" t="s">
        <v>42</v>
      </c>
      <c r="O97" s="37"/>
      <c r="P97" s="202">
        <f>O97*H97</f>
        <v>0</v>
      </c>
      <c r="Q97" s="202">
        <v>0</v>
      </c>
      <c r="R97" s="202">
        <f>Q97*H97</f>
        <v>0</v>
      </c>
      <c r="S97" s="202">
        <v>0</v>
      </c>
      <c r="T97" s="203">
        <f>S97*H97</f>
        <v>0</v>
      </c>
      <c r="AR97" s="19" t="s">
        <v>206</v>
      </c>
      <c r="AT97" s="19" t="s">
        <v>183</v>
      </c>
      <c r="AU97" s="19" t="s">
        <v>80</v>
      </c>
      <c r="AY97" s="19" t="s">
        <v>180</v>
      </c>
      <c r="BE97" s="204">
        <f>IF(N97="základní",J97,0)</f>
        <v>0</v>
      </c>
      <c r="BF97" s="204">
        <f>IF(N97="snížená",J97,0)</f>
        <v>0</v>
      </c>
      <c r="BG97" s="204">
        <f>IF(N97="zákl. přenesená",J97,0)</f>
        <v>0</v>
      </c>
      <c r="BH97" s="204">
        <f>IF(N97="sníž. přenesená",J97,0)</f>
        <v>0</v>
      </c>
      <c r="BI97" s="204">
        <f>IF(N97="nulová",J97,0)</f>
        <v>0</v>
      </c>
      <c r="BJ97" s="19" t="s">
        <v>78</v>
      </c>
      <c r="BK97" s="204">
        <f>ROUND(I97*H97,2)</f>
        <v>0</v>
      </c>
      <c r="BL97" s="19" t="s">
        <v>206</v>
      </c>
      <c r="BM97" s="19" t="s">
        <v>527</v>
      </c>
    </row>
    <row r="98" spans="2:47" s="1" customFormat="1" ht="54">
      <c r="B98" s="36"/>
      <c r="C98" s="58"/>
      <c r="D98" s="205" t="s">
        <v>188</v>
      </c>
      <c r="E98" s="58"/>
      <c r="F98" s="206" t="s">
        <v>528</v>
      </c>
      <c r="G98" s="58"/>
      <c r="H98" s="58"/>
      <c r="I98" s="163"/>
      <c r="J98" s="58"/>
      <c r="K98" s="58"/>
      <c r="L98" s="56"/>
      <c r="M98" s="73"/>
      <c r="N98" s="37"/>
      <c r="O98" s="37"/>
      <c r="P98" s="37"/>
      <c r="Q98" s="37"/>
      <c r="R98" s="37"/>
      <c r="S98" s="37"/>
      <c r="T98" s="74"/>
      <c r="AT98" s="19" t="s">
        <v>188</v>
      </c>
      <c r="AU98" s="19" t="s">
        <v>80</v>
      </c>
    </row>
    <row r="99" spans="2:47" s="1" customFormat="1" ht="27">
      <c r="B99" s="36"/>
      <c r="C99" s="58"/>
      <c r="D99" s="230" t="s">
        <v>216</v>
      </c>
      <c r="E99" s="58"/>
      <c r="F99" s="231" t="s">
        <v>529</v>
      </c>
      <c r="G99" s="58"/>
      <c r="H99" s="58"/>
      <c r="I99" s="163"/>
      <c r="J99" s="58"/>
      <c r="K99" s="58"/>
      <c r="L99" s="56"/>
      <c r="M99" s="73"/>
      <c r="N99" s="37"/>
      <c r="O99" s="37"/>
      <c r="P99" s="37"/>
      <c r="Q99" s="37"/>
      <c r="R99" s="37"/>
      <c r="S99" s="37"/>
      <c r="T99" s="74"/>
      <c r="AT99" s="19" t="s">
        <v>216</v>
      </c>
      <c r="AU99" s="19" t="s">
        <v>80</v>
      </c>
    </row>
    <row r="100" spans="2:65" s="1" customFormat="1" ht="22.5" customHeight="1">
      <c r="B100" s="36"/>
      <c r="C100" s="193" t="s">
        <v>203</v>
      </c>
      <c r="D100" s="193" t="s">
        <v>183</v>
      </c>
      <c r="E100" s="194" t="s">
        <v>530</v>
      </c>
      <c r="F100" s="195" t="s">
        <v>531</v>
      </c>
      <c r="G100" s="196" t="s">
        <v>532</v>
      </c>
      <c r="H100" s="197">
        <v>34.32</v>
      </c>
      <c r="I100" s="198"/>
      <c r="J100" s="199">
        <f>ROUND(I100*H100,2)</f>
        <v>0</v>
      </c>
      <c r="K100" s="195" t="s">
        <v>21</v>
      </c>
      <c r="L100" s="56"/>
      <c r="M100" s="200" t="s">
        <v>21</v>
      </c>
      <c r="N100" s="201" t="s">
        <v>42</v>
      </c>
      <c r="O100" s="37"/>
      <c r="P100" s="202">
        <f>O100*H100</f>
        <v>0</v>
      </c>
      <c r="Q100" s="202">
        <v>0</v>
      </c>
      <c r="R100" s="202">
        <f>Q100*H100</f>
        <v>0</v>
      </c>
      <c r="S100" s="202">
        <v>0</v>
      </c>
      <c r="T100" s="203">
        <f>S100*H100</f>
        <v>0</v>
      </c>
      <c r="AR100" s="19" t="s">
        <v>206</v>
      </c>
      <c r="AT100" s="19" t="s">
        <v>183</v>
      </c>
      <c r="AU100" s="19" t="s">
        <v>80</v>
      </c>
      <c r="AY100" s="19" t="s">
        <v>180</v>
      </c>
      <c r="BE100" s="204">
        <f>IF(N100="základní",J100,0)</f>
        <v>0</v>
      </c>
      <c r="BF100" s="204">
        <f>IF(N100="snížená",J100,0)</f>
        <v>0</v>
      </c>
      <c r="BG100" s="204">
        <f>IF(N100="zákl. přenesená",J100,0)</f>
        <v>0</v>
      </c>
      <c r="BH100" s="204">
        <f>IF(N100="sníž. přenesená",J100,0)</f>
        <v>0</v>
      </c>
      <c r="BI100" s="204">
        <f>IF(N100="nulová",J100,0)</f>
        <v>0</v>
      </c>
      <c r="BJ100" s="19" t="s">
        <v>78</v>
      </c>
      <c r="BK100" s="204">
        <f>ROUND(I100*H100,2)</f>
        <v>0</v>
      </c>
      <c r="BL100" s="19" t="s">
        <v>206</v>
      </c>
      <c r="BM100" s="19" t="s">
        <v>533</v>
      </c>
    </row>
    <row r="101" spans="2:47" s="1" customFormat="1" ht="67.5">
      <c r="B101" s="36"/>
      <c r="C101" s="58"/>
      <c r="D101" s="205" t="s">
        <v>188</v>
      </c>
      <c r="E101" s="58"/>
      <c r="F101" s="206" t="s">
        <v>534</v>
      </c>
      <c r="G101" s="58"/>
      <c r="H101" s="58"/>
      <c r="I101" s="163"/>
      <c r="J101" s="58"/>
      <c r="K101" s="58"/>
      <c r="L101" s="56"/>
      <c r="M101" s="73"/>
      <c r="N101" s="37"/>
      <c r="O101" s="37"/>
      <c r="P101" s="37"/>
      <c r="Q101" s="37"/>
      <c r="R101" s="37"/>
      <c r="S101" s="37"/>
      <c r="T101" s="74"/>
      <c r="AT101" s="19" t="s">
        <v>188</v>
      </c>
      <c r="AU101" s="19" t="s">
        <v>80</v>
      </c>
    </row>
    <row r="102" spans="2:47" s="1" customFormat="1" ht="27">
      <c r="B102" s="36"/>
      <c r="C102" s="58"/>
      <c r="D102" s="205" t="s">
        <v>216</v>
      </c>
      <c r="E102" s="58"/>
      <c r="F102" s="218" t="s">
        <v>535</v>
      </c>
      <c r="G102" s="58"/>
      <c r="H102" s="58"/>
      <c r="I102" s="163"/>
      <c r="J102" s="58"/>
      <c r="K102" s="58"/>
      <c r="L102" s="56"/>
      <c r="M102" s="73"/>
      <c r="N102" s="37"/>
      <c r="O102" s="37"/>
      <c r="P102" s="37"/>
      <c r="Q102" s="37"/>
      <c r="R102" s="37"/>
      <c r="S102" s="37"/>
      <c r="T102" s="74"/>
      <c r="AT102" s="19" t="s">
        <v>216</v>
      </c>
      <c r="AU102" s="19" t="s">
        <v>80</v>
      </c>
    </row>
    <row r="103" spans="2:51" s="12" customFormat="1" ht="13.5">
      <c r="B103" s="207"/>
      <c r="C103" s="208"/>
      <c r="D103" s="230" t="s">
        <v>190</v>
      </c>
      <c r="E103" s="243" t="s">
        <v>21</v>
      </c>
      <c r="F103" s="244" t="s">
        <v>536</v>
      </c>
      <c r="G103" s="208"/>
      <c r="H103" s="245">
        <v>34.32</v>
      </c>
      <c r="I103" s="212"/>
      <c r="J103" s="208"/>
      <c r="K103" s="208"/>
      <c r="L103" s="213"/>
      <c r="M103" s="214"/>
      <c r="N103" s="215"/>
      <c r="O103" s="215"/>
      <c r="P103" s="215"/>
      <c r="Q103" s="215"/>
      <c r="R103" s="215"/>
      <c r="S103" s="215"/>
      <c r="T103" s="216"/>
      <c r="AT103" s="217" t="s">
        <v>190</v>
      </c>
      <c r="AU103" s="217" t="s">
        <v>80</v>
      </c>
      <c r="AV103" s="12" t="s">
        <v>80</v>
      </c>
      <c r="AW103" s="12" t="s">
        <v>34</v>
      </c>
      <c r="AX103" s="12" t="s">
        <v>78</v>
      </c>
      <c r="AY103" s="217" t="s">
        <v>180</v>
      </c>
    </row>
    <row r="104" spans="2:65" s="1" customFormat="1" ht="22.5" customHeight="1">
      <c r="B104" s="36"/>
      <c r="C104" s="193" t="s">
        <v>206</v>
      </c>
      <c r="D104" s="193" t="s">
        <v>183</v>
      </c>
      <c r="E104" s="194" t="s">
        <v>537</v>
      </c>
      <c r="F104" s="195" t="s">
        <v>538</v>
      </c>
      <c r="G104" s="196" t="s">
        <v>186</v>
      </c>
      <c r="H104" s="197">
        <v>48</v>
      </c>
      <c r="I104" s="198"/>
      <c r="J104" s="199">
        <f>ROUND(I104*H104,2)</f>
        <v>0</v>
      </c>
      <c r="K104" s="195" t="s">
        <v>21</v>
      </c>
      <c r="L104" s="56"/>
      <c r="M104" s="200" t="s">
        <v>21</v>
      </c>
      <c r="N104" s="201" t="s">
        <v>42</v>
      </c>
      <c r="O104" s="37"/>
      <c r="P104" s="202">
        <f>O104*H104</f>
        <v>0</v>
      </c>
      <c r="Q104" s="202">
        <v>0</v>
      </c>
      <c r="R104" s="202">
        <f>Q104*H104</f>
        <v>0</v>
      </c>
      <c r="S104" s="202">
        <v>0</v>
      </c>
      <c r="T104" s="203">
        <f>S104*H104</f>
        <v>0</v>
      </c>
      <c r="AR104" s="19" t="s">
        <v>206</v>
      </c>
      <c r="AT104" s="19" t="s">
        <v>183</v>
      </c>
      <c r="AU104" s="19" t="s">
        <v>80</v>
      </c>
      <c r="AY104" s="19" t="s">
        <v>180</v>
      </c>
      <c r="BE104" s="204">
        <f>IF(N104="základní",J104,0)</f>
        <v>0</v>
      </c>
      <c r="BF104" s="204">
        <f>IF(N104="snížená",J104,0)</f>
        <v>0</v>
      </c>
      <c r="BG104" s="204">
        <f>IF(N104="zákl. přenesená",J104,0)</f>
        <v>0</v>
      </c>
      <c r="BH104" s="204">
        <f>IF(N104="sníž. přenesená",J104,0)</f>
        <v>0</v>
      </c>
      <c r="BI104" s="204">
        <f>IF(N104="nulová",J104,0)</f>
        <v>0</v>
      </c>
      <c r="BJ104" s="19" t="s">
        <v>78</v>
      </c>
      <c r="BK104" s="204">
        <f>ROUND(I104*H104,2)</f>
        <v>0</v>
      </c>
      <c r="BL104" s="19" t="s">
        <v>206</v>
      </c>
      <c r="BM104" s="19" t="s">
        <v>539</v>
      </c>
    </row>
    <row r="105" spans="2:47" s="1" customFormat="1" ht="67.5">
      <c r="B105" s="36"/>
      <c r="C105" s="58"/>
      <c r="D105" s="205" t="s">
        <v>216</v>
      </c>
      <c r="E105" s="58"/>
      <c r="F105" s="218" t="s">
        <v>540</v>
      </c>
      <c r="G105" s="58"/>
      <c r="H105" s="58"/>
      <c r="I105" s="163"/>
      <c r="J105" s="58"/>
      <c r="K105" s="58"/>
      <c r="L105" s="56"/>
      <c r="M105" s="73"/>
      <c r="N105" s="37"/>
      <c r="O105" s="37"/>
      <c r="P105" s="37"/>
      <c r="Q105" s="37"/>
      <c r="R105" s="37"/>
      <c r="S105" s="37"/>
      <c r="T105" s="74"/>
      <c r="AT105" s="19" t="s">
        <v>216</v>
      </c>
      <c r="AU105" s="19" t="s">
        <v>80</v>
      </c>
    </row>
    <row r="106" spans="2:51" s="12" customFormat="1" ht="13.5">
      <c r="B106" s="207"/>
      <c r="C106" s="208"/>
      <c r="D106" s="230" t="s">
        <v>190</v>
      </c>
      <c r="E106" s="243" t="s">
        <v>21</v>
      </c>
      <c r="F106" s="244" t="s">
        <v>541</v>
      </c>
      <c r="G106" s="208"/>
      <c r="H106" s="245">
        <v>48</v>
      </c>
      <c r="I106" s="212"/>
      <c r="J106" s="208"/>
      <c r="K106" s="208"/>
      <c r="L106" s="213"/>
      <c r="M106" s="214"/>
      <c r="N106" s="215"/>
      <c r="O106" s="215"/>
      <c r="P106" s="215"/>
      <c r="Q106" s="215"/>
      <c r="R106" s="215"/>
      <c r="S106" s="215"/>
      <c r="T106" s="216"/>
      <c r="AT106" s="217" t="s">
        <v>190</v>
      </c>
      <c r="AU106" s="217" t="s">
        <v>80</v>
      </c>
      <c r="AV106" s="12" t="s">
        <v>80</v>
      </c>
      <c r="AW106" s="12" t="s">
        <v>34</v>
      </c>
      <c r="AX106" s="12" t="s">
        <v>78</v>
      </c>
      <c r="AY106" s="217" t="s">
        <v>180</v>
      </c>
    </row>
    <row r="107" spans="2:65" s="1" customFormat="1" ht="22.5" customHeight="1">
      <c r="B107" s="36"/>
      <c r="C107" s="232" t="s">
        <v>218</v>
      </c>
      <c r="D107" s="232" t="s">
        <v>219</v>
      </c>
      <c r="E107" s="233" t="s">
        <v>542</v>
      </c>
      <c r="F107" s="234" t="s">
        <v>543</v>
      </c>
      <c r="G107" s="235" t="s">
        <v>186</v>
      </c>
      <c r="H107" s="236">
        <v>48</v>
      </c>
      <c r="I107" s="237"/>
      <c r="J107" s="238">
        <f>ROUND(I107*H107,2)</f>
        <v>0</v>
      </c>
      <c r="K107" s="234" t="s">
        <v>21</v>
      </c>
      <c r="L107" s="239"/>
      <c r="M107" s="240" t="s">
        <v>21</v>
      </c>
      <c r="N107" s="241" t="s">
        <v>42</v>
      </c>
      <c r="O107" s="37"/>
      <c r="P107" s="202">
        <f>O107*H107</f>
        <v>0</v>
      </c>
      <c r="Q107" s="202">
        <v>0.00631</v>
      </c>
      <c r="R107" s="202">
        <f>Q107*H107</f>
        <v>0.30288</v>
      </c>
      <c r="S107" s="202">
        <v>0</v>
      </c>
      <c r="T107" s="203">
        <f>S107*H107</f>
        <v>0</v>
      </c>
      <c r="AR107" s="19" t="s">
        <v>181</v>
      </c>
      <c r="AT107" s="19" t="s">
        <v>219</v>
      </c>
      <c r="AU107" s="19" t="s">
        <v>80</v>
      </c>
      <c r="AY107" s="19" t="s">
        <v>180</v>
      </c>
      <c r="BE107" s="204">
        <f>IF(N107="základní",J107,0)</f>
        <v>0</v>
      </c>
      <c r="BF107" s="204">
        <f>IF(N107="snížená",J107,0)</f>
        <v>0</v>
      </c>
      <c r="BG107" s="204">
        <f>IF(N107="zákl. přenesená",J107,0)</f>
        <v>0</v>
      </c>
      <c r="BH107" s="204">
        <f>IF(N107="sníž. přenesená",J107,0)</f>
        <v>0</v>
      </c>
      <c r="BI107" s="204">
        <f>IF(N107="nulová",J107,0)</f>
        <v>0</v>
      </c>
      <c r="BJ107" s="19" t="s">
        <v>78</v>
      </c>
      <c r="BK107" s="204">
        <f>ROUND(I107*H107,2)</f>
        <v>0</v>
      </c>
      <c r="BL107" s="19" t="s">
        <v>206</v>
      </c>
      <c r="BM107" s="19" t="s">
        <v>544</v>
      </c>
    </row>
    <row r="108" spans="2:47" s="1" customFormat="1" ht="54">
      <c r="B108" s="36"/>
      <c r="C108" s="58"/>
      <c r="D108" s="205" t="s">
        <v>188</v>
      </c>
      <c r="E108" s="58"/>
      <c r="F108" s="206" t="s">
        <v>545</v>
      </c>
      <c r="G108" s="58"/>
      <c r="H108" s="58"/>
      <c r="I108" s="163"/>
      <c r="J108" s="58"/>
      <c r="K108" s="58"/>
      <c r="L108" s="56"/>
      <c r="M108" s="73"/>
      <c r="N108" s="37"/>
      <c r="O108" s="37"/>
      <c r="P108" s="37"/>
      <c r="Q108" s="37"/>
      <c r="R108" s="37"/>
      <c r="S108" s="37"/>
      <c r="T108" s="74"/>
      <c r="AT108" s="19" t="s">
        <v>188</v>
      </c>
      <c r="AU108" s="19" t="s">
        <v>80</v>
      </c>
    </row>
    <row r="109" spans="2:47" s="1" customFormat="1" ht="27">
      <c r="B109" s="36"/>
      <c r="C109" s="58"/>
      <c r="D109" s="230" t="s">
        <v>216</v>
      </c>
      <c r="E109" s="58"/>
      <c r="F109" s="231" t="s">
        <v>546</v>
      </c>
      <c r="G109" s="58"/>
      <c r="H109" s="58"/>
      <c r="I109" s="163"/>
      <c r="J109" s="58"/>
      <c r="K109" s="58"/>
      <c r="L109" s="56"/>
      <c r="M109" s="73"/>
      <c r="N109" s="37"/>
      <c r="O109" s="37"/>
      <c r="P109" s="37"/>
      <c r="Q109" s="37"/>
      <c r="R109" s="37"/>
      <c r="S109" s="37"/>
      <c r="T109" s="74"/>
      <c r="AT109" s="19" t="s">
        <v>216</v>
      </c>
      <c r="AU109" s="19" t="s">
        <v>80</v>
      </c>
    </row>
    <row r="110" spans="2:65" s="1" customFormat="1" ht="22.5" customHeight="1">
      <c r="B110" s="36"/>
      <c r="C110" s="193" t="s">
        <v>224</v>
      </c>
      <c r="D110" s="193" t="s">
        <v>183</v>
      </c>
      <c r="E110" s="194" t="s">
        <v>547</v>
      </c>
      <c r="F110" s="195" t="s">
        <v>548</v>
      </c>
      <c r="G110" s="196" t="s">
        <v>214</v>
      </c>
      <c r="H110" s="197">
        <v>1</v>
      </c>
      <c r="I110" s="198"/>
      <c r="J110" s="199">
        <f>ROUND(I110*H110,2)</f>
        <v>0</v>
      </c>
      <c r="K110" s="195" t="s">
        <v>21</v>
      </c>
      <c r="L110" s="56"/>
      <c r="M110" s="200" t="s">
        <v>21</v>
      </c>
      <c r="N110" s="201" t="s">
        <v>42</v>
      </c>
      <c r="O110" s="37"/>
      <c r="P110" s="202">
        <f>O110*H110</f>
        <v>0</v>
      </c>
      <c r="Q110" s="202">
        <v>0</v>
      </c>
      <c r="R110" s="202">
        <f>Q110*H110</f>
        <v>0</v>
      </c>
      <c r="S110" s="202">
        <v>0</v>
      </c>
      <c r="T110" s="203">
        <f>S110*H110</f>
        <v>0</v>
      </c>
      <c r="AR110" s="19" t="s">
        <v>206</v>
      </c>
      <c r="AT110" s="19" t="s">
        <v>183</v>
      </c>
      <c r="AU110" s="19" t="s">
        <v>80</v>
      </c>
      <c r="AY110" s="19" t="s">
        <v>180</v>
      </c>
      <c r="BE110" s="204">
        <f>IF(N110="základní",J110,0)</f>
        <v>0</v>
      </c>
      <c r="BF110" s="204">
        <f>IF(N110="snížená",J110,0)</f>
        <v>0</v>
      </c>
      <c r="BG110" s="204">
        <f>IF(N110="zákl. přenesená",J110,0)</f>
        <v>0</v>
      </c>
      <c r="BH110" s="204">
        <f>IF(N110="sníž. přenesená",J110,0)</f>
        <v>0</v>
      </c>
      <c r="BI110" s="204">
        <f>IF(N110="nulová",J110,0)</f>
        <v>0</v>
      </c>
      <c r="BJ110" s="19" t="s">
        <v>78</v>
      </c>
      <c r="BK110" s="204">
        <f>ROUND(I110*H110,2)</f>
        <v>0</v>
      </c>
      <c r="BL110" s="19" t="s">
        <v>206</v>
      </c>
      <c r="BM110" s="19" t="s">
        <v>549</v>
      </c>
    </row>
    <row r="111" spans="2:47" s="1" customFormat="1" ht="108">
      <c r="B111" s="36"/>
      <c r="C111" s="58"/>
      <c r="D111" s="205" t="s">
        <v>188</v>
      </c>
      <c r="E111" s="58"/>
      <c r="F111" s="206" t="s">
        <v>550</v>
      </c>
      <c r="G111" s="58"/>
      <c r="H111" s="58"/>
      <c r="I111" s="163"/>
      <c r="J111" s="58"/>
      <c r="K111" s="58"/>
      <c r="L111" s="56"/>
      <c r="M111" s="73"/>
      <c r="N111" s="37"/>
      <c r="O111" s="37"/>
      <c r="P111" s="37"/>
      <c r="Q111" s="37"/>
      <c r="R111" s="37"/>
      <c r="S111" s="37"/>
      <c r="T111" s="74"/>
      <c r="AT111" s="19" t="s">
        <v>188</v>
      </c>
      <c r="AU111" s="19" t="s">
        <v>80</v>
      </c>
    </row>
    <row r="112" spans="2:47" s="1" customFormat="1" ht="27">
      <c r="B112" s="36"/>
      <c r="C112" s="58"/>
      <c r="D112" s="230" t="s">
        <v>216</v>
      </c>
      <c r="E112" s="58"/>
      <c r="F112" s="231" t="s">
        <v>551</v>
      </c>
      <c r="G112" s="58"/>
      <c r="H112" s="58"/>
      <c r="I112" s="163"/>
      <c r="J112" s="58"/>
      <c r="K112" s="58"/>
      <c r="L112" s="56"/>
      <c r="M112" s="73"/>
      <c r="N112" s="37"/>
      <c r="O112" s="37"/>
      <c r="P112" s="37"/>
      <c r="Q112" s="37"/>
      <c r="R112" s="37"/>
      <c r="S112" s="37"/>
      <c r="T112" s="74"/>
      <c r="AT112" s="19" t="s">
        <v>216</v>
      </c>
      <c r="AU112" s="19" t="s">
        <v>80</v>
      </c>
    </row>
    <row r="113" spans="2:65" s="1" customFormat="1" ht="22.5" customHeight="1">
      <c r="B113" s="36"/>
      <c r="C113" s="232" t="s">
        <v>229</v>
      </c>
      <c r="D113" s="232" t="s">
        <v>219</v>
      </c>
      <c r="E113" s="233" t="s">
        <v>552</v>
      </c>
      <c r="F113" s="234" t="s">
        <v>553</v>
      </c>
      <c r="G113" s="235" t="s">
        <v>320</v>
      </c>
      <c r="H113" s="236">
        <v>70.265</v>
      </c>
      <c r="I113" s="237"/>
      <c r="J113" s="238">
        <f>ROUND(I113*H113,2)</f>
        <v>0</v>
      </c>
      <c r="K113" s="234" t="s">
        <v>21</v>
      </c>
      <c r="L113" s="239"/>
      <c r="M113" s="240" t="s">
        <v>21</v>
      </c>
      <c r="N113" s="241" t="s">
        <v>42</v>
      </c>
      <c r="O113" s="37"/>
      <c r="P113" s="202">
        <f>O113*H113</f>
        <v>0</v>
      </c>
      <c r="Q113" s="202">
        <v>0</v>
      </c>
      <c r="R113" s="202">
        <f>Q113*H113</f>
        <v>0</v>
      </c>
      <c r="S113" s="202">
        <v>0</v>
      </c>
      <c r="T113" s="203">
        <f>S113*H113</f>
        <v>0</v>
      </c>
      <c r="AR113" s="19" t="s">
        <v>181</v>
      </c>
      <c r="AT113" s="19" t="s">
        <v>219</v>
      </c>
      <c r="AU113" s="19" t="s">
        <v>80</v>
      </c>
      <c r="AY113" s="19" t="s">
        <v>180</v>
      </c>
      <c r="BE113" s="204">
        <f>IF(N113="základní",J113,0)</f>
        <v>0</v>
      </c>
      <c r="BF113" s="204">
        <f>IF(N113="snížená",J113,0)</f>
        <v>0</v>
      </c>
      <c r="BG113" s="204">
        <f>IF(N113="zákl. přenesená",J113,0)</f>
        <v>0</v>
      </c>
      <c r="BH113" s="204">
        <f>IF(N113="sníž. přenesená",J113,0)</f>
        <v>0</v>
      </c>
      <c r="BI113" s="204">
        <f>IF(N113="nulová",J113,0)</f>
        <v>0</v>
      </c>
      <c r="BJ113" s="19" t="s">
        <v>78</v>
      </c>
      <c r="BK113" s="204">
        <f>ROUND(I113*H113,2)</f>
        <v>0</v>
      </c>
      <c r="BL113" s="19" t="s">
        <v>206</v>
      </c>
      <c r="BM113" s="19" t="s">
        <v>554</v>
      </c>
    </row>
    <row r="114" spans="2:47" s="1" customFormat="1" ht="40.5">
      <c r="B114" s="36"/>
      <c r="C114" s="58"/>
      <c r="D114" s="205" t="s">
        <v>188</v>
      </c>
      <c r="E114" s="58"/>
      <c r="F114" s="206" t="s">
        <v>555</v>
      </c>
      <c r="G114" s="58"/>
      <c r="H114" s="58"/>
      <c r="I114" s="163"/>
      <c r="J114" s="58"/>
      <c r="K114" s="58"/>
      <c r="L114" s="56"/>
      <c r="M114" s="73"/>
      <c r="N114" s="37"/>
      <c r="O114" s="37"/>
      <c r="P114" s="37"/>
      <c r="Q114" s="37"/>
      <c r="R114" s="37"/>
      <c r="S114" s="37"/>
      <c r="T114" s="74"/>
      <c r="AT114" s="19" t="s">
        <v>188</v>
      </c>
      <c r="AU114" s="19" t="s">
        <v>80</v>
      </c>
    </row>
    <row r="115" spans="2:47" s="1" customFormat="1" ht="27">
      <c r="B115" s="36"/>
      <c r="C115" s="58"/>
      <c r="D115" s="205" t="s">
        <v>216</v>
      </c>
      <c r="E115" s="58"/>
      <c r="F115" s="218" t="s">
        <v>556</v>
      </c>
      <c r="G115" s="58"/>
      <c r="H115" s="58"/>
      <c r="I115" s="163"/>
      <c r="J115" s="58"/>
      <c r="K115" s="58"/>
      <c r="L115" s="56"/>
      <c r="M115" s="73"/>
      <c r="N115" s="37"/>
      <c r="O115" s="37"/>
      <c r="P115" s="37"/>
      <c r="Q115" s="37"/>
      <c r="R115" s="37"/>
      <c r="S115" s="37"/>
      <c r="T115" s="74"/>
      <c r="AT115" s="19" t="s">
        <v>216</v>
      </c>
      <c r="AU115" s="19" t="s">
        <v>80</v>
      </c>
    </row>
    <row r="116" spans="2:51" s="12" customFormat="1" ht="27">
      <c r="B116" s="207"/>
      <c r="C116" s="208"/>
      <c r="D116" s="230" t="s">
        <v>190</v>
      </c>
      <c r="E116" s="243" t="s">
        <v>21</v>
      </c>
      <c r="F116" s="244" t="s">
        <v>557</v>
      </c>
      <c r="G116" s="208"/>
      <c r="H116" s="245">
        <v>70.265</v>
      </c>
      <c r="I116" s="212"/>
      <c r="J116" s="208"/>
      <c r="K116" s="208"/>
      <c r="L116" s="213"/>
      <c r="M116" s="214"/>
      <c r="N116" s="215"/>
      <c r="O116" s="215"/>
      <c r="P116" s="215"/>
      <c r="Q116" s="215"/>
      <c r="R116" s="215"/>
      <c r="S116" s="215"/>
      <c r="T116" s="216"/>
      <c r="AT116" s="217" t="s">
        <v>190</v>
      </c>
      <c r="AU116" s="217" t="s">
        <v>80</v>
      </c>
      <c r="AV116" s="12" t="s">
        <v>80</v>
      </c>
      <c r="AW116" s="12" t="s">
        <v>34</v>
      </c>
      <c r="AX116" s="12" t="s">
        <v>78</v>
      </c>
      <c r="AY116" s="217" t="s">
        <v>180</v>
      </c>
    </row>
    <row r="117" spans="2:65" s="1" customFormat="1" ht="22.5" customHeight="1">
      <c r="B117" s="36"/>
      <c r="C117" s="232" t="s">
        <v>181</v>
      </c>
      <c r="D117" s="232" t="s">
        <v>219</v>
      </c>
      <c r="E117" s="233" t="s">
        <v>558</v>
      </c>
      <c r="F117" s="234" t="s">
        <v>559</v>
      </c>
      <c r="G117" s="235" t="s">
        <v>196</v>
      </c>
      <c r="H117" s="236">
        <v>1.173</v>
      </c>
      <c r="I117" s="237"/>
      <c r="J117" s="238">
        <f>ROUND(I117*H117,2)</f>
        <v>0</v>
      </c>
      <c r="K117" s="234" t="s">
        <v>560</v>
      </c>
      <c r="L117" s="239"/>
      <c r="M117" s="240" t="s">
        <v>21</v>
      </c>
      <c r="N117" s="241" t="s">
        <v>42</v>
      </c>
      <c r="O117" s="37"/>
      <c r="P117" s="202">
        <f>O117*H117</f>
        <v>0</v>
      </c>
      <c r="Q117" s="202">
        <v>1</v>
      </c>
      <c r="R117" s="202">
        <f>Q117*H117</f>
        <v>1.173</v>
      </c>
      <c r="S117" s="202">
        <v>0</v>
      </c>
      <c r="T117" s="203">
        <f>S117*H117</f>
        <v>0</v>
      </c>
      <c r="AR117" s="19" t="s">
        <v>181</v>
      </c>
      <c r="AT117" s="19" t="s">
        <v>219</v>
      </c>
      <c r="AU117" s="19" t="s">
        <v>80</v>
      </c>
      <c r="AY117" s="19" t="s">
        <v>180</v>
      </c>
      <c r="BE117" s="204">
        <f>IF(N117="základní",J117,0)</f>
        <v>0</v>
      </c>
      <c r="BF117" s="204">
        <f>IF(N117="snížená",J117,0)</f>
        <v>0</v>
      </c>
      <c r="BG117" s="204">
        <f>IF(N117="zákl. přenesená",J117,0)</f>
        <v>0</v>
      </c>
      <c r="BH117" s="204">
        <f>IF(N117="sníž. přenesená",J117,0)</f>
        <v>0</v>
      </c>
      <c r="BI117" s="204">
        <f>IF(N117="nulová",J117,0)</f>
        <v>0</v>
      </c>
      <c r="BJ117" s="19" t="s">
        <v>78</v>
      </c>
      <c r="BK117" s="204">
        <f>ROUND(I117*H117,2)</f>
        <v>0</v>
      </c>
      <c r="BL117" s="19" t="s">
        <v>206</v>
      </c>
      <c r="BM117" s="19" t="s">
        <v>561</v>
      </c>
    </row>
    <row r="118" spans="2:47" s="1" customFormat="1" ht="27">
      <c r="B118" s="36"/>
      <c r="C118" s="58"/>
      <c r="D118" s="205" t="s">
        <v>188</v>
      </c>
      <c r="E118" s="58"/>
      <c r="F118" s="206" t="s">
        <v>562</v>
      </c>
      <c r="G118" s="58"/>
      <c r="H118" s="58"/>
      <c r="I118" s="163"/>
      <c r="J118" s="58"/>
      <c r="K118" s="58"/>
      <c r="L118" s="56"/>
      <c r="M118" s="73"/>
      <c r="N118" s="37"/>
      <c r="O118" s="37"/>
      <c r="P118" s="37"/>
      <c r="Q118" s="37"/>
      <c r="R118" s="37"/>
      <c r="S118" s="37"/>
      <c r="T118" s="74"/>
      <c r="AT118" s="19" t="s">
        <v>188</v>
      </c>
      <c r="AU118" s="19" t="s">
        <v>80</v>
      </c>
    </row>
    <row r="119" spans="2:47" s="1" customFormat="1" ht="27">
      <c r="B119" s="36"/>
      <c r="C119" s="58"/>
      <c r="D119" s="205" t="s">
        <v>216</v>
      </c>
      <c r="E119" s="58"/>
      <c r="F119" s="218" t="s">
        <v>563</v>
      </c>
      <c r="G119" s="58"/>
      <c r="H119" s="58"/>
      <c r="I119" s="163"/>
      <c r="J119" s="58"/>
      <c r="K119" s="58"/>
      <c r="L119" s="56"/>
      <c r="M119" s="73"/>
      <c r="N119" s="37"/>
      <c r="O119" s="37"/>
      <c r="P119" s="37"/>
      <c r="Q119" s="37"/>
      <c r="R119" s="37"/>
      <c r="S119" s="37"/>
      <c r="T119" s="74"/>
      <c r="AT119" s="19" t="s">
        <v>216</v>
      </c>
      <c r="AU119" s="19" t="s">
        <v>80</v>
      </c>
    </row>
    <row r="120" spans="2:51" s="12" customFormat="1" ht="13.5">
      <c r="B120" s="207"/>
      <c r="C120" s="208"/>
      <c r="D120" s="230" t="s">
        <v>190</v>
      </c>
      <c r="E120" s="243" t="s">
        <v>21</v>
      </c>
      <c r="F120" s="244" t="s">
        <v>564</v>
      </c>
      <c r="G120" s="208"/>
      <c r="H120" s="245">
        <v>1.173</v>
      </c>
      <c r="I120" s="212"/>
      <c r="J120" s="208"/>
      <c r="K120" s="208"/>
      <c r="L120" s="213"/>
      <c r="M120" s="214"/>
      <c r="N120" s="215"/>
      <c r="O120" s="215"/>
      <c r="P120" s="215"/>
      <c r="Q120" s="215"/>
      <c r="R120" s="215"/>
      <c r="S120" s="215"/>
      <c r="T120" s="216"/>
      <c r="AT120" s="217" t="s">
        <v>190</v>
      </c>
      <c r="AU120" s="217" t="s">
        <v>80</v>
      </c>
      <c r="AV120" s="12" t="s">
        <v>80</v>
      </c>
      <c r="AW120" s="12" t="s">
        <v>34</v>
      </c>
      <c r="AX120" s="12" t="s">
        <v>78</v>
      </c>
      <c r="AY120" s="217" t="s">
        <v>180</v>
      </c>
    </row>
    <row r="121" spans="2:65" s="1" customFormat="1" ht="22.5" customHeight="1">
      <c r="B121" s="36"/>
      <c r="C121" s="232" t="s">
        <v>192</v>
      </c>
      <c r="D121" s="232" t="s">
        <v>219</v>
      </c>
      <c r="E121" s="233" t="s">
        <v>565</v>
      </c>
      <c r="F121" s="234" t="s">
        <v>566</v>
      </c>
      <c r="G121" s="235" t="s">
        <v>196</v>
      </c>
      <c r="H121" s="236">
        <v>6.526</v>
      </c>
      <c r="I121" s="237"/>
      <c r="J121" s="238">
        <f>ROUND(I121*H121,2)</f>
        <v>0</v>
      </c>
      <c r="K121" s="234" t="s">
        <v>560</v>
      </c>
      <c r="L121" s="239"/>
      <c r="M121" s="240" t="s">
        <v>21</v>
      </c>
      <c r="N121" s="241" t="s">
        <v>42</v>
      </c>
      <c r="O121" s="37"/>
      <c r="P121" s="202">
        <f>O121*H121</f>
        <v>0</v>
      </c>
      <c r="Q121" s="202">
        <v>1</v>
      </c>
      <c r="R121" s="202">
        <f>Q121*H121</f>
        <v>6.526</v>
      </c>
      <c r="S121" s="202">
        <v>0</v>
      </c>
      <c r="T121" s="203">
        <f>S121*H121</f>
        <v>0</v>
      </c>
      <c r="AR121" s="19" t="s">
        <v>181</v>
      </c>
      <c r="AT121" s="19" t="s">
        <v>219</v>
      </c>
      <c r="AU121" s="19" t="s">
        <v>80</v>
      </c>
      <c r="AY121" s="19" t="s">
        <v>180</v>
      </c>
      <c r="BE121" s="204">
        <f>IF(N121="základní",J121,0)</f>
        <v>0</v>
      </c>
      <c r="BF121" s="204">
        <f>IF(N121="snížená",J121,0)</f>
        <v>0</v>
      </c>
      <c r="BG121" s="204">
        <f>IF(N121="zákl. přenesená",J121,0)</f>
        <v>0</v>
      </c>
      <c r="BH121" s="204">
        <f>IF(N121="sníž. přenesená",J121,0)</f>
        <v>0</v>
      </c>
      <c r="BI121" s="204">
        <f>IF(N121="nulová",J121,0)</f>
        <v>0</v>
      </c>
      <c r="BJ121" s="19" t="s">
        <v>78</v>
      </c>
      <c r="BK121" s="204">
        <f>ROUND(I121*H121,2)</f>
        <v>0</v>
      </c>
      <c r="BL121" s="19" t="s">
        <v>206</v>
      </c>
      <c r="BM121" s="19" t="s">
        <v>567</v>
      </c>
    </row>
    <row r="122" spans="2:47" s="1" customFormat="1" ht="27">
      <c r="B122" s="36"/>
      <c r="C122" s="58"/>
      <c r="D122" s="205" t="s">
        <v>216</v>
      </c>
      <c r="E122" s="58"/>
      <c r="F122" s="218" t="s">
        <v>568</v>
      </c>
      <c r="G122" s="58"/>
      <c r="H122" s="58"/>
      <c r="I122" s="163"/>
      <c r="J122" s="58"/>
      <c r="K122" s="58"/>
      <c r="L122" s="56"/>
      <c r="M122" s="73"/>
      <c r="N122" s="37"/>
      <c r="O122" s="37"/>
      <c r="P122" s="37"/>
      <c r="Q122" s="37"/>
      <c r="R122" s="37"/>
      <c r="S122" s="37"/>
      <c r="T122" s="74"/>
      <c r="AT122" s="19" t="s">
        <v>216</v>
      </c>
      <c r="AU122" s="19" t="s">
        <v>80</v>
      </c>
    </row>
    <row r="123" spans="2:51" s="12" customFormat="1" ht="13.5">
      <c r="B123" s="207"/>
      <c r="C123" s="208"/>
      <c r="D123" s="230" t="s">
        <v>190</v>
      </c>
      <c r="E123" s="243" t="s">
        <v>21</v>
      </c>
      <c r="F123" s="244" t="s">
        <v>569</v>
      </c>
      <c r="G123" s="208"/>
      <c r="H123" s="245">
        <v>6.526</v>
      </c>
      <c r="I123" s="212"/>
      <c r="J123" s="208"/>
      <c r="K123" s="208"/>
      <c r="L123" s="213"/>
      <c r="M123" s="214"/>
      <c r="N123" s="215"/>
      <c r="O123" s="215"/>
      <c r="P123" s="215"/>
      <c r="Q123" s="215"/>
      <c r="R123" s="215"/>
      <c r="S123" s="215"/>
      <c r="T123" s="216"/>
      <c r="AT123" s="217" t="s">
        <v>190</v>
      </c>
      <c r="AU123" s="217" t="s">
        <v>80</v>
      </c>
      <c r="AV123" s="12" t="s">
        <v>80</v>
      </c>
      <c r="AW123" s="12" t="s">
        <v>34</v>
      </c>
      <c r="AX123" s="12" t="s">
        <v>78</v>
      </c>
      <c r="AY123" s="217" t="s">
        <v>180</v>
      </c>
    </row>
    <row r="124" spans="2:65" s="1" customFormat="1" ht="22.5" customHeight="1">
      <c r="B124" s="36"/>
      <c r="C124" s="232" t="s">
        <v>244</v>
      </c>
      <c r="D124" s="232" t="s">
        <v>219</v>
      </c>
      <c r="E124" s="233" t="s">
        <v>570</v>
      </c>
      <c r="F124" s="234" t="s">
        <v>571</v>
      </c>
      <c r="G124" s="235" t="s">
        <v>196</v>
      </c>
      <c r="H124" s="236">
        <v>0.535</v>
      </c>
      <c r="I124" s="237"/>
      <c r="J124" s="238">
        <f>ROUND(I124*H124,2)</f>
        <v>0</v>
      </c>
      <c r="K124" s="234" t="s">
        <v>560</v>
      </c>
      <c r="L124" s="239"/>
      <c r="M124" s="240" t="s">
        <v>21</v>
      </c>
      <c r="N124" s="241" t="s">
        <v>42</v>
      </c>
      <c r="O124" s="37"/>
      <c r="P124" s="202">
        <f>O124*H124</f>
        <v>0</v>
      </c>
      <c r="Q124" s="202">
        <v>0</v>
      </c>
      <c r="R124" s="202">
        <f>Q124*H124</f>
        <v>0</v>
      </c>
      <c r="S124" s="202">
        <v>0</v>
      </c>
      <c r="T124" s="203">
        <f>S124*H124</f>
        <v>0</v>
      </c>
      <c r="AR124" s="19" t="s">
        <v>181</v>
      </c>
      <c r="AT124" s="19" t="s">
        <v>219</v>
      </c>
      <c r="AU124" s="19" t="s">
        <v>80</v>
      </c>
      <c r="AY124" s="19" t="s">
        <v>180</v>
      </c>
      <c r="BE124" s="204">
        <f>IF(N124="základní",J124,0)</f>
        <v>0</v>
      </c>
      <c r="BF124" s="204">
        <f>IF(N124="snížená",J124,0)</f>
        <v>0</v>
      </c>
      <c r="BG124" s="204">
        <f>IF(N124="zákl. přenesená",J124,0)</f>
        <v>0</v>
      </c>
      <c r="BH124" s="204">
        <f>IF(N124="sníž. přenesená",J124,0)</f>
        <v>0</v>
      </c>
      <c r="BI124" s="204">
        <f>IF(N124="nulová",J124,0)</f>
        <v>0</v>
      </c>
      <c r="BJ124" s="19" t="s">
        <v>78</v>
      </c>
      <c r="BK124" s="204">
        <f>ROUND(I124*H124,2)</f>
        <v>0</v>
      </c>
      <c r="BL124" s="19" t="s">
        <v>206</v>
      </c>
      <c r="BM124" s="19" t="s">
        <v>572</v>
      </c>
    </row>
    <row r="125" spans="2:47" s="1" customFormat="1" ht="27">
      <c r="B125" s="36"/>
      <c r="C125" s="58"/>
      <c r="D125" s="205" t="s">
        <v>216</v>
      </c>
      <c r="E125" s="58"/>
      <c r="F125" s="218" t="s">
        <v>573</v>
      </c>
      <c r="G125" s="58"/>
      <c r="H125" s="58"/>
      <c r="I125" s="163"/>
      <c r="J125" s="58"/>
      <c r="K125" s="58"/>
      <c r="L125" s="56"/>
      <c r="M125" s="73"/>
      <c r="N125" s="37"/>
      <c r="O125" s="37"/>
      <c r="P125" s="37"/>
      <c r="Q125" s="37"/>
      <c r="R125" s="37"/>
      <c r="S125" s="37"/>
      <c r="T125" s="74"/>
      <c r="AT125" s="19" t="s">
        <v>216</v>
      </c>
      <c r="AU125" s="19" t="s">
        <v>80</v>
      </c>
    </row>
    <row r="126" spans="2:51" s="12" customFormat="1" ht="13.5">
      <c r="B126" s="207"/>
      <c r="C126" s="208"/>
      <c r="D126" s="230" t="s">
        <v>190</v>
      </c>
      <c r="E126" s="243" t="s">
        <v>21</v>
      </c>
      <c r="F126" s="244" t="s">
        <v>574</v>
      </c>
      <c r="G126" s="208"/>
      <c r="H126" s="245">
        <v>0.535</v>
      </c>
      <c r="I126" s="212"/>
      <c r="J126" s="208"/>
      <c r="K126" s="208"/>
      <c r="L126" s="213"/>
      <c r="M126" s="214"/>
      <c r="N126" s="215"/>
      <c r="O126" s="215"/>
      <c r="P126" s="215"/>
      <c r="Q126" s="215"/>
      <c r="R126" s="215"/>
      <c r="S126" s="215"/>
      <c r="T126" s="216"/>
      <c r="AT126" s="217" t="s">
        <v>190</v>
      </c>
      <c r="AU126" s="217" t="s">
        <v>80</v>
      </c>
      <c r="AV126" s="12" t="s">
        <v>80</v>
      </c>
      <c r="AW126" s="12" t="s">
        <v>34</v>
      </c>
      <c r="AX126" s="12" t="s">
        <v>78</v>
      </c>
      <c r="AY126" s="217" t="s">
        <v>180</v>
      </c>
    </row>
    <row r="127" spans="2:65" s="1" customFormat="1" ht="22.5" customHeight="1">
      <c r="B127" s="36"/>
      <c r="C127" s="193" t="s">
        <v>249</v>
      </c>
      <c r="D127" s="193" t="s">
        <v>183</v>
      </c>
      <c r="E127" s="194" t="s">
        <v>575</v>
      </c>
      <c r="F127" s="195" t="s">
        <v>576</v>
      </c>
      <c r="G127" s="196" t="s">
        <v>214</v>
      </c>
      <c r="H127" s="197">
        <v>1</v>
      </c>
      <c r="I127" s="198"/>
      <c r="J127" s="199">
        <f>ROUND(I127*H127,2)</f>
        <v>0</v>
      </c>
      <c r="K127" s="195" t="s">
        <v>21</v>
      </c>
      <c r="L127" s="56"/>
      <c r="M127" s="200" t="s">
        <v>21</v>
      </c>
      <c r="N127" s="201" t="s">
        <v>42</v>
      </c>
      <c r="O127" s="37"/>
      <c r="P127" s="202">
        <f>O127*H127</f>
        <v>0</v>
      </c>
      <c r="Q127" s="202">
        <v>0</v>
      </c>
      <c r="R127" s="202">
        <f>Q127*H127</f>
        <v>0</v>
      </c>
      <c r="S127" s="202">
        <v>0</v>
      </c>
      <c r="T127" s="203">
        <f>S127*H127</f>
        <v>0</v>
      </c>
      <c r="AR127" s="19" t="s">
        <v>206</v>
      </c>
      <c r="AT127" s="19" t="s">
        <v>183</v>
      </c>
      <c r="AU127" s="19" t="s">
        <v>80</v>
      </c>
      <c r="AY127" s="19" t="s">
        <v>180</v>
      </c>
      <c r="BE127" s="204">
        <f>IF(N127="základní",J127,0)</f>
        <v>0</v>
      </c>
      <c r="BF127" s="204">
        <f>IF(N127="snížená",J127,0)</f>
        <v>0</v>
      </c>
      <c r="BG127" s="204">
        <f>IF(N127="zákl. přenesená",J127,0)</f>
        <v>0</v>
      </c>
      <c r="BH127" s="204">
        <f>IF(N127="sníž. přenesená",J127,0)</f>
        <v>0</v>
      </c>
      <c r="BI127" s="204">
        <f>IF(N127="nulová",J127,0)</f>
        <v>0</v>
      </c>
      <c r="BJ127" s="19" t="s">
        <v>78</v>
      </c>
      <c r="BK127" s="204">
        <f>ROUND(I127*H127,2)</f>
        <v>0</v>
      </c>
      <c r="BL127" s="19" t="s">
        <v>206</v>
      </c>
      <c r="BM127" s="19" t="s">
        <v>577</v>
      </c>
    </row>
    <row r="128" spans="2:47" s="1" customFormat="1" ht="40.5">
      <c r="B128" s="36"/>
      <c r="C128" s="58"/>
      <c r="D128" s="205" t="s">
        <v>188</v>
      </c>
      <c r="E128" s="58"/>
      <c r="F128" s="206" t="s">
        <v>578</v>
      </c>
      <c r="G128" s="58"/>
      <c r="H128" s="58"/>
      <c r="I128" s="163"/>
      <c r="J128" s="58"/>
      <c r="K128" s="58"/>
      <c r="L128" s="56"/>
      <c r="M128" s="73"/>
      <c r="N128" s="37"/>
      <c r="O128" s="37"/>
      <c r="P128" s="37"/>
      <c r="Q128" s="37"/>
      <c r="R128" s="37"/>
      <c r="S128" s="37"/>
      <c r="T128" s="74"/>
      <c r="AT128" s="19" t="s">
        <v>188</v>
      </c>
      <c r="AU128" s="19" t="s">
        <v>80</v>
      </c>
    </row>
    <row r="129" spans="2:47" s="1" customFormat="1" ht="27">
      <c r="B129" s="36"/>
      <c r="C129" s="58"/>
      <c r="D129" s="230" t="s">
        <v>216</v>
      </c>
      <c r="E129" s="58"/>
      <c r="F129" s="231" t="s">
        <v>579</v>
      </c>
      <c r="G129" s="58"/>
      <c r="H129" s="58"/>
      <c r="I129" s="163"/>
      <c r="J129" s="58"/>
      <c r="K129" s="58"/>
      <c r="L129" s="56"/>
      <c r="M129" s="73"/>
      <c r="N129" s="37"/>
      <c r="O129" s="37"/>
      <c r="P129" s="37"/>
      <c r="Q129" s="37"/>
      <c r="R129" s="37"/>
      <c r="S129" s="37"/>
      <c r="T129" s="74"/>
      <c r="AT129" s="19" t="s">
        <v>216</v>
      </c>
      <c r="AU129" s="19" t="s">
        <v>80</v>
      </c>
    </row>
    <row r="130" spans="2:65" s="1" customFormat="1" ht="22.5" customHeight="1">
      <c r="B130" s="36"/>
      <c r="C130" s="193" t="s">
        <v>254</v>
      </c>
      <c r="D130" s="193" t="s">
        <v>183</v>
      </c>
      <c r="E130" s="194" t="s">
        <v>580</v>
      </c>
      <c r="F130" s="195" t="s">
        <v>581</v>
      </c>
      <c r="G130" s="196" t="s">
        <v>214</v>
      </c>
      <c r="H130" s="197">
        <v>1</v>
      </c>
      <c r="I130" s="198"/>
      <c r="J130" s="199">
        <f>ROUND(I130*H130,2)</f>
        <v>0</v>
      </c>
      <c r="K130" s="195" t="s">
        <v>21</v>
      </c>
      <c r="L130" s="56"/>
      <c r="M130" s="200" t="s">
        <v>21</v>
      </c>
      <c r="N130" s="201" t="s">
        <v>42</v>
      </c>
      <c r="O130" s="37"/>
      <c r="P130" s="202">
        <f>O130*H130</f>
        <v>0</v>
      </c>
      <c r="Q130" s="202">
        <v>0</v>
      </c>
      <c r="R130" s="202">
        <f>Q130*H130</f>
        <v>0</v>
      </c>
      <c r="S130" s="202">
        <v>0</v>
      </c>
      <c r="T130" s="203">
        <f>S130*H130</f>
        <v>0</v>
      </c>
      <c r="AR130" s="19" t="s">
        <v>206</v>
      </c>
      <c r="AT130" s="19" t="s">
        <v>183</v>
      </c>
      <c r="AU130" s="19" t="s">
        <v>80</v>
      </c>
      <c r="AY130" s="19" t="s">
        <v>180</v>
      </c>
      <c r="BE130" s="204">
        <f>IF(N130="základní",J130,0)</f>
        <v>0</v>
      </c>
      <c r="BF130" s="204">
        <f>IF(N130="snížená",J130,0)</f>
        <v>0</v>
      </c>
      <c r="BG130" s="204">
        <f>IF(N130="zákl. přenesená",J130,0)</f>
        <v>0</v>
      </c>
      <c r="BH130" s="204">
        <f>IF(N130="sníž. přenesená",J130,0)</f>
        <v>0</v>
      </c>
      <c r="BI130" s="204">
        <f>IF(N130="nulová",J130,0)</f>
        <v>0</v>
      </c>
      <c r="BJ130" s="19" t="s">
        <v>78</v>
      </c>
      <c r="BK130" s="204">
        <f>ROUND(I130*H130,2)</f>
        <v>0</v>
      </c>
      <c r="BL130" s="19" t="s">
        <v>206</v>
      </c>
      <c r="BM130" s="19" t="s">
        <v>582</v>
      </c>
    </row>
    <row r="131" spans="2:65" s="1" customFormat="1" ht="22.5" customHeight="1">
      <c r="B131" s="36"/>
      <c r="C131" s="193" t="s">
        <v>259</v>
      </c>
      <c r="D131" s="193" t="s">
        <v>183</v>
      </c>
      <c r="E131" s="194" t="s">
        <v>583</v>
      </c>
      <c r="F131" s="195" t="s">
        <v>584</v>
      </c>
      <c r="G131" s="196" t="s">
        <v>214</v>
      </c>
      <c r="H131" s="197">
        <v>1</v>
      </c>
      <c r="I131" s="198"/>
      <c r="J131" s="199">
        <f>ROUND(I131*H131,2)</f>
        <v>0</v>
      </c>
      <c r="K131" s="195" t="s">
        <v>21</v>
      </c>
      <c r="L131" s="56"/>
      <c r="M131" s="200" t="s">
        <v>21</v>
      </c>
      <c r="N131" s="201" t="s">
        <v>42</v>
      </c>
      <c r="O131" s="37"/>
      <c r="P131" s="202">
        <f>O131*H131</f>
        <v>0</v>
      </c>
      <c r="Q131" s="202">
        <v>0</v>
      </c>
      <c r="R131" s="202">
        <f>Q131*H131</f>
        <v>0</v>
      </c>
      <c r="S131" s="202">
        <v>0</v>
      </c>
      <c r="T131" s="203">
        <f>S131*H131</f>
        <v>0</v>
      </c>
      <c r="AR131" s="19" t="s">
        <v>206</v>
      </c>
      <c r="AT131" s="19" t="s">
        <v>183</v>
      </c>
      <c r="AU131" s="19" t="s">
        <v>80</v>
      </c>
      <c r="AY131" s="19" t="s">
        <v>180</v>
      </c>
      <c r="BE131" s="204">
        <f>IF(N131="základní",J131,0)</f>
        <v>0</v>
      </c>
      <c r="BF131" s="204">
        <f>IF(N131="snížená",J131,0)</f>
        <v>0</v>
      </c>
      <c r="BG131" s="204">
        <f>IF(N131="zákl. přenesená",J131,0)</f>
        <v>0</v>
      </c>
      <c r="BH131" s="204">
        <f>IF(N131="sníž. přenesená",J131,0)</f>
        <v>0</v>
      </c>
      <c r="BI131" s="204">
        <f>IF(N131="nulová",J131,0)</f>
        <v>0</v>
      </c>
      <c r="BJ131" s="19" t="s">
        <v>78</v>
      </c>
      <c r="BK131" s="204">
        <f>ROUND(I131*H131,2)</f>
        <v>0</v>
      </c>
      <c r="BL131" s="19" t="s">
        <v>206</v>
      </c>
      <c r="BM131" s="19" t="s">
        <v>585</v>
      </c>
    </row>
    <row r="132" spans="2:47" s="1" customFormat="1" ht="27">
      <c r="B132" s="36"/>
      <c r="C132" s="58"/>
      <c r="D132" s="230" t="s">
        <v>188</v>
      </c>
      <c r="E132" s="58"/>
      <c r="F132" s="242" t="s">
        <v>586</v>
      </c>
      <c r="G132" s="58"/>
      <c r="H132" s="58"/>
      <c r="I132" s="163"/>
      <c r="J132" s="58"/>
      <c r="K132" s="58"/>
      <c r="L132" s="56"/>
      <c r="M132" s="73"/>
      <c r="N132" s="37"/>
      <c r="O132" s="37"/>
      <c r="P132" s="37"/>
      <c r="Q132" s="37"/>
      <c r="R132" s="37"/>
      <c r="S132" s="37"/>
      <c r="T132" s="74"/>
      <c r="AT132" s="19" t="s">
        <v>188</v>
      </c>
      <c r="AU132" s="19" t="s">
        <v>80</v>
      </c>
    </row>
    <row r="133" spans="2:65" s="1" customFormat="1" ht="22.5" customHeight="1">
      <c r="B133" s="36"/>
      <c r="C133" s="193" t="s">
        <v>264</v>
      </c>
      <c r="D133" s="193" t="s">
        <v>183</v>
      </c>
      <c r="E133" s="194" t="s">
        <v>587</v>
      </c>
      <c r="F133" s="195" t="s">
        <v>588</v>
      </c>
      <c r="G133" s="196" t="s">
        <v>214</v>
      </c>
      <c r="H133" s="197">
        <v>1</v>
      </c>
      <c r="I133" s="198"/>
      <c r="J133" s="199">
        <f>ROUND(I133*H133,2)</f>
        <v>0</v>
      </c>
      <c r="K133" s="195" t="s">
        <v>21</v>
      </c>
      <c r="L133" s="56"/>
      <c r="M133" s="200" t="s">
        <v>21</v>
      </c>
      <c r="N133" s="201" t="s">
        <v>42</v>
      </c>
      <c r="O133" s="37"/>
      <c r="P133" s="202">
        <f>O133*H133</f>
        <v>0</v>
      </c>
      <c r="Q133" s="202">
        <v>0</v>
      </c>
      <c r="R133" s="202">
        <f>Q133*H133</f>
        <v>0</v>
      </c>
      <c r="S133" s="202">
        <v>0</v>
      </c>
      <c r="T133" s="203">
        <f>S133*H133</f>
        <v>0</v>
      </c>
      <c r="AR133" s="19" t="s">
        <v>206</v>
      </c>
      <c r="AT133" s="19" t="s">
        <v>183</v>
      </c>
      <c r="AU133" s="19" t="s">
        <v>80</v>
      </c>
      <c r="AY133" s="19" t="s">
        <v>180</v>
      </c>
      <c r="BE133" s="204">
        <f>IF(N133="základní",J133,0)</f>
        <v>0</v>
      </c>
      <c r="BF133" s="204">
        <f>IF(N133="snížená",J133,0)</f>
        <v>0</v>
      </c>
      <c r="BG133" s="204">
        <f>IF(N133="zákl. přenesená",J133,0)</f>
        <v>0</v>
      </c>
      <c r="BH133" s="204">
        <f>IF(N133="sníž. přenesená",J133,0)</f>
        <v>0</v>
      </c>
      <c r="BI133" s="204">
        <f>IF(N133="nulová",J133,0)</f>
        <v>0</v>
      </c>
      <c r="BJ133" s="19" t="s">
        <v>78</v>
      </c>
      <c r="BK133" s="204">
        <f>ROUND(I133*H133,2)</f>
        <v>0</v>
      </c>
      <c r="BL133" s="19" t="s">
        <v>206</v>
      </c>
      <c r="BM133" s="19" t="s">
        <v>589</v>
      </c>
    </row>
    <row r="134" spans="2:47" s="1" customFormat="1" ht="40.5">
      <c r="B134" s="36"/>
      <c r="C134" s="58"/>
      <c r="D134" s="205" t="s">
        <v>188</v>
      </c>
      <c r="E134" s="58"/>
      <c r="F134" s="206" t="s">
        <v>590</v>
      </c>
      <c r="G134" s="58"/>
      <c r="H134" s="58"/>
      <c r="I134" s="163"/>
      <c r="J134" s="58"/>
      <c r="K134" s="58"/>
      <c r="L134" s="56"/>
      <c r="M134" s="73"/>
      <c r="N134" s="37"/>
      <c r="O134" s="37"/>
      <c r="P134" s="37"/>
      <c r="Q134" s="37"/>
      <c r="R134" s="37"/>
      <c r="S134" s="37"/>
      <c r="T134" s="74"/>
      <c r="AT134" s="19" t="s">
        <v>188</v>
      </c>
      <c r="AU134" s="19" t="s">
        <v>80</v>
      </c>
    </row>
    <row r="135" spans="2:63" s="11" customFormat="1" ht="29.85" customHeight="1">
      <c r="B135" s="176"/>
      <c r="C135" s="177"/>
      <c r="D135" s="190" t="s">
        <v>70</v>
      </c>
      <c r="E135" s="191" t="s">
        <v>78</v>
      </c>
      <c r="F135" s="191" t="s">
        <v>591</v>
      </c>
      <c r="G135" s="177"/>
      <c r="H135" s="177"/>
      <c r="I135" s="180"/>
      <c r="J135" s="192">
        <f>BK135</f>
        <v>0</v>
      </c>
      <c r="K135" s="177"/>
      <c r="L135" s="182"/>
      <c r="M135" s="183"/>
      <c r="N135" s="184"/>
      <c r="O135" s="184"/>
      <c r="P135" s="185">
        <f>SUM(P136:P148)</f>
        <v>0</v>
      </c>
      <c r="Q135" s="184"/>
      <c r="R135" s="185">
        <f>SUM(R136:R148)</f>
        <v>13.431091136000001</v>
      </c>
      <c r="S135" s="184"/>
      <c r="T135" s="186">
        <f>SUM(T136:T148)</f>
        <v>0</v>
      </c>
      <c r="AR135" s="187" t="s">
        <v>78</v>
      </c>
      <c r="AT135" s="188" t="s">
        <v>70</v>
      </c>
      <c r="AU135" s="188" t="s">
        <v>78</v>
      </c>
      <c r="AY135" s="187" t="s">
        <v>180</v>
      </c>
      <c r="BK135" s="189">
        <f>SUM(BK136:BK148)</f>
        <v>0</v>
      </c>
    </row>
    <row r="136" spans="2:65" s="1" customFormat="1" ht="22.5" customHeight="1">
      <c r="B136" s="36"/>
      <c r="C136" s="193" t="s">
        <v>8</v>
      </c>
      <c r="D136" s="193" t="s">
        <v>183</v>
      </c>
      <c r="E136" s="194" t="s">
        <v>592</v>
      </c>
      <c r="F136" s="195" t="s">
        <v>593</v>
      </c>
      <c r="G136" s="196" t="s">
        <v>186</v>
      </c>
      <c r="H136" s="197">
        <v>20</v>
      </c>
      <c r="I136" s="198"/>
      <c r="J136" s="199">
        <f>ROUND(I136*H136,2)</f>
        <v>0</v>
      </c>
      <c r="K136" s="195" t="s">
        <v>21</v>
      </c>
      <c r="L136" s="56"/>
      <c r="M136" s="200" t="s">
        <v>21</v>
      </c>
      <c r="N136" s="201" t="s">
        <v>42</v>
      </c>
      <c r="O136" s="37"/>
      <c r="P136" s="202">
        <f>O136*H136</f>
        <v>0</v>
      </c>
      <c r="Q136" s="202">
        <v>0.0173715568</v>
      </c>
      <c r="R136" s="202">
        <f>Q136*H136</f>
        <v>0.347431136</v>
      </c>
      <c r="S136" s="202">
        <v>0</v>
      </c>
      <c r="T136" s="203">
        <f>S136*H136</f>
        <v>0</v>
      </c>
      <c r="AR136" s="19" t="s">
        <v>206</v>
      </c>
      <c r="AT136" s="19" t="s">
        <v>183</v>
      </c>
      <c r="AU136" s="19" t="s">
        <v>80</v>
      </c>
      <c r="AY136" s="19" t="s">
        <v>180</v>
      </c>
      <c r="BE136" s="204">
        <f>IF(N136="základní",J136,0)</f>
        <v>0</v>
      </c>
      <c r="BF136" s="204">
        <f>IF(N136="snížená",J136,0)</f>
        <v>0</v>
      </c>
      <c r="BG136" s="204">
        <f>IF(N136="zákl. přenesená",J136,0)</f>
        <v>0</v>
      </c>
      <c r="BH136" s="204">
        <f>IF(N136="sníž. přenesená",J136,0)</f>
        <v>0</v>
      </c>
      <c r="BI136" s="204">
        <f>IF(N136="nulová",J136,0)</f>
        <v>0</v>
      </c>
      <c r="BJ136" s="19" t="s">
        <v>78</v>
      </c>
      <c r="BK136" s="204">
        <f>ROUND(I136*H136,2)</f>
        <v>0</v>
      </c>
      <c r="BL136" s="19" t="s">
        <v>206</v>
      </c>
      <c r="BM136" s="19" t="s">
        <v>594</v>
      </c>
    </row>
    <row r="137" spans="2:47" s="1" customFormat="1" ht="27">
      <c r="B137" s="36"/>
      <c r="C137" s="58"/>
      <c r="D137" s="205" t="s">
        <v>188</v>
      </c>
      <c r="E137" s="58"/>
      <c r="F137" s="206" t="s">
        <v>595</v>
      </c>
      <c r="G137" s="58"/>
      <c r="H137" s="58"/>
      <c r="I137" s="163"/>
      <c r="J137" s="58"/>
      <c r="K137" s="58"/>
      <c r="L137" s="56"/>
      <c r="M137" s="73"/>
      <c r="N137" s="37"/>
      <c r="O137" s="37"/>
      <c r="P137" s="37"/>
      <c r="Q137" s="37"/>
      <c r="R137" s="37"/>
      <c r="S137" s="37"/>
      <c r="T137" s="74"/>
      <c r="AT137" s="19" t="s">
        <v>188</v>
      </c>
      <c r="AU137" s="19" t="s">
        <v>80</v>
      </c>
    </row>
    <row r="138" spans="2:47" s="1" customFormat="1" ht="54">
      <c r="B138" s="36"/>
      <c r="C138" s="58"/>
      <c r="D138" s="205" t="s">
        <v>198</v>
      </c>
      <c r="E138" s="58"/>
      <c r="F138" s="218" t="s">
        <v>596</v>
      </c>
      <c r="G138" s="58"/>
      <c r="H138" s="58"/>
      <c r="I138" s="163"/>
      <c r="J138" s="58"/>
      <c r="K138" s="58"/>
      <c r="L138" s="56"/>
      <c r="M138" s="73"/>
      <c r="N138" s="37"/>
      <c r="O138" s="37"/>
      <c r="P138" s="37"/>
      <c r="Q138" s="37"/>
      <c r="R138" s="37"/>
      <c r="S138" s="37"/>
      <c r="T138" s="74"/>
      <c r="AT138" s="19" t="s">
        <v>198</v>
      </c>
      <c r="AU138" s="19" t="s">
        <v>80</v>
      </c>
    </row>
    <row r="139" spans="2:51" s="12" customFormat="1" ht="13.5">
      <c r="B139" s="207"/>
      <c r="C139" s="208"/>
      <c r="D139" s="230" t="s">
        <v>190</v>
      </c>
      <c r="E139" s="243" t="s">
        <v>21</v>
      </c>
      <c r="F139" s="244" t="s">
        <v>597</v>
      </c>
      <c r="G139" s="208"/>
      <c r="H139" s="245">
        <v>20</v>
      </c>
      <c r="I139" s="212"/>
      <c r="J139" s="208"/>
      <c r="K139" s="208"/>
      <c r="L139" s="213"/>
      <c r="M139" s="214"/>
      <c r="N139" s="215"/>
      <c r="O139" s="215"/>
      <c r="P139" s="215"/>
      <c r="Q139" s="215"/>
      <c r="R139" s="215"/>
      <c r="S139" s="215"/>
      <c r="T139" s="216"/>
      <c r="AT139" s="217" t="s">
        <v>190</v>
      </c>
      <c r="AU139" s="217" t="s">
        <v>80</v>
      </c>
      <c r="AV139" s="12" t="s">
        <v>80</v>
      </c>
      <c r="AW139" s="12" t="s">
        <v>34</v>
      </c>
      <c r="AX139" s="12" t="s">
        <v>78</v>
      </c>
      <c r="AY139" s="217" t="s">
        <v>180</v>
      </c>
    </row>
    <row r="140" spans="2:65" s="1" customFormat="1" ht="22.5" customHeight="1">
      <c r="B140" s="36"/>
      <c r="C140" s="193" t="s">
        <v>275</v>
      </c>
      <c r="D140" s="193" t="s">
        <v>183</v>
      </c>
      <c r="E140" s="194" t="s">
        <v>598</v>
      </c>
      <c r="F140" s="195" t="s">
        <v>599</v>
      </c>
      <c r="G140" s="196" t="s">
        <v>320</v>
      </c>
      <c r="H140" s="197">
        <v>162</v>
      </c>
      <c r="I140" s="198"/>
      <c r="J140" s="199">
        <f>ROUND(I140*H140,2)</f>
        <v>0</v>
      </c>
      <c r="K140" s="195" t="s">
        <v>560</v>
      </c>
      <c r="L140" s="56"/>
      <c r="M140" s="200" t="s">
        <v>21</v>
      </c>
      <c r="N140" s="201" t="s">
        <v>42</v>
      </c>
      <c r="O140" s="37"/>
      <c r="P140" s="202">
        <f>O140*H140</f>
        <v>0</v>
      </c>
      <c r="Q140" s="202">
        <v>0.06614</v>
      </c>
      <c r="R140" s="202">
        <f>Q140*H140</f>
        <v>10.714680000000001</v>
      </c>
      <c r="S140" s="202">
        <v>0</v>
      </c>
      <c r="T140" s="203">
        <f>S140*H140</f>
        <v>0</v>
      </c>
      <c r="AR140" s="19" t="s">
        <v>206</v>
      </c>
      <c r="AT140" s="19" t="s">
        <v>183</v>
      </c>
      <c r="AU140" s="19" t="s">
        <v>80</v>
      </c>
      <c r="AY140" s="19" t="s">
        <v>180</v>
      </c>
      <c r="BE140" s="204">
        <f>IF(N140="základní",J140,0)</f>
        <v>0</v>
      </c>
      <c r="BF140" s="204">
        <f>IF(N140="snížená",J140,0)</f>
        <v>0</v>
      </c>
      <c r="BG140" s="204">
        <f>IF(N140="zákl. přenesená",J140,0)</f>
        <v>0</v>
      </c>
      <c r="BH140" s="204">
        <f>IF(N140="sníž. přenesená",J140,0)</f>
        <v>0</v>
      </c>
      <c r="BI140" s="204">
        <f>IF(N140="nulová",J140,0)</f>
        <v>0</v>
      </c>
      <c r="BJ140" s="19" t="s">
        <v>78</v>
      </c>
      <c r="BK140" s="204">
        <f>ROUND(I140*H140,2)</f>
        <v>0</v>
      </c>
      <c r="BL140" s="19" t="s">
        <v>206</v>
      </c>
      <c r="BM140" s="19" t="s">
        <v>600</v>
      </c>
    </row>
    <row r="141" spans="2:47" s="1" customFormat="1" ht="27">
      <c r="B141" s="36"/>
      <c r="C141" s="58"/>
      <c r="D141" s="205" t="s">
        <v>188</v>
      </c>
      <c r="E141" s="58"/>
      <c r="F141" s="206" t="s">
        <v>601</v>
      </c>
      <c r="G141" s="58"/>
      <c r="H141" s="58"/>
      <c r="I141" s="163"/>
      <c r="J141" s="58"/>
      <c r="K141" s="58"/>
      <c r="L141" s="56"/>
      <c r="M141" s="73"/>
      <c r="N141" s="37"/>
      <c r="O141" s="37"/>
      <c r="P141" s="37"/>
      <c r="Q141" s="37"/>
      <c r="R141" s="37"/>
      <c r="S141" s="37"/>
      <c r="T141" s="74"/>
      <c r="AT141" s="19" t="s">
        <v>188</v>
      </c>
      <c r="AU141" s="19" t="s">
        <v>80</v>
      </c>
    </row>
    <row r="142" spans="2:47" s="1" customFormat="1" ht="27">
      <c r="B142" s="36"/>
      <c r="C142" s="58"/>
      <c r="D142" s="205" t="s">
        <v>216</v>
      </c>
      <c r="E142" s="58"/>
      <c r="F142" s="218" t="s">
        <v>602</v>
      </c>
      <c r="G142" s="58"/>
      <c r="H142" s="58"/>
      <c r="I142" s="163"/>
      <c r="J142" s="58"/>
      <c r="K142" s="58"/>
      <c r="L142" s="56"/>
      <c r="M142" s="73"/>
      <c r="N142" s="37"/>
      <c r="O142" s="37"/>
      <c r="P142" s="37"/>
      <c r="Q142" s="37"/>
      <c r="R142" s="37"/>
      <c r="S142" s="37"/>
      <c r="T142" s="74"/>
      <c r="AT142" s="19" t="s">
        <v>216</v>
      </c>
      <c r="AU142" s="19" t="s">
        <v>80</v>
      </c>
    </row>
    <row r="143" spans="2:51" s="12" customFormat="1" ht="13.5">
      <c r="B143" s="207"/>
      <c r="C143" s="208"/>
      <c r="D143" s="205" t="s">
        <v>190</v>
      </c>
      <c r="E143" s="209" t="s">
        <v>21</v>
      </c>
      <c r="F143" s="210" t="s">
        <v>603</v>
      </c>
      <c r="G143" s="208"/>
      <c r="H143" s="211">
        <v>81</v>
      </c>
      <c r="I143" s="212"/>
      <c r="J143" s="208"/>
      <c r="K143" s="208"/>
      <c r="L143" s="213"/>
      <c r="M143" s="214"/>
      <c r="N143" s="215"/>
      <c r="O143" s="215"/>
      <c r="P143" s="215"/>
      <c r="Q143" s="215"/>
      <c r="R143" s="215"/>
      <c r="S143" s="215"/>
      <c r="T143" s="216"/>
      <c r="AT143" s="217" t="s">
        <v>190</v>
      </c>
      <c r="AU143" s="217" t="s">
        <v>80</v>
      </c>
      <c r="AV143" s="12" t="s">
        <v>80</v>
      </c>
      <c r="AW143" s="12" t="s">
        <v>34</v>
      </c>
      <c r="AX143" s="12" t="s">
        <v>71</v>
      </c>
      <c r="AY143" s="217" t="s">
        <v>180</v>
      </c>
    </row>
    <row r="144" spans="2:51" s="12" customFormat="1" ht="13.5">
      <c r="B144" s="207"/>
      <c r="C144" s="208"/>
      <c r="D144" s="205" t="s">
        <v>190</v>
      </c>
      <c r="E144" s="209" t="s">
        <v>21</v>
      </c>
      <c r="F144" s="210" t="s">
        <v>604</v>
      </c>
      <c r="G144" s="208"/>
      <c r="H144" s="211">
        <v>81</v>
      </c>
      <c r="I144" s="212"/>
      <c r="J144" s="208"/>
      <c r="K144" s="208"/>
      <c r="L144" s="213"/>
      <c r="M144" s="214"/>
      <c r="N144" s="215"/>
      <c r="O144" s="215"/>
      <c r="P144" s="215"/>
      <c r="Q144" s="215"/>
      <c r="R144" s="215"/>
      <c r="S144" s="215"/>
      <c r="T144" s="216"/>
      <c r="AT144" s="217" t="s">
        <v>190</v>
      </c>
      <c r="AU144" s="217" t="s">
        <v>80</v>
      </c>
      <c r="AV144" s="12" t="s">
        <v>80</v>
      </c>
      <c r="AW144" s="12" t="s">
        <v>34</v>
      </c>
      <c r="AX144" s="12" t="s">
        <v>71</v>
      </c>
      <c r="AY144" s="217" t="s">
        <v>180</v>
      </c>
    </row>
    <row r="145" spans="2:51" s="13" customFormat="1" ht="13.5">
      <c r="B145" s="219"/>
      <c r="C145" s="220"/>
      <c r="D145" s="230" t="s">
        <v>190</v>
      </c>
      <c r="E145" s="247" t="s">
        <v>21</v>
      </c>
      <c r="F145" s="248" t="s">
        <v>209</v>
      </c>
      <c r="G145" s="220"/>
      <c r="H145" s="249">
        <v>162</v>
      </c>
      <c r="I145" s="224"/>
      <c r="J145" s="220"/>
      <c r="K145" s="220"/>
      <c r="L145" s="225"/>
      <c r="M145" s="226"/>
      <c r="N145" s="227"/>
      <c r="O145" s="227"/>
      <c r="P145" s="227"/>
      <c r="Q145" s="227"/>
      <c r="R145" s="227"/>
      <c r="S145" s="227"/>
      <c r="T145" s="228"/>
      <c r="AT145" s="229" t="s">
        <v>190</v>
      </c>
      <c r="AU145" s="229" t="s">
        <v>80</v>
      </c>
      <c r="AV145" s="13" t="s">
        <v>206</v>
      </c>
      <c r="AW145" s="13" t="s">
        <v>34</v>
      </c>
      <c r="AX145" s="13" t="s">
        <v>78</v>
      </c>
      <c r="AY145" s="229" t="s">
        <v>180</v>
      </c>
    </row>
    <row r="146" spans="2:65" s="1" customFormat="1" ht="31.5" customHeight="1">
      <c r="B146" s="36"/>
      <c r="C146" s="193" t="s">
        <v>279</v>
      </c>
      <c r="D146" s="193" t="s">
        <v>183</v>
      </c>
      <c r="E146" s="194" t="s">
        <v>605</v>
      </c>
      <c r="F146" s="195" t="s">
        <v>606</v>
      </c>
      <c r="G146" s="196" t="s">
        <v>214</v>
      </c>
      <c r="H146" s="197">
        <v>1</v>
      </c>
      <c r="I146" s="198"/>
      <c r="J146" s="199">
        <f>ROUND(I146*H146,2)</f>
        <v>0</v>
      </c>
      <c r="K146" s="195" t="s">
        <v>21</v>
      </c>
      <c r="L146" s="56"/>
      <c r="M146" s="200" t="s">
        <v>21</v>
      </c>
      <c r="N146" s="201" t="s">
        <v>42</v>
      </c>
      <c r="O146" s="37"/>
      <c r="P146" s="202">
        <f>O146*H146</f>
        <v>0</v>
      </c>
      <c r="Q146" s="202">
        <v>2.2367</v>
      </c>
      <c r="R146" s="202">
        <f>Q146*H146</f>
        <v>2.2367</v>
      </c>
      <c r="S146" s="202">
        <v>0</v>
      </c>
      <c r="T146" s="203">
        <f>S146*H146</f>
        <v>0</v>
      </c>
      <c r="AR146" s="19" t="s">
        <v>206</v>
      </c>
      <c r="AT146" s="19" t="s">
        <v>183</v>
      </c>
      <c r="AU146" s="19" t="s">
        <v>80</v>
      </c>
      <c r="AY146" s="19" t="s">
        <v>180</v>
      </c>
      <c r="BE146" s="204">
        <f>IF(N146="základní",J146,0)</f>
        <v>0</v>
      </c>
      <c r="BF146" s="204">
        <f>IF(N146="snížená",J146,0)</f>
        <v>0</v>
      </c>
      <c r="BG146" s="204">
        <f>IF(N146="zákl. přenesená",J146,0)</f>
        <v>0</v>
      </c>
      <c r="BH146" s="204">
        <f>IF(N146="sníž. přenesená",J146,0)</f>
        <v>0</v>
      </c>
      <c r="BI146" s="204">
        <f>IF(N146="nulová",J146,0)</f>
        <v>0</v>
      </c>
      <c r="BJ146" s="19" t="s">
        <v>78</v>
      </c>
      <c r="BK146" s="204">
        <f>ROUND(I146*H146,2)</f>
        <v>0</v>
      </c>
      <c r="BL146" s="19" t="s">
        <v>206</v>
      </c>
      <c r="BM146" s="19" t="s">
        <v>607</v>
      </c>
    </row>
    <row r="147" spans="2:47" s="1" customFormat="1" ht="27">
      <c r="B147" s="36"/>
      <c r="C147" s="58"/>
      <c r="D147" s="230" t="s">
        <v>188</v>
      </c>
      <c r="E147" s="58"/>
      <c r="F147" s="242" t="s">
        <v>606</v>
      </c>
      <c r="G147" s="58"/>
      <c r="H147" s="58"/>
      <c r="I147" s="163"/>
      <c r="J147" s="58"/>
      <c r="K147" s="58"/>
      <c r="L147" s="56"/>
      <c r="M147" s="73"/>
      <c r="N147" s="37"/>
      <c r="O147" s="37"/>
      <c r="P147" s="37"/>
      <c r="Q147" s="37"/>
      <c r="R147" s="37"/>
      <c r="S147" s="37"/>
      <c r="T147" s="74"/>
      <c r="AT147" s="19" t="s">
        <v>188</v>
      </c>
      <c r="AU147" s="19" t="s">
        <v>80</v>
      </c>
    </row>
    <row r="148" spans="2:65" s="1" customFormat="1" ht="22.5" customHeight="1">
      <c r="B148" s="36"/>
      <c r="C148" s="193" t="s">
        <v>283</v>
      </c>
      <c r="D148" s="193" t="s">
        <v>183</v>
      </c>
      <c r="E148" s="194" t="s">
        <v>608</v>
      </c>
      <c r="F148" s="195" t="s">
        <v>609</v>
      </c>
      <c r="G148" s="196" t="s">
        <v>214</v>
      </c>
      <c r="H148" s="197">
        <v>1</v>
      </c>
      <c r="I148" s="198"/>
      <c r="J148" s="199">
        <f>ROUND(I148*H148,2)</f>
        <v>0</v>
      </c>
      <c r="K148" s="195" t="s">
        <v>21</v>
      </c>
      <c r="L148" s="56"/>
      <c r="M148" s="200" t="s">
        <v>21</v>
      </c>
      <c r="N148" s="201" t="s">
        <v>42</v>
      </c>
      <c r="O148" s="37"/>
      <c r="P148" s="202">
        <f>O148*H148</f>
        <v>0</v>
      </c>
      <c r="Q148" s="202">
        <v>0.13228</v>
      </c>
      <c r="R148" s="202">
        <f>Q148*H148</f>
        <v>0.13228</v>
      </c>
      <c r="S148" s="202">
        <v>0</v>
      </c>
      <c r="T148" s="203">
        <f>S148*H148</f>
        <v>0</v>
      </c>
      <c r="AR148" s="19" t="s">
        <v>206</v>
      </c>
      <c r="AT148" s="19" t="s">
        <v>183</v>
      </c>
      <c r="AU148" s="19" t="s">
        <v>80</v>
      </c>
      <c r="AY148" s="19" t="s">
        <v>180</v>
      </c>
      <c r="BE148" s="204">
        <f>IF(N148="základní",J148,0)</f>
        <v>0</v>
      </c>
      <c r="BF148" s="204">
        <f>IF(N148="snížená",J148,0)</f>
        <v>0</v>
      </c>
      <c r="BG148" s="204">
        <f>IF(N148="zákl. přenesená",J148,0)</f>
        <v>0</v>
      </c>
      <c r="BH148" s="204">
        <f>IF(N148="sníž. přenesená",J148,0)</f>
        <v>0</v>
      </c>
      <c r="BI148" s="204">
        <f>IF(N148="nulová",J148,0)</f>
        <v>0</v>
      </c>
      <c r="BJ148" s="19" t="s">
        <v>78</v>
      </c>
      <c r="BK148" s="204">
        <f>ROUND(I148*H148,2)</f>
        <v>0</v>
      </c>
      <c r="BL148" s="19" t="s">
        <v>206</v>
      </c>
      <c r="BM148" s="19" t="s">
        <v>610</v>
      </c>
    </row>
    <row r="149" spans="2:63" s="11" customFormat="1" ht="29.85" customHeight="1">
      <c r="B149" s="176"/>
      <c r="C149" s="177"/>
      <c r="D149" s="190" t="s">
        <v>70</v>
      </c>
      <c r="E149" s="191" t="s">
        <v>80</v>
      </c>
      <c r="F149" s="191" t="s">
        <v>611</v>
      </c>
      <c r="G149" s="177"/>
      <c r="H149" s="177"/>
      <c r="I149" s="180"/>
      <c r="J149" s="192">
        <f>BK149</f>
        <v>0</v>
      </c>
      <c r="K149" s="177"/>
      <c r="L149" s="182"/>
      <c r="M149" s="183"/>
      <c r="N149" s="184"/>
      <c r="O149" s="184"/>
      <c r="P149" s="185">
        <f>SUM(P150:P206)</f>
        <v>0</v>
      </c>
      <c r="Q149" s="184"/>
      <c r="R149" s="185">
        <f>SUM(R150:R206)</f>
        <v>9.486372606124998</v>
      </c>
      <c r="S149" s="184"/>
      <c r="T149" s="186">
        <f>SUM(T150:T206)</f>
        <v>0</v>
      </c>
      <c r="AR149" s="187" t="s">
        <v>78</v>
      </c>
      <c r="AT149" s="188" t="s">
        <v>70</v>
      </c>
      <c r="AU149" s="188" t="s">
        <v>78</v>
      </c>
      <c r="AY149" s="187" t="s">
        <v>180</v>
      </c>
      <c r="BK149" s="189">
        <f>SUM(BK150:BK206)</f>
        <v>0</v>
      </c>
    </row>
    <row r="150" spans="2:65" s="1" customFormat="1" ht="31.5" customHeight="1">
      <c r="B150" s="36"/>
      <c r="C150" s="193" t="s">
        <v>288</v>
      </c>
      <c r="D150" s="193" t="s">
        <v>183</v>
      </c>
      <c r="E150" s="194" t="s">
        <v>612</v>
      </c>
      <c r="F150" s="195" t="s">
        <v>613</v>
      </c>
      <c r="G150" s="196" t="s">
        <v>614</v>
      </c>
      <c r="H150" s="197">
        <v>20</v>
      </c>
      <c r="I150" s="198"/>
      <c r="J150" s="199">
        <f>ROUND(I150*H150,2)</f>
        <v>0</v>
      </c>
      <c r="K150" s="195" t="s">
        <v>560</v>
      </c>
      <c r="L150" s="56"/>
      <c r="M150" s="200" t="s">
        <v>21</v>
      </c>
      <c r="N150" s="201" t="s">
        <v>42</v>
      </c>
      <c r="O150" s="37"/>
      <c r="P150" s="202">
        <f>O150*H150</f>
        <v>0</v>
      </c>
      <c r="Q150" s="202">
        <v>0.00043</v>
      </c>
      <c r="R150" s="202">
        <f>Q150*H150</f>
        <v>0.0086</v>
      </c>
      <c r="S150" s="202">
        <v>0</v>
      </c>
      <c r="T150" s="203">
        <f>S150*H150</f>
        <v>0</v>
      </c>
      <c r="AR150" s="19" t="s">
        <v>206</v>
      </c>
      <c r="AT150" s="19" t="s">
        <v>183</v>
      </c>
      <c r="AU150" s="19" t="s">
        <v>80</v>
      </c>
      <c r="AY150" s="19" t="s">
        <v>180</v>
      </c>
      <c r="BE150" s="204">
        <f>IF(N150="základní",J150,0)</f>
        <v>0</v>
      </c>
      <c r="BF150" s="204">
        <f>IF(N150="snížená",J150,0)</f>
        <v>0</v>
      </c>
      <c r="BG150" s="204">
        <f>IF(N150="zákl. přenesená",J150,0)</f>
        <v>0</v>
      </c>
      <c r="BH150" s="204">
        <f>IF(N150="sníž. přenesená",J150,0)</f>
        <v>0</v>
      </c>
      <c r="BI150" s="204">
        <f>IF(N150="nulová",J150,0)</f>
        <v>0</v>
      </c>
      <c r="BJ150" s="19" t="s">
        <v>78</v>
      </c>
      <c r="BK150" s="204">
        <f>ROUND(I150*H150,2)</f>
        <v>0</v>
      </c>
      <c r="BL150" s="19" t="s">
        <v>206</v>
      </c>
      <c r="BM150" s="19" t="s">
        <v>615</v>
      </c>
    </row>
    <row r="151" spans="2:47" s="1" customFormat="1" ht="27">
      <c r="B151" s="36"/>
      <c r="C151" s="58"/>
      <c r="D151" s="205" t="s">
        <v>188</v>
      </c>
      <c r="E151" s="58"/>
      <c r="F151" s="206" t="s">
        <v>616</v>
      </c>
      <c r="G151" s="58"/>
      <c r="H151" s="58"/>
      <c r="I151" s="163"/>
      <c r="J151" s="58"/>
      <c r="K151" s="58"/>
      <c r="L151" s="56"/>
      <c r="M151" s="73"/>
      <c r="N151" s="37"/>
      <c r="O151" s="37"/>
      <c r="P151" s="37"/>
      <c r="Q151" s="37"/>
      <c r="R151" s="37"/>
      <c r="S151" s="37"/>
      <c r="T151" s="74"/>
      <c r="AT151" s="19" t="s">
        <v>188</v>
      </c>
      <c r="AU151" s="19" t="s">
        <v>80</v>
      </c>
    </row>
    <row r="152" spans="2:51" s="12" customFormat="1" ht="13.5">
      <c r="B152" s="207"/>
      <c r="C152" s="208"/>
      <c r="D152" s="230" t="s">
        <v>190</v>
      </c>
      <c r="E152" s="243" t="s">
        <v>21</v>
      </c>
      <c r="F152" s="244" t="s">
        <v>597</v>
      </c>
      <c r="G152" s="208"/>
      <c r="H152" s="245">
        <v>20</v>
      </c>
      <c r="I152" s="212"/>
      <c r="J152" s="208"/>
      <c r="K152" s="208"/>
      <c r="L152" s="213"/>
      <c r="M152" s="214"/>
      <c r="N152" s="215"/>
      <c r="O152" s="215"/>
      <c r="P152" s="215"/>
      <c r="Q152" s="215"/>
      <c r="R152" s="215"/>
      <c r="S152" s="215"/>
      <c r="T152" s="216"/>
      <c r="AT152" s="217" t="s">
        <v>190</v>
      </c>
      <c r="AU152" s="217" t="s">
        <v>80</v>
      </c>
      <c r="AV152" s="12" t="s">
        <v>80</v>
      </c>
      <c r="AW152" s="12" t="s">
        <v>34</v>
      </c>
      <c r="AX152" s="12" t="s">
        <v>78</v>
      </c>
      <c r="AY152" s="217" t="s">
        <v>180</v>
      </c>
    </row>
    <row r="153" spans="2:65" s="1" customFormat="1" ht="31.5" customHeight="1">
      <c r="B153" s="36"/>
      <c r="C153" s="193" t="s">
        <v>293</v>
      </c>
      <c r="D153" s="193" t="s">
        <v>183</v>
      </c>
      <c r="E153" s="194" t="s">
        <v>617</v>
      </c>
      <c r="F153" s="195" t="s">
        <v>618</v>
      </c>
      <c r="G153" s="196" t="s">
        <v>614</v>
      </c>
      <c r="H153" s="197">
        <v>10.5</v>
      </c>
      <c r="I153" s="198"/>
      <c r="J153" s="199">
        <f>ROUND(I153*H153,2)</f>
        <v>0</v>
      </c>
      <c r="K153" s="195" t="s">
        <v>560</v>
      </c>
      <c r="L153" s="56"/>
      <c r="M153" s="200" t="s">
        <v>21</v>
      </c>
      <c r="N153" s="201" t="s">
        <v>42</v>
      </c>
      <c r="O153" s="37"/>
      <c r="P153" s="202">
        <f>O153*H153</f>
        <v>0</v>
      </c>
      <c r="Q153" s="202">
        <v>0.00377</v>
      </c>
      <c r="R153" s="202">
        <f>Q153*H153</f>
        <v>0.039585</v>
      </c>
      <c r="S153" s="202">
        <v>0</v>
      </c>
      <c r="T153" s="203">
        <f>S153*H153</f>
        <v>0</v>
      </c>
      <c r="AR153" s="19" t="s">
        <v>206</v>
      </c>
      <c r="AT153" s="19" t="s">
        <v>183</v>
      </c>
      <c r="AU153" s="19" t="s">
        <v>80</v>
      </c>
      <c r="AY153" s="19" t="s">
        <v>180</v>
      </c>
      <c r="BE153" s="204">
        <f>IF(N153="základní",J153,0)</f>
        <v>0</v>
      </c>
      <c r="BF153" s="204">
        <f>IF(N153="snížená",J153,0)</f>
        <v>0</v>
      </c>
      <c r="BG153" s="204">
        <f>IF(N153="zákl. přenesená",J153,0)</f>
        <v>0</v>
      </c>
      <c r="BH153" s="204">
        <f>IF(N153="sníž. přenesená",J153,0)</f>
        <v>0</v>
      </c>
      <c r="BI153" s="204">
        <f>IF(N153="nulová",J153,0)</f>
        <v>0</v>
      </c>
      <c r="BJ153" s="19" t="s">
        <v>78</v>
      </c>
      <c r="BK153" s="204">
        <f>ROUND(I153*H153,2)</f>
        <v>0</v>
      </c>
      <c r="BL153" s="19" t="s">
        <v>206</v>
      </c>
      <c r="BM153" s="19" t="s">
        <v>619</v>
      </c>
    </row>
    <row r="154" spans="2:47" s="1" customFormat="1" ht="40.5">
      <c r="B154" s="36"/>
      <c r="C154" s="58"/>
      <c r="D154" s="205" t="s">
        <v>188</v>
      </c>
      <c r="E154" s="58"/>
      <c r="F154" s="206" t="s">
        <v>620</v>
      </c>
      <c r="G154" s="58"/>
      <c r="H154" s="58"/>
      <c r="I154" s="163"/>
      <c r="J154" s="58"/>
      <c r="K154" s="58"/>
      <c r="L154" s="56"/>
      <c r="M154" s="73"/>
      <c r="N154" s="37"/>
      <c r="O154" s="37"/>
      <c r="P154" s="37"/>
      <c r="Q154" s="37"/>
      <c r="R154" s="37"/>
      <c r="S154" s="37"/>
      <c r="T154" s="74"/>
      <c r="AT154" s="19" t="s">
        <v>188</v>
      </c>
      <c r="AU154" s="19" t="s">
        <v>80</v>
      </c>
    </row>
    <row r="155" spans="2:47" s="1" customFormat="1" ht="108">
      <c r="B155" s="36"/>
      <c r="C155" s="58"/>
      <c r="D155" s="205" t="s">
        <v>198</v>
      </c>
      <c r="E155" s="58"/>
      <c r="F155" s="218" t="s">
        <v>621</v>
      </c>
      <c r="G155" s="58"/>
      <c r="H155" s="58"/>
      <c r="I155" s="163"/>
      <c r="J155" s="58"/>
      <c r="K155" s="58"/>
      <c r="L155" s="56"/>
      <c r="M155" s="73"/>
      <c r="N155" s="37"/>
      <c r="O155" s="37"/>
      <c r="P155" s="37"/>
      <c r="Q155" s="37"/>
      <c r="R155" s="37"/>
      <c r="S155" s="37"/>
      <c r="T155" s="74"/>
      <c r="AT155" s="19" t="s">
        <v>198</v>
      </c>
      <c r="AU155" s="19" t="s">
        <v>80</v>
      </c>
    </row>
    <row r="156" spans="2:51" s="12" customFormat="1" ht="27">
      <c r="B156" s="207"/>
      <c r="C156" s="208"/>
      <c r="D156" s="230" t="s">
        <v>190</v>
      </c>
      <c r="E156" s="243" t="s">
        <v>21</v>
      </c>
      <c r="F156" s="244" t="s">
        <v>622</v>
      </c>
      <c r="G156" s="208"/>
      <c r="H156" s="245">
        <v>10.5</v>
      </c>
      <c r="I156" s="212"/>
      <c r="J156" s="208"/>
      <c r="K156" s="208"/>
      <c r="L156" s="213"/>
      <c r="M156" s="214"/>
      <c r="N156" s="215"/>
      <c r="O156" s="215"/>
      <c r="P156" s="215"/>
      <c r="Q156" s="215"/>
      <c r="R156" s="215"/>
      <c r="S156" s="215"/>
      <c r="T156" s="216"/>
      <c r="AT156" s="217" t="s">
        <v>190</v>
      </c>
      <c r="AU156" s="217" t="s">
        <v>80</v>
      </c>
      <c r="AV156" s="12" t="s">
        <v>80</v>
      </c>
      <c r="AW156" s="12" t="s">
        <v>34</v>
      </c>
      <c r="AX156" s="12" t="s">
        <v>78</v>
      </c>
      <c r="AY156" s="217" t="s">
        <v>180</v>
      </c>
    </row>
    <row r="157" spans="2:65" s="1" customFormat="1" ht="22.5" customHeight="1">
      <c r="B157" s="36"/>
      <c r="C157" s="193" t="s">
        <v>7</v>
      </c>
      <c r="D157" s="193" t="s">
        <v>183</v>
      </c>
      <c r="E157" s="194" t="s">
        <v>623</v>
      </c>
      <c r="F157" s="195" t="s">
        <v>624</v>
      </c>
      <c r="G157" s="196" t="s">
        <v>614</v>
      </c>
      <c r="H157" s="197">
        <v>9</v>
      </c>
      <c r="I157" s="198"/>
      <c r="J157" s="199">
        <f>ROUND(I157*H157,2)</f>
        <v>0</v>
      </c>
      <c r="K157" s="195" t="s">
        <v>560</v>
      </c>
      <c r="L157" s="56"/>
      <c r="M157" s="200" t="s">
        <v>21</v>
      </c>
      <c r="N157" s="201" t="s">
        <v>42</v>
      </c>
      <c r="O157" s="37"/>
      <c r="P157" s="202">
        <f>O157*H157</f>
        <v>0</v>
      </c>
      <c r="Q157" s="202">
        <v>0.00037</v>
      </c>
      <c r="R157" s="202">
        <f>Q157*H157</f>
        <v>0.00333</v>
      </c>
      <c r="S157" s="202">
        <v>0</v>
      </c>
      <c r="T157" s="203">
        <f>S157*H157</f>
        <v>0</v>
      </c>
      <c r="AR157" s="19" t="s">
        <v>206</v>
      </c>
      <c r="AT157" s="19" t="s">
        <v>183</v>
      </c>
      <c r="AU157" s="19" t="s">
        <v>80</v>
      </c>
      <c r="AY157" s="19" t="s">
        <v>180</v>
      </c>
      <c r="BE157" s="204">
        <f>IF(N157="základní",J157,0)</f>
        <v>0</v>
      </c>
      <c r="BF157" s="204">
        <f>IF(N157="snížená",J157,0)</f>
        <v>0</v>
      </c>
      <c r="BG157" s="204">
        <f>IF(N157="zákl. přenesená",J157,0)</f>
        <v>0</v>
      </c>
      <c r="BH157" s="204">
        <f>IF(N157="sníž. přenesená",J157,0)</f>
        <v>0</v>
      </c>
      <c r="BI157" s="204">
        <f>IF(N157="nulová",J157,0)</f>
        <v>0</v>
      </c>
      <c r="BJ157" s="19" t="s">
        <v>78</v>
      </c>
      <c r="BK157" s="204">
        <f>ROUND(I157*H157,2)</f>
        <v>0</v>
      </c>
      <c r="BL157" s="19" t="s">
        <v>206</v>
      </c>
      <c r="BM157" s="19" t="s">
        <v>625</v>
      </c>
    </row>
    <row r="158" spans="2:47" s="1" customFormat="1" ht="40.5">
      <c r="B158" s="36"/>
      <c r="C158" s="58"/>
      <c r="D158" s="205" t="s">
        <v>188</v>
      </c>
      <c r="E158" s="58"/>
      <c r="F158" s="206" t="s">
        <v>626</v>
      </c>
      <c r="G158" s="58"/>
      <c r="H158" s="58"/>
      <c r="I158" s="163"/>
      <c r="J158" s="58"/>
      <c r="K158" s="58"/>
      <c r="L158" s="56"/>
      <c r="M158" s="73"/>
      <c r="N158" s="37"/>
      <c r="O158" s="37"/>
      <c r="P158" s="37"/>
      <c r="Q158" s="37"/>
      <c r="R158" s="37"/>
      <c r="S158" s="37"/>
      <c r="T158" s="74"/>
      <c r="AT158" s="19" t="s">
        <v>188</v>
      </c>
      <c r="AU158" s="19" t="s">
        <v>80</v>
      </c>
    </row>
    <row r="159" spans="2:47" s="1" customFormat="1" ht="108">
      <c r="B159" s="36"/>
      <c r="C159" s="58"/>
      <c r="D159" s="205" t="s">
        <v>198</v>
      </c>
      <c r="E159" s="58"/>
      <c r="F159" s="218" t="s">
        <v>621</v>
      </c>
      <c r="G159" s="58"/>
      <c r="H159" s="58"/>
      <c r="I159" s="163"/>
      <c r="J159" s="58"/>
      <c r="K159" s="58"/>
      <c r="L159" s="56"/>
      <c r="M159" s="73"/>
      <c r="N159" s="37"/>
      <c r="O159" s="37"/>
      <c r="P159" s="37"/>
      <c r="Q159" s="37"/>
      <c r="R159" s="37"/>
      <c r="S159" s="37"/>
      <c r="T159" s="74"/>
      <c r="AT159" s="19" t="s">
        <v>198</v>
      </c>
      <c r="AU159" s="19" t="s">
        <v>80</v>
      </c>
    </row>
    <row r="160" spans="2:51" s="12" customFormat="1" ht="27">
      <c r="B160" s="207"/>
      <c r="C160" s="208"/>
      <c r="D160" s="230" t="s">
        <v>190</v>
      </c>
      <c r="E160" s="243" t="s">
        <v>21</v>
      </c>
      <c r="F160" s="244" t="s">
        <v>627</v>
      </c>
      <c r="G160" s="208"/>
      <c r="H160" s="245">
        <v>9</v>
      </c>
      <c r="I160" s="212"/>
      <c r="J160" s="208"/>
      <c r="K160" s="208"/>
      <c r="L160" s="213"/>
      <c r="M160" s="214"/>
      <c r="N160" s="215"/>
      <c r="O160" s="215"/>
      <c r="P160" s="215"/>
      <c r="Q160" s="215"/>
      <c r="R160" s="215"/>
      <c r="S160" s="215"/>
      <c r="T160" s="216"/>
      <c r="AT160" s="217" t="s">
        <v>190</v>
      </c>
      <c r="AU160" s="217" t="s">
        <v>80</v>
      </c>
      <c r="AV160" s="12" t="s">
        <v>80</v>
      </c>
      <c r="AW160" s="12" t="s">
        <v>34</v>
      </c>
      <c r="AX160" s="12" t="s">
        <v>78</v>
      </c>
      <c r="AY160" s="217" t="s">
        <v>180</v>
      </c>
    </row>
    <row r="161" spans="2:65" s="1" customFormat="1" ht="22.5" customHeight="1">
      <c r="B161" s="36"/>
      <c r="C161" s="193" t="s">
        <v>301</v>
      </c>
      <c r="D161" s="193" t="s">
        <v>183</v>
      </c>
      <c r="E161" s="194" t="s">
        <v>628</v>
      </c>
      <c r="F161" s="195" t="s">
        <v>629</v>
      </c>
      <c r="G161" s="196" t="s">
        <v>614</v>
      </c>
      <c r="H161" s="197">
        <v>333.971</v>
      </c>
      <c r="I161" s="198"/>
      <c r="J161" s="199">
        <f>ROUND(I161*H161,2)</f>
        <v>0</v>
      </c>
      <c r="K161" s="195" t="s">
        <v>21</v>
      </c>
      <c r="L161" s="56"/>
      <c r="M161" s="200" t="s">
        <v>21</v>
      </c>
      <c r="N161" s="201" t="s">
        <v>42</v>
      </c>
      <c r="O161" s="37"/>
      <c r="P161" s="202">
        <f>O161*H161</f>
        <v>0</v>
      </c>
      <c r="Q161" s="202">
        <v>0.000997375</v>
      </c>
      <c r="R161" s="202">
        <f>Q161*H161</f>
        <v>0.333094326125</v>
      </c>
      <c r="S161" s="202">
        <v>0</v>
      </c>
      <c r="T161" s="203">
        <f>S161*H161</f>
        <v>0</v>
      </c>
      <c r="AR161" s="19" t="s">
        <v>206</v>
      </c>
      <c r="AT161" s="19" t="s">
        <v>183</v>
      </c>
      <c r="AU161" s="19" t="s">
        <v>80</v>
      </c>
      <c r="AY161" s="19" t="s">
        <v>180</v>
      </c>
      <c r="BE161" s="204">
        <f>IF(N161="základní",J161,0)</f>
        <v>0</v>
      </c>
      <c r="BF161" s="204">
        <f>IF(N161="snížená",J161,0)</f>
        <v>0</v>
      </c>
      <c r="BG161" s="204">
        <f>IF(N161="zákl. přenesená",J161,0)</f>
        <v>0</v>
      </c>
      <c r="BH161" s="204">
        <f>IF(N161="sníž. přenesená",J161,0)</f>
        <v>0</v>
      </c>
      <c r="BI161" s="204">
        <f>IF(N161="nulová",J161,0)</f>
        <v>0</v>
      </c>
      <c r="BJ161" s="19" t="s">
        <v>78</v>
      </c>
      <c r="BK161" s="204">
        <f>ROUND(I161*H161,2)</f>
        <v>0</v>
      </c>
      <c r="BL161" s="19" t="s">
        <v>206</v>
      </c>
      <c r="BM161" s="19" t="s">
        <v>630</v>
      </c>
    </row>
    <row r="162" spans="2:47" s="1" customFormat="1" ht="13.5">
      <c r="B162" s="36"/>
      <c r="C162" s="58"/>
      <c r="D162" s="205" t="s">
        <v>188</v>
      </c>
      <c r="E162" s="58"/>
      <c r="F162" s="206" t="s">
        <v>629</v>
      </c>
      <c r="G162" s="58"/>
      <c r="H162" s="58"/>
      <c r="I162" s="163"/>
      <c r="J162" s="58"/>
      <c r="K162" s="58"/>
      <c r="L162" s="56"/>
      <c r="M162" s="73"/>
      <c r="N162" s="37"/>
      <c r="O162" s="37"/>
      <c r="P162" s="37"/>
      <c r="Q162" s="37"/>
      <c r="R162" s="37"/>
      <c r="S162" s="37"/>
      <c r="T162" s="74"/>
      <c r="AT162" s="19" t="s">
        <v>188</v>
      </c>
      <c r="AU162" s="19" t="s">
        <v>80</v>
      </c>
    </row>
    <row r="163" spans="2:47" s="1" customFormat="1" ht="54">
      <c r="B163" s="36"/>
      <c r="C163" s="58"/>
      <c r="D163" s="205" t="s">
        <v>198</v>
      </c>
      <c r="E163" s="58"/>
      <c r="F163" s="218" t="s">
        <v>631</v>
      </c>
      <c r="G163" s="58"/>
      <c r="H163" s="58"/>
      <c r="I163" s="163"/>
      <c r="J163" s="58"/>
      <c r="K163" s="58"/>
      <c r="L163" s="56"/>
      <c r="M163" s="73"/>
      <c r="N163" s="37"/>
      <c r="O163" s="37"/>
      <c r="P163" s="37"/>
      <c r="Q163" s="37"/>
      <c r="R163" s="37"/>
      <c r="S163" s="37"/>
      <c r="T163" s="74"/>
      <c r="AT163" s="19" t="s">
        <v>198</v>
      </c>
      <c r="AU163" s="19" t="s">
        <v>80</v>
      </c>
    </row>
    <row r="164" spans="2:51" s="12" customFormat="1" ht="27">
      <c r="B164" s="207"/>
      <c r="C164" s="208"/>
      <c r="D164" s="205" t="s">
        <v>190</v>
      </c>
      <c r="E164" s="209" t="s">
        <v>21</v>
      </c>
      <c r="F164" s="210" t="s">
        <v>632</v>
      </c>
      <c r="G164" s="208"/>
      <c r="H164" s="211">
        <v>220.5</v>
      </c>
      <c r="I164" s="212"/>
      <c r="J164" s="208"/>
      <c r="K164" s="208"/>
      <c r="L164" s="213"/>
      <c r="M164" s="214"/>
      <c r="N164" s="215"/>
      <c r="O164" s="215"/>
      <c r="P164" s="215"/>
      <c r="Q164" s="215"/>
      <c r="R164" s="215"/>
      <c r="S164" s="215"/>
      <c r="T164" s="216"/>
      <c r="AT164" s="217" t="s">
        <v>190</v>
      </c>
      <c r="AU164" s="217" t="s">
        <v>80</v>
      </c>
      <c r="AV164" s="12" t="s">
        <v>80</v>
      </c>
      <c r="AW164" s="12" t="s">
        <v>34</v>
      </c>
      <c r="AX164" s="12" t="s">
        <v>71</v>
      </c>
      <c r="AY164" s="217" t="s">
        <v>180</v>
      </c>
    </row>
    <row r="165" spans="2:51" s="12" customFormat="1" ht="27">
      <c r="B165" s="207"/>
      <c r="C165" s="208"/>
      <c r="D165" s="205" t="s">
        <v>190</v>
      </c>
      <c r="E165" s="209" t="s">
        <v>21</v>
      </c>
      <c r="F165" s="210" t="s">
        <v>633</v>
      </c>
      <c r="G165" s="208"/>
      <c r="H165" s="211">
        <v>71.471</v>
      </c>
      <c r="I165" s="212"/>
      <c r="J165" s="208"/>
      <c r="K165" s="208"/>
      <c r="L165" s="213"/>
      <c r="M165" s="214"/>
      <c r="N165" s="215"/>
      <c r="O165" s="215"/>
      <c r="P165" s="215"/>
      <c r="Q165" s="215"/>
      <c r="R165" s="215"/>
      <c r="S165" s="215"/>
      <c r="T165" s="216"/>
      <c r="AT165" s="217" t="s">
        <v>190</v>
      </c>
      <c r="AU165" s="217" t="s">
        <v>80</v>
      </c>
      <c r="AV165" s="12" t="s">
        <v>80</v>
      </c>
      <c r="AW165" s="12" t="s">
        <v>34</v>
      </c>
      <c r="AX165" s="12" t="s">
        <v>71</v>
      </c>
      <c r="AY165" s="217" t="s">
        <v>180</v>
      </c>
    </row>
    <row r="166" spans="2:51" s="12" customFormat="1" ht="27">
      <c r="B166" s="207"/>
      <c r="C166" s="208"/>
      <c r="D166" s="205" t="s">
        <v>190</v>
      </c>
      <c r="E166" s="209" t="s">
        <v>21</v>
      </c>
      <c r="F166" s="210" t="s">
        <v>634</v>
      </c>
      <c r="G166" s="208"/>
      <c r="H166" s="211">
        <v>42</v>
      </c>
      <c r="I166" s="212"/>
      <c r="J166" s="208"/>
      <c r="K166" s="208"/>
      <c r="L166" s="213"/>
      <c r="M166" s="214"/>
      <c r="N166" s="215"/>
      <c r="O166" s="215"/>
      <c r="P166" s="215"/>
      <c r="Q166" s="215"/>
      <c r="R166" s="215"/>
      <c r="S166" s="215"/>
      <c r="T166" s="216"/>
      <c r="AT166" s="217" t="s">
        <v>190</v>
      </c>
      <c r="AU166" s="217" t="s">
        <v>80</v>
      </c>
      <c r="AV166" s="12" t="s">
        <v>80</v>
      </c>
      <c r="AW166" s="12" t="s">
        <v>34</v>
      </c>
      <c r="AX166" s="12" t="s">
        <v>71</v>
      </c>
      <c r="AY166" s="217" t="s">
        <v>180</v>
      </c>
    </row>
    <row r="167" spans="2:51" s="13" customFormat="1" ht="13.5">
      <c r="B167" s="219"/>
      <c r="C167" s="220"/>
      <c r="D167" s="230" t="s">
        <v>190</v>
      </c>
      <c r="E167" s="247" t="s">
        <v>21</v>
      </c>
      <c r="F167" s="248" t="s">
        <v>209</v>
      </c>
      <c r="G167" s="220"/>
      <c r="H167" s="249">
        <v>333.971</v>
      </c>
      <c r="I167" s="224"/>
      <c r="J167" s="220"/>
      <c r="K167" s="220"/>
      <c r="L167" s="225"/>
      <c r="M167" s="226"/>
      <c r="N167" s="227"/>
      <c r="O167" s="227"/>
      <c r="P167" s="227"/>
      <c r="Q167" s="227"/>
      <c r="R167" s="227"/>
      <c r="S167" s="227"/>
      <c r="T167" s="228"/>
      <c r="AT167" s="229" t="s">
        <v>190</v>
      </c>
      <c r="AU167" s="229" t="s">
        <v>80</v>
      </c>
      <c r="AV167" s="13" t="s">
        <v>206</v>
      </c>
      <c r="AW167" s="13" t="s">
        <v>34</v>
      </c>
      <c r="AX167" s="13" t="s">
        <v>78</v>
      </c>
      <c r="AY167" s="229" t="s">
        <v>180</v>
      </c>
    </row>
    <row r="168" spans="2:65" s="1" customFormat="1" ht="22.5" customHeight="1">
      <c r="B168" s="36"/>
      <c r="C168" s="193" t="s">
        <v>306</v>
      </c>
      <c r="D168" s="193" t="s">
        <v>183</v>
      </c>
      <c r="E168" s="194" t="s">
        <v>635</v>
      </c>
      <c r="F168" s="195" t="s">
        <v>636</v>
      </c>
      <c r="G168" s="196" t="s">
        <v>314</v>
      </c>
      <c r="H168" s="197">
        <v>2</v>
      </c>
      <c r="I168" s="198"/>
      <c r="J168" s="199">
        <f>ROUND(I168*H168,2)</f>
        <v>0</v>
      </c>
      <c r="K168" s="195" t="s">
        <v>21</v>
      </c>
      <c r="L168" s="56"/>
      <c r="M168" s="200" t="s">
        <v>21</v>
      </c>
      <c r="N168" s="201" t="s">
        <v>42</v>
      </c>
      <c r="O168" s="37"/>
      <c r="P168" s="202">
        <f>O168*H168</f>
        <v>0</v>
      </c>
      <c r="Q168" s="202">
        <v>0.27283</v>
      </c>
      <c r="R168" s="202">
        <f>Q168*H168</f>
        <v>0.54566</v>
      </c>
      <c r="S168" s="202">
        <v>0</v>
      </c>
      <c r="T168" s="203">
        <f>S168*H168</f>
        <v>0</v>
      </c>
      <c r="AR168" s="19" t="s">
        <v>206</v>
      </c>
      <c r="AT168" s="19" t="s">
        <v>183</v>
      </c>
      <c r="AU168" s="19" t="s">
        <v>80</v>
      </c>
      <c r="AY168" s="19" t="s">
        <v>180</v>
      </c>
      <c r="BE168" s="204">
        <f>IF(N168="základní",J168,0)</f>
        <v>0</v>
      </c>
      <c r="BF168" s="204">
        <f>IF(N168="snížená",J168,0)</f>
        <v>0</v>
      </c>
      <c r="BG168" s="204">
        <f>IF(N168="zákl. přenesená",J168,0)</f>
        <v>0</v>
      </c>
      <c r="BH168" s="204">
        <f>IF(N168="sníž. přenesená",J168,0)</f>
        <v>0</v>
      </c>
      <c r="BI168" s="204">
        <f>IF(N168="nulová",J168,0)</f>
        <v>0</v>
      </c>
      <c r="BJ168" s="19" t="s">
        <v>78</v>
      </c>
      <c r="BK168" s="204">
        <f>ROUND(I168*H168,2)</f>
        <v>0</v>
      </c>
      <c r="BL168" s="19" t="s">
        <v>206</v>
      </c>
      <c r="BM168" s="19" t="s">
        <v>637</v>
      </c>
    </row>
    <row r="169" spans="2:47" s="1" customFormat="1" ht="13.5">
      <c r="B169" s="36"/>
      <c r="C169" s="58"/>
      <c r="D169" s="230" t="s">
        <v>188</v>
      </c>
      <c r="E169" s="58"/>
      <c r="F169" s="242" t="s">
        <v>636</v>
      </c>
      <c r="G169" s="58"/>
      <c r="H169" s="58"/>
      <c r="I169" s="163"/>
      <c r="J169" s="58"/>
      <c r="K169" s="58"/>
      <c r="L169" s="56"/>
      <c r="M169" s="73"/>
      <c r="N169" s="37"/>
      <c r="O169" s="37"/>
      <c r="P169" s="37"/>
      <c r="Q169" s="37"/>
      <c r="R169" s="37"/>
      <c r="S169" s="37"/>
      <c r="T169" s="74"/>
      <c r="AT169" s="19" t="s">
        <v>188</v>
      </c>
      <c r="AU169" s="19" t="s">
        <v>80</v>
      </c>
    </row>
    <row r="170" spans="2:65" s="1" customFormat="1" ht="31.5" customHeight="1">
      <c r="B170" s="36"/>
      <c r="C170" s="193" t="s">
        <v>311</v>
      </c>
      <c r="D170" s="193" t="s">
        <v>183</v>
      </c>
      <c r="E170" s="194" t="s">
        <v>638</v>
      </c>
      <c r="F170" s="195" t="s">
        <v>639</v>
      </c>
      <c r="G170" s="196" t="s">
        <v>614</v>
      </c>
      <c r="H170" s="197">
        <v>12.82</v>
      </c>
      <c r="I170" s="198"/>
      <c r="J170" s="199">
        <f>ROUND(I170*H170,2)</f>
        <v>0</v>
      </c>
      <c r="K170" s="195" t="s">
        <v>560</v>
      </c>
      <c r="L170" s="56"/>
      <c r="M170" s="200" t="s">
        <v>21</v>
      </c>
      <c r="N170" s="201" t="s">
        <v>42</v>
      </c>
      <c r="O170" s="37"/>
      <c r="P170" s="202">
        <f>O170*H170</f>
        <v>0</v>
      </c>
      <c r="Q170" s="202">
        <v>0.22657</v>
      </c>
      <c r="R170" s="202">
        <f>Q170*H170</f>
        <v>2.9046274</v>
      </c>
      <c r="S170" s="202">
        <v>0</v>
      </c>
      <c r="T170" s="203">
        <f>S170*H170</f>
        <v>0</v>
      </c>
      <c r="AR170" s="19" t="s">
        <v>206</v>
      </c>
      <c r="AT170" s="19" t="s">
        <v>183</v>
      </c>
      <c r="AU170" s="19" t="s">
        <v>80</v>
      </c>
      <c r="AY170" s="19" t="s">
        <v>180</v>
      </c>
      <c r="BE170" s="204">
        <f>IF(N170="základní",J170,0)</f>
        <v>0</v>
      </c>
      <c r="BF170" s="204">
        <f>IF(N170="snížená",J170,0)</f>
        <v>0</v>
      </c>
      <c r="BG170" s="204">
        <f>IF(N170="zákl. přenesená",J170,0)</f>
        <v>0</v>
      </c>
      <c r="BH170" s="204">
        <f>IF(N170="sníž. přenesená",J170,0)</f>
        <v>0</v>
      </c>
      <c r="BI170" s="204">
        <f>IF(N170="nulová",J170,0)</f>
        <v>0</v>
      </c>
      <c r="BJ170" s="19" t="s">
        <v>78</v>
      </c>
      <c r="BK170" s="204">
        <f>ROUND(I170*H170,2)</f>
        <v>0</v>
      </c>
      <c r="BL170" s="19" t="s">
        <v>206</v>
      </c>
      <c r="BM170" s="19" t="s">
        <v>640</v>
      </c>
    </row>
    <row r="171" spans="2:47" s="1" customFormat="1" ht="40.5">
      <c r="B171" s="36"/>
      <c r="C171" s="58"/>
      <c r="D171" s="205" t="s">
        <v>188</v>
      </c>
      <c r="E171" s="58"/>
      <c r="F171" s="206" t="s">
        <v>641</v>
      </c>
      <c r="G171" s="58"/>
      <c r="H171" s="58"/>
      <c r="I171" s="163"/>
      <c r="J171" s="58"/>
      <c r="K171" s="58"/>
      <c r="L171" s="56"/>
      <c r="M171" s="73"/>
      <c r="N171" s="37"/>
      <c r="O171" s="37"/>
      <c r="P171" s="37"/>
      <c r="Q171" s="37"/>
      <c r="R171" s="37"/>
      <c r="S171" s="37"/>
      <c r="T171" s="74"/>
      <c r="AT171" s="19" t="s">
        <v>188</v>
      </c>
      <c r="AU171" s="19" t="s">
        <v>80</v>
      </c>
    </row>
    <row r="172" spans="2:51" s="12" customFormat="1" ht="27">
      <c r="B172" s="207"/>
      <c r="C172" s="208"/>
      <c r="D172" s="230" t="s">
        <v>190</v>
      </c>
      <c r="E172" s="243" t="s">
        <v>21</v>
      </c>
      <c r="F172" s="244" t="s">
        <v>642</v>
      </c>
      <c r="G172" s="208"/>
      <c r="H172" s="245">
        <v>12.82</v>
      </c>
      <c r="I172" s="212"/>
      <c r="J172" s="208"/>
      <c r="K172" s="208"/>
      <c r="L172" s="213"/>
      <c r="M172" s="214"/>
      <c r="N172" s="215"/>
      <c r="O172" s="215"/>
      <c r="P172" s="215"/>
      <c r="Q172" s="215"/>
      <c r="R172" s="215"/>
      <c r="S172" s="215"/>
      <c r="T172" s="216"/>
      <c r="AT172" s="217" t="s">
        <v>190</v>
      </c>
      <c r="AU172" s="217" t="s">
        <v>80</v>
      </c>
      <c r="AV172" s="12" t="s">
        <v>80</v>
      </c>
      <c r="AW172" s="12" t="s">
        <v>34</v>
      </c>
      <c r="AX172" s="12" t="s">
        <v>78</v>
      </c>
      <c r="AY172" s="217" t="s">
        <v>180</v>
      </c>
    </row>
    <row r="173" spans="2:65" s="1" customFormat="1" ht="22.5" customHeight="1">
      <c r="B173" s="36"/>
      <c r="C173" s="193" t="s">
        <v>317</v>
      </c>
      <c r="D173" s="193" t="s">
        <v>183</v>
      </c>
      <c r="E173" s="194" t="s">
        <v>643</v>
      </c>
      <c r="F173" s="195" t="s">
        <v>644</v>
      </c>
      <c r="G173" s="196" t="s">
        <v>196</v>
      </c>
      <c r="H173" s="197">
        <v>0.698</v>
      </c>
      <c r="I173" s="198"/>
      <c r="J173" s="199">
        <f>ROUND(I173*H173,2)</f>
        <v>0</v>
      </c>
      <c r="K173" s="195" t="s">
        <v>560</v>
      </c>
      <c r="L173" s="56"/>
      <c r="M173" s="200" t="s">
        <v>21</v>
      </c>
      <c r="N173" s="201" t="s">
        <v>42</v>
      </c>
      <c r="O173" s="37"/>
      <c r="P173" s="202">
        <f>O173*H173</f>
        <v>0</v>
      </c>
      <c r="Q173" s="202">
        <v>1.05306</v>
      </c>
      <c r="R173" s="202">
        <f>Q173*H173</f>
        <v>0.73503588</v>
      </c>
      <c r="S173" s="202">
        <v>0</v>
      </c>
      <c r="T173" s="203">
        <f>S173*H173</f>
        <v>0</v>
      </c>
      <c r="AR173" s="19" t="s">
        <v>206</v>
      </c>
      <c r="AT173" s="19" t="s">
        <v>183</v>
      </c>
      <c r="AU173" s="19" t="s">
        <v>80</v>
      </c>
      <c r="AY173" s="19" t="s">
        <v>180</v>
      </c>
      <c r="BE173" s="204">
        <f>IF(N173="základní",J173,0)</f>
        <v>0</v>
      </c>
      <c r="BF173" s="204">
        <f>IF(N173="snížená",J173,0)</f>
        <v>0</v>
      </c>
      <c r="BG173" s="204">
        <f>IF(N173="zákl. přenesená",J173,0)</f>
        <v>0</v>
      </c>
      <c r="BH173" s="204">
        <f>IF(N173="sníž. přenesená",J173,0)</f>
        <v>0</v>
      </c>
      <c r="BI173" s="204">
        <f>IF(N173="nulová",J173,0)</f>
        <v>0</v>
      </c>
      <c r="BJ173" s="19" t="s">
        <v>78</v>
      </c>
      <c r="BK173" s="204">
        <f>ROUND(I173*H173,2)</f>
        <v>0</v>
      </c>
      <c r="BL173" s="19" t="s">
        <v>206</v>
      </c>
      <c r="BM173" s="19" t="s">
        <v>645</v>
      </c>
    </row>
    <row r="174" spans="2:47" s="1" customFormat="1" ht="13.5">
      <c r="B174" s="36"/>
      <c r="C174" s="58"/>
      <c r="D174" s="205" t="s">
        <v>188</v>
      </c>
      <c r="E174" s="58"/>
      <c r="F174" s="206" t="s">
        <v>646</v>
      </c>
      <c r="G174" s="58"/>
      <c r="H174" s="58"/>
      <c r="I174" s="163"/>
      <c r="J174" s="58"/>
      <c r="K174" s="58"/>
      <c r="L174" s="56"/>
      <c r="M174" s="73"/>
      <c r="N174" s="37"/>
      <c r="O174" s="37"/>
      <c r="P174" s="37"/>
      <c r="Q174" s="37"/>
      <c r="R174" s="37"/>
      <c r="S174" s="37"/>
      <c r="T174" s="74"/>
      <c r="AT174" s="19" t="s">
        <v>188</v>
      </c>
      <c r="AU174" s="19" t="s">
        <v>80</v>
      </c>
    </row>
    <row r="175" spans="2:47" s="1" customFormat="1" ht="27">
      <c r="B175" s="36"/>
      <c r="C175" s="58"/>
      <c r="D175" s="205" t="s">
        <v>198</v>
      </c>
      <c r="E175" s="58"/>
      <c r="F175" s="218" t="s">
        <v>647</v>
      </c>
      <c r="G175" s="58"/>
      <c r="H175" s="58"/>
      <c r="I175" s="163"/>
      <c r="J175" s="58"/>
      <c r="K175" s="58"/>
      <c r="L175" s="56"/>
      <c r="M175" s="73"/>
      <c r="N175" s="37"/>
      <c r="O175" s="37"/>
      <c r="P175" s="37"/>
      <c r="Q175" s="37"/>
      <c r="R175" s="37"/>
      <c r="S175" s="37"/>
      <c r="T175" s="74"/>
      <c r="AT175" s="19" t="s">
        <v>198</v>
      </c>
      <c r="AU175" s="19" t="s">
        <v>80</v>
      </c>
    </row>
    <row r="176" spans="2:47" s="1" customFormat="1" ht="27">
      <c r="B176" s="36"/>
      <c r="C176" s="58"/>
      <c r="D176" s="205" t="s">
        <v>216</v>
      </c>
      <c r="E176" s="58"/>
      <c r="F176" s="218" t="s">
        <v>648</v>
      </c>
      <c r="G176" s="58"/>
      <c r="H176" s="58"/>
      <c r="I176" s="163"/>
      <c r="J176" s="58"/>
      <c r="K176" s="58"/>
      <c r="L176" s="56"/>
      <c r="M176" s="73"/>
      <c r="N176" s="37"/>
      <c r="O176" s="37"/>
      <c r="P176" s="37"/>
      <c r="Q176" s="37"/>
      <c r="R176" s="37"/>
      <c r="S176" s="37"/>
      <c r="T176" s="74"/>
      <c r="AT176" s="19" t="s">
        <v>216</v>
      </c>
      <c r="AU176" s="19" t="s">
        <v>80</v>
      </c>
    </row>
    <row r="177" spans="2:51" s="12" customFormat="1" ht="27">
      <c r="B177" s="207"/>
      <c r="C177" s="208"/>
      <c r="D177" s="230" t="s">
        <v>190</v>
      </c>
      <c r="E177" s="243" t="s">
        <v>21</v>
      </c>
      <c r="F177" s="244" t="s">
        <v>649</v>
      </c>
      <c r="G177" s="208"/>
      <c r="H177" s="245">
        <v>0.698</v>
      </c>
      <c r="I177" s="212"/>
      <c r="J177" s="208"/>
      <c r="K177" s="208"/>
      <c r="L177" s="213"/>
      <c r="M177" s="214"/>
      <c r="N177" s="215"/>
      <c r="O177" s="215"/>
      <c r="P177" s="215"/>
      <c r="Q177" s="215"/>
      <c r="R177" s="215"/>
      <c r="S177" s="215"/>
      <c r="T177" s="216"/>
      <c r="AT177" s="217" t="s">
        <v>190</v>
      </c>
      <c r="AU177" s="217" t="s">
        <v>80</v>
      </c>
      <c r="AV177" s="12" t="s">
        <v>80</v>
      </c>
      <c r="AW177" s="12" t="s">
        <v>34</v>
      </c>
      <c r="AX177" s="12" t="s">
        <v>78</v>
      </c>
      <c r="AY177" s="217" t="s">
        <v>180</v>
      </c>
    </row>
    <row r="178" spans="2:65" s="1" customFormat="1" ht="22.5" customHeight="1">
      <c r="B178" s="36"/>
      <c r="C178" s="193" t="s">
        <v>324</v>
      </c>
      <c r="D178" s="193" t="s">
        <v>183</v>
      </c>
      <c r="E178" s="194" t="s">
        <v>650</v>
      </c>
      <c r="F178" s="195" t="s">
        <v>651</v>
      </c>
      <c r="G178" s="196" t="s">
        <v>614</v>
      </c>
      <c r="H178" s="197">
        <v>60</v>
      </c>
      <c r="I178" s="198"/>
      <c r="J178" s="199">
        <f>ROUND(I178*H178,2)</f>
        <v>0</v>
      </c>
      <c r="K178" s="195" t="s">
        <v>560</v>
      </c>
      <c r="L178" s="56"/>
      <c r="M178" s="200" t="s">
        <v>21</v>
      </c>
      <c r="N178" s="201" t="s">
        <v>42</v>
      </c>
      <c r="O178" s="37"/>
      <c r="P178" s="202">
        <f>O178*H178</f>
        <v>0</v>
      </c>
      <c r="Q178" s="202">
        <v>0.00018</v>
      </c>
      <c r="R178" s="202">
        <f>Q178*H178</f>
        <v>0.0108</v>
      </c>
      <c r="S178" s="202">
        <v>0</v>
      </c>
      <c r="T178" s="203">
        <f>S178*H178</f>
        <v>0</v>
      </c>
      <c r="AR178" s="19" t="s">
        <v>206</v>
      </c>
      <c r="AT178" s="19" t="s">
        <v>183</v>
      </c>
      <c r="AU178" s="19" t="s">
        <v>80</v>
      </c>
      <c r="AY178" s="19" t="s">
        <v>180</v>
      </c>
      <c r="BE178" s="204">
        <f>IF(N178="základní",J178,0)</f>
        <v>0</v>
      </c>
      <c r="BF178" s="204">
        <f>IF(N178="snížená",J178,0)</f>
        <v>0</v>
      </c>
      <c r="BG178" s="204">
        <f>IF(N178="zákl. přenesená",J178,0)</f>
        <v>0</v>
      </c>
      <c r="BH178" s="204">
        <f>IF(N178="sníž. přenesená",J178,0)</f>
        <v>0</v>
      </c>
      <c r="BI178" s="204">
        <f>IF(N178="nulová",J178,0)</f>
        <v>0</v>
      </c>
      <c r="BJ178" s="19" t="s">
        <v>78</v>
      </c>
      <c r="BK178" s="204">
        <f>ROUND(I178*H178,2)</f>
        <v>0</v>
      </c>
      <c r="BL178" s="19" t="s">
        <v>206</v>
      </c>
      <c r="BM178" s="19" t="s">
        <v>652</v>
      </c>
    </row>
    <row r="179" spans="2:47" s="1" customFormat="1" ht="13.5">
      <c r="B179" s="36"/>
      <c r="C179" s="58"/>
      <c r="D179" s="205" t="s">
        <v>188</v>
      </c>
      <c r="E179" s="58"/>
      <c r="F179" s="206" t="s">
        <v>653</v>
      </c>
      <c r="G179" s="58"/>
      <c r="H179" s="58"/>
      <c r="I179" s="163"/>
      <c r="J179" s="58"/>
      <c r="K179" s="58"/>
      <c r="L179" s="56"/>
      <c r="M179" s="73"/>
      <c r="N179" s="37"/>
      <c r="O179" s="37"/>
      <c r="P179" s="37"/>
      <c r="Q179" s="37"/>
      <c r="R179" s="37"/>
      <c r="S179" s="37"/>
      <c r="T179" s="74"/>
      <c r="AT179" s="19" t="s">
        <v>188</v>
      </c>
      <c r="AU179" s="19" t="s">
        <v>80</v>
      </c>
    </row>
    <row r="180" spans="2:47" s="1" customFormat="1" ht="27">
      <c r="B180" s="36"/>
      <c r="C180" s="58"/>
      <c r="D180" s="205" t="s">
        <v>216</v>
      </c>
      <c r="E180" s="58"/>
      <c r="F180" s="218" t="s">
        <v>654</v>
      </c>
      <c r="G180" s="58"/>
      <c r="H180" s="58"/>
      <c r="I180" s="163"/>
      <c r="J180" s="58"/>
      <c r="K180" s="58"/>
      <c r="L180" s="56"/>
      <c r="M180" s="73"/>
      <c r="N180" s="37"/>
      <c r="O180" s="37"/>
      <c r="P180" s="37"/>
      <c r="Q180" s="37"/>
      <c r="R180" s="37"/>
      <c r="S180" s="37"/>
      <c r="T180" s="74"/>
      <c r="AT180" s="19" t="s">
        <v>216</v>
      </c>
      <c r="AU180" s="19" t="s">
        <v>80</v>
      </c>
    </row>
    <row r="181" spans="2:51" s="12" customFormat="1" ht="27">
      <c r="B181" s="207"/>
      <c r="C181" s="208"/>
      <c r="D181" s="205" t="s">
        <v>190</v>
      </c>
      <c r="E181" s="209" t="s">
        <v>21</v>
      </c>
      <c r="F181" s="210" t="s">
        <v>655</v>
      </c>
      <c r="G181" s="208"/>
      <c r="H181" s="211">
        <v>12</v>
      </c>
      <c r="I181" s="212"/>
      <c r="J181" s="208"/>
      <c r="K181" s="208"/>
      <c r="L181" s="213"/>
      <c r="M181" s="214"/>
      <c r="N181" s="215"/>
      <c r="O181" s="215"/>
      <c r="P181" s="215"/>
      <c r="Q181" s="215"/>
      <c r="R181" s="215"/>
      <c r="S181" s="215"/>
      <c r="T181" s="216"/>
      <c r="AT181" s="217" t="s">
        <v>190</v>
      </c>
      <c r="AU181" s="217" t="s">
        <v>80</v>
      </c>
      <c r="AV181" s="12" t="s">
        <v>80</v>
      </c>
      <c r="AW181" s="12" t="s">
        <v>34</v>
      </c>
      <c r="AX181" s="12" t="s">
        <v>71</v>
      </c>
      <c r="AY181" s="217" t="s">
        <v>180</v>
      </c>
    </row>
    <row r="182" spans="2:51" s="12" customFormat="1" ht="27">
      <c r="B182" s="207"/>
      <c r="C182" s="208"/>
      <c r="D182" s="205" t="s">
        <v>190</v>
      </c>
      <c r="E182" s="209" t="s">
        <v>21</v>
      </c>
      <c r="F182" s="210" t="s">
        <v>656</v>
      </c>
      <c r="G182" s="208"/>
      <c r="H182" s="211">
        <v>12</v>
      </c>
      <c r="I182" s="212"/>
      <c r="J182" s="208"/>
      <c r="K182" s="208"/>
      <c r="L182" s="213"/>
      <c r="M182" s="214"/>
      <c r="N182" s="215"/>
      <c r="O182" s="215"/>
      <c r="P182" s="215"/>
      <c r="Q182" s="215"/>
      <c r="R182" s="215"/>
      <c r="S182" s="215"/>
      <c r="T182" s="216"/>
      <c r="AT182" s="217" t="s">
        <v>190</v>
      </c>
      <c r="AU182" s="217" t="s">
        <v>80</v>
      </c>
      <c r="AV182" s="12" t="s">
        <v>80</v>
      </c>
      <c r="AW182" s="12" t="s">
        <v>34</v>
      </c>
      <c r="AX182" s="12" t="s">
        <v>71</v>
      </c>
      <c r="AY182" s="217" t="s">
        <v>180</v>
      </c>
    </row>
    <row r="183" spans="2:51" s="12" customFormat="1" ht="27">
      <c r="B183" s="207"/>
      <c r="C183" s="208"/>
      <c r="D183" s="205" t="s">
        <v>190</v>
      </c>
      <c r="E183" s="209" t="s">
        <v>21</v>
      </c>
      <c r="F183" s="210" t="s">
        <v>657</v>
      </c>
      <c r="G183" s="208"/>
      <c r="H183" s="211">
        <v>36</v>
      </c>
      <c r="I183" s="212"/>
      <c r="J183" s="208"/>
      <c r="K183" s="208"/>
      <c r="L183" s="213"/>
      <c r="M183" s="214"/>
      <c r="N183" s="215"/>
      <c r="O183" s="215"/>
      <c r="P183" s="215"/>
      <c r="Q183" s="215"/>
      <c r="R183" s="215"/>
      <c r="S183" s="215"/>
      <c r="T183" s="216"/>
      <c r="AT183" s="217" t="s">
        <v>190</v>
      </c>
      <c r="AU183" s="217" t="s">
        <v>80</v>
      </c>
      <c r="AV183" s="12" t="s">
        <v>80</v>
      </c>
      <c r="AW183" s="12" t="s">
        <v>34</v>
      </c>
      <c r="AX183" s="12" t="s">
        <v>71</v>
      </c>
      <c r="AY183" s="217" t="s">
        <v>180</v>
      </c>
    </row>
    <row r="184" spans="2:51" s="13" customFormat="1" ht="13.5">
      <c r="B184" s="219"/>
      <c r="C184" s="220"/>
      <c r="D184" s="230" t="s">
        <v>190</v>
      </c>
      <c r="E184" s="247" t="s">
        <v>21</v>
      </c>
      <c r="F184" s="248" t="s">
        <v>209</v>
      </c>
      <c r="G184" s="220"/>
      <c r="H184" s="249">
        <v>60</v>
      </c>
      <c r="I184" s="224"/>
      <c r="J184" s="220"/>
      <c r="K184" s="220"/>
      <c r="L184" s="225"/>
      <c r="M184" s="226"/>
      <c r="N184" s="227"/>
      <c r="O184" s="227"/>
      <c r="P184" s="227"/>
      <c r="Q184" s="227"/>
      <c r="R184" s="227"/>
      <c r="S184" s="227"/>
      <c r="T184" s="228"/>
      <c r="AT184" s="229" t="s">
        <v>190</v>
      </c>
      <c r="AU184" s="229" t="s">
        <v>80</v>
      </c>
      <c r="AV184" s="13" t="s">
        <v>206</v>
      </c>
      <c r="AW184" s="13" t="s">
        <v>34</v>
      </c>
      <c r="AX184" s="13" t="s">
        <v>78</v>
      </c>
      <c r="AY184" s="229" t="s">
        <v>180</v>
      </c>
    </row>
    <row r="185" spans="2:65" s="1" customFormat="1" ht="31.5" customHeight="1">
      <c r="B185" s="36"/>
      <c r="C185" s="193" t="s">
        <v>328</v>
      </c>
      <c r="D185" s="193" t="s">
        <v>183</v>
      </c>
      <c r="E185" s="194" t="s">
        <v>658</v>
      </c>
      <c r="F185" s="195" t="s">
        <v>659</v>
      </c>
      <c r="G185" s="196" t="s">
        <v>614</v>
      </c>
      <c r="H185" s="197">
        <v>60</v>
      </c>
      <c r="I185" s="198"/>
      <c r="J185" s="199">
        <f>ROUND(I185*H185,2)</f>
        <v>0</v>
      </c>
      <c r="K185" s="195" t="s">
        <v>560</v>
      </c>
      <c r="L185" s="56"/>
      <c r="M185" s="200" t="s">
        <v>21</v>
      </c>
      <c r="N185" s="201" t="s">
        <v>42</v>
      </c>
      <c r="O185" s="37"/>
      <c r="P185" s="202">
        <f>O185*H185</f>
        <v>0</v>
      </c>
      <c r="Q185" s="202">
        <v>3E-05</v>
      </c>
      <c r="R185" s="202">
        <f>Q185*H185</f>
        <v>0.0018</v>
      </c>
      <c r="S185" s="202">
        <v>0</v>
      </c>
      <c r="T185" s="203">
        <f>S185*H185</f>
        <v>0</v>
      </c>
      <c r="AR185" s="19" t="s">
        <v>206</v>
      </c>
      <c r="AT185" s="19" t="s">
        <v>183</v>
      </c>
      <c r="AU185" s="19" t="s">
        <v>80</v>
      </c>
      <c r="AY185" s="19" t="s">
        <v>180</v>
      </c>
      <c r="BE185" s="204">
        <f>IF(N185="základní",J185,0)</f>
        <v>0</v>
      </c>
      <c r="BF185" s="204">
        <f>IF(N185="snížená",J185,0)</f>
        <v>0</v>
      </c>
      <c r="BG185" s="204">
        <f>IF(N185="zákl. přenesená",J185,0)</f>
        <v>0</v>
      </c>
      <c r="BH185" s="204">
        <f>IF(N185="sníž. přenesená",J185,0)</f>
        <v>0</v>
      </c>
      <c r="BI185" s="204">
        <f>IF(N185="nulová",J185,0)</f>
        <v>0</v>
      </c>
      <c r="BJ185" s="19" t="s">
        <v>78</v>
      </c>
      <c r="BK185" s="204">
        <f>ROUND(I185*H185,2)</f>
        <v>0</v>
      </c>
      <c r="BL185" s="19" t="s">
        <v>206</v>
      </c>
      <c r="BM185" s="19" t="s">
        <v>660</v>
      </c>
    </row>
    <row r="186" spans="2:47" s="1" customFormat="1" ht="27">
      <c r="B186" s="36"/>
      <c r="C186" s="58"/>
      <c r="D186" s="230" t="s">
        <v>188</v>
      </c>
      <c r="E186" s="58"/>
      <c r="F186" s="242" t="s">
        <v>661</v>
      </c>
      <c r="G186" s="58"/>
      <c r="H186" s="58"/>
      <c r="I186" s="163"/>
      <c r="J186" s="58"/>
      <c r="K186" s="58"/>
      <c r="L186" s="56"/>
      <c r="M186" s="73"/>
      <c r="N186" s="37"/>
      <c r="O186" s="37"/>
      <c r="P186" s="37"/>
      <c r="Q186" s="37"/>
      <c r="R186" s="37"/>
      <c r="S186" s="37"/>
      <c r="T186" s="74"/>
      <c r="AT186" s="19" t="s">
        <v>188</v>
      </c>
      <c r="AU186" s="19" t="s">
        <v>80</v>
      </c>
    </row>
    <row r="187" spans="2:65" s="1" customFormat="1" ht="31.5" customHeight="1">
      <c r="B187" s="36"/>
      <c r="C187" s="193" t="s">
        <v>335</v>
      </c>
      <c r="D187" s="193" t="s">
        <v>183</v>
      </c>
      <c r="E187" s="194" t="s">
        <v>662</v>
      </c>
      <c r="F187" s="195" t="s">
        <v>663</v>
      </c>
      <c r="G187" s="196" t="s">
        <v>614</v>
      </c>
      <c r="H187" s="197">
        <v>144</v>
      </c>
      <c r="I187" s="198"/>
      <c r="J187" s="199">
        <f>ROUND(I187*H187,2)</f>
        <v>0</v>
      </c>
      <c r="K187" s="195" t="s">
        <v>560</v>
      </c>
      <c r="L187" s="56"/>
      <c r="M187" s="200" t="s">
        <v>21</v>
      </c>
      <c r="N187" s="201" t="s">
        <v>42</v>
      </c>
      <c r="O187" s="37"/>
      <c r="P187" s="202">
        <f>O187*H187</f>
        <v>0</v>
      </c>
      <c r="Q187" s="202">
        <v>0.0003</v>
      </c>
      <c r="R187" s="202">
        <f>Q187*H187</f>
        <v>0.043199999999999995</v>
      </c>
      <c r="S187" s="202">
        <v>0</v>
      </c>
      <c r="T187" s="203">
        <f>S187*H187</f>
        <v>0</v>
      </c>
      <c r="AR187" s="19" t="s">
        <v>206</v>
      </c>
      <c r="AT187" s="19" t="s">
        <v>183</v>
      </c>
      <c r="AU187" s="19" t="s">
        <v>80</v>
      </c>
      <c r="AY187" s="19" t="s">
        <v>180</v>
      </c>
      <c r="BE187" s="204">
        <f>IF(N187="základní",J187,0)</f>
        <v>0</v>
      </c>
      <c r="BF187" s="204">
        <f>IF(N187="snížená",J187,0)</f>
        <v>0</v>
      </c>
      <c r="BG187" s="204">
        <f>IF(N187="zákl. přenesená",J187,0)</f>
        <v>0</v>
      </c>
      <c r="BH187" s="204">
        <f>IF(N187="sníž. přenesená",J187,0)</f>
        <v>0</v>
      </c>
      <c r="BI187" s="204">
        <f>IF(N187="nulová",J187,0)</f>
        <v>0</v>
      </c>
      <c r="BJ187" s="19" t="s">
        <v>78</v>
      </c>
      <c r="BK187" s="204">
        <f>ROUND(I187*H187,2)</f>
        <v>0</v>
      </c>
      <c r="BL187" s="19" t="s">
        <v>206</v>
      </c>
      <c r="BM187" s="19" t="s">
        <v>664</v>
      </c>
    </row>
    <row r="188" spans="2:47" s="1" customFormat="1" ht="27">
      <c r="B188" s="36"/>
      <c r="C188" s="58"/>
      <c r="D188" s="205" t="s">
        <v>188</v>
      </c>
      <c r="E188" s="58"/>
      <c r="F188" s="206" t="s">
        <v>665</v>
      </c>
      <c r="G188" s="58"/>
      <c r="H188" s="58"/>
      <c r="I188" s="163"/>
      <c r="J188" s="58"/>
      <c r="K188" s="58"/>
      <c r="L188" s="56"/>
      <c r="M188" s="73"/>
      <c r="N188" s="37"/>
      <c r="O188" s="37"/>
      <c r="P188" s="37"/>
      <c r="Q188" s="37"/>
      <c r="R188" s="37"/>
      <c r="S188" s="37"/>
      <c r="T188" s="74"/>
      <c r="AT188" s="19" t="s">
        <v>188</v>
      </c>
      <c r="AU188" s="19" t="s">
        <v>80</v>
      </c>
    </row>
    <row r="189" spans="2:51" s="12" customFormat="1" ht="13.5">
      <c r="B189" s="207"/>
      <c r="C189" s="208"/>
      <c r="D189" s="205" t="s">
        <v>190</v>
      </c>
      <c r="E189" s="209" t="s">
        <v>21</v>
      </c>
      <c r="F189" s="210" t="s">
        <v>666</v>
      </c>
      <c r="G189" s="208"/>
      <c r="H189" s="211">
        <v>72</v>
      </c>
      <c r="I189" s="212"/>
      <c r="J189" s="208"/>
      <c r="K189" s="208"/>
      <c r="L189" s="213"/>
      <c r="M189" s="214"/>
      <c r="N189" s="215"/>
      <c r="O189" s="215"/>
      <c r="P189" s="215"/>
      <c r="Q189" s="215"/>
      <c r="R189" s="215"/>
      <c r="S189" s="215"/>
      <c r="T189" s="216"/>
      <c r="AT189" s="217" t="s">
        <v>190</v>
      </c>
      <c r="AU189" s="217" t="s">
        <v>80</v>
      </c>
      <c r="AV189" s="12" t="s">
        <v>80</v>
      </c>
      <c r="AW189" s="12" t="s">
        <v>34</v>
      </c>
      <c r="AX189" s="12" t="s">
        <v>71</v>
      </c>
      <c r="AY189" s="217" t="s">
        <v>180</v>
      </c>
    </row>
    <row r="190" spans="2:51" s="12" customFormat="1" ht="13.5">
      <c r="B190" s="207"/>
      <c r="C190" s="208"/>
      <c r="D190" s="205" t="s">
        <v>190</v>
      </c>
      <c r="E190" s="209" t="s">
        <v>21</v>
      </c>
      <c r="F190" s="210" t="s">
        <v>667</v>
      </c>
      <c r="G190" s="208"/>
      <c r="H190" s="211">
        <v>72</v>
      </c>
      <c r="I190" s="212"/>
      <c r="J190" s="208"/>
      <c r="K190" s="208"/>
      <c r="L190" s="213"/>
      <c r="M190" s="214"/>
      <c r="N190" s="215"/>
      <c r="O190" s="215"/>
      <c r="P190" s="215"/>
      <c r="Q190" s="215"/>
      <c r="R190" s="215"/>
      <c r="S190" s="215"/>
      <c r="T190" s="216"/>
      <c r="AT190" s="217" t="s">
        <v>190</v>
      </c>
      <c r="AU190" s="217" t="s">
        <v>80</v>
      </c>
      <c r="AV190" s="12" t="s">
        <v>80</v>
      </c>
      <c r="AW190" s="12" t="s">
        <v>34</v>
      </c>
      <c r="AX190" s="12" t="s">
        <v>71</v>
      </c>
      <c r="AY190" s="217" t="s">
        <v>180</v>
      </c>
    </row>
    <row r="191" spans="2:51" s="13" customFormat="1" ht="13.5">
      <c r="B191" s="219"/>
      <c r="C191" s="220"/>
      <c r="D191" s="230" t="s">
        <v>190</v>
      </c>
      <c r="E191" s="247" t="s">
        <v>21</v>
      </c>
      <c r="F191" s="248" t="s">
        <v>209</v>
      </c>
      <c r="G191" s="220"/>
      <c r="H191" s="249">
        <v>144</v>
      </c>
      <c r="I191" s="224"/>
      <c r="J191" s="220"/>
      <c r="K191" s="220"/>
      <c r="L191" s="225"/>
      <c r="M191" s="226"/>
      <c r="N191" s="227"/>
      <c r="O191" s="227"/>
      <c r="P191" s="227"/>
      <c r="Q191" s="227"/>
      <c r="R191" s="227"/>
      <c r="S191" s="227"/>
      <c r="T191" s="228"/>
      <c r="AT191" s="229" t="s">
        <v>190</v>
      </c>
      <c r="AU191" s="229" t="s">
        <v>80</v>
      </c>
      <c r="AV191" s="13" t="s">
        <v>206</v>
      </c>
      <c r="AW191" s="13" t="s">
        <v>34</v>
      </c>
      <c r="AX191" s="13" t="s">
        <v>78</v>
      </c>
      <c r="AY191" s="229" t="s">
        <v>180</v>
      </c>
    </row>
    <row r="192" spans="2:65" s="1" customFormat="1" ht="22.5" customHeight="1">
      <c r="B192" s="36"/>
      <c r="C192" s="193" t="s">
        <v>340</v>
      </c>
      <c r="D192" s="193" t="s">
        <v>183</v>
      </c>
      <c r="E192" s="194" t="s">
        <v>668</v>
      </c>
      <c r="F192" s="195" t="s">
        <v>669</v>
      </c>
      <c r="G192" s="196" t="s">
        <v>614</v>
      </c>
      <c r="H192" s="197">
        <v>72</v>
      </c>
      <c r="I192" s="198"/>
      <c r="J192" s="199">
        <f>ROUND(I192*H192,2)</f>
        <v>0</v>
      </c>
      <c r="K192" s="195" t="s">
        <v>21</v>
      </c>
      <c r="L192" s="56"/>
      <c r="M192" s="200" t="s">
        <v>21</v>
      </c>
      <c r="N192" s="201" t="s">
        <v>42</v>
      </c>
      <c r="O192" s="37"/>
      <c r="P192" s="202">
        <f>O192*H192</f>
        <v>0</v>
      </c>
      <c r="Q192" s="202">
        <v>0.03363</v>
      </c>
      <c r="R192" s="202">
        <f>Q192*H192</f>
        <v>2.42136</v>
      </c>
      <c r="S192" s="202">
        <v>0</v>
      </c>
      <c r="T192" s="203">
        <f>S192*H192</f>
        <v>0</v>
      </c>
      <c r="AR192" s="19" t="s">
        <v>206</v>
      </c>
      <c r="AT192" s="19" t="s">
        <v>183</v>
      </c>
      <c r="AU192" s="19" t="s">
        <v>80</v>
      </c>
      <c r="AY192" s="19" t="s">
        <v>180</v>
      </c>
      <c r="BE192" s="204">
        <f>IF(N192="základní",J192,0)</f>
        <v>0</v>
      </c>
      <c r="BF192" s="204">
        <f>IF(N192="snížená",J192,0)</f>
        <v>0</v>
      </c>
      <c r="BG192" s="204">
        <f>IF(N192="zákl. přenesená",J192,0)</f>
        <v>0</v>
      </c>
      <c r="BH192" s="204">
        <f>IF(N192="sníž. přenesená",J192,0)</f>
        <v>0</v>
      </c>
      <c r="BI192" s="204">
        <f>IF(N192="nulová",J192,0)</f>
        <v>0</v>
      </c>
      <c r="BJ192" s="19" t="s">
        <v>78</v>
      </c>
      <c r="BK192" s="204">
        <f>ROUND(I192*H192,2)</f>
        <v>0</v>
      </c>
      <c r="BL192" s="19" t="s">
        <v>206</v>
      </c>
      <c r="BM192" s="19" t="s">
        <v>670</v>
      </c>
    </row>
    <row r="193" spans="2:51" s="12" customFormat="1" ht="27">
      <c r="B193" s="207"/>
      <c r="C193" s="208"/>
      <c r="D193" s="205" t="s">
        <v>190</v>
      </c>
      <c r="E193" s="209" t="s">
        <v>21</v>
      </c>
      <c r="F193" s="210" t="s">
        <v>671</v>
      </c>
      <c r="G193" s="208"/>
      <c r="H193" s="211">
        <v>36</v>
      </c>
      <c r="I193" s="212"/>
      <c r="J193" s="208"/>
      <c r="K193" s="208"/>
      <c r="L193" s="213"/>
      <c r="M193" s="214"/>
      <c r="N193" s="215"/>
      <c r="O193" s="215"/>
      <c r="P193" s="215"/>
      <c r="Q193" s="215"/>
      <c r="R193" s="215"/>
      <c r="S193" s="215"/>
      <c r="T193" s="216"/>
      <c r="AT193" s="217" t="s">
        <v>190</v>
      </c>
      <c r="AU193" s="217" t="s">
        <v>80</v>
      </c>
      <c r="AV193" s="12" t="s">
        <v>80</v>
      </c>
      <c r="AW193" s="12" t="s">
        <v>34</v>
      </c>
      <c r="AX193" s="12" t="s">
        <v>71</v>
      </c>
      <c r="AY193" s="217" t="s">
        <v>180</v>
      </c>
    </row>
    <row r="194" spans="2:51" s="12" customFormat="1" ht="27">
      <c r="B194" s="207"/>
      <c r="C194" s="208"/>
      <c r="D194" s="205" t="s">
        <v>190</v>
      </c>
      <c r="E194" s="209" t="s">
        <v>21</v>
      </c>
      <c r="F194" s="210" t="s">
        <v>672</v>
      </c>
      <c r="G194" s="208"/>
      <c r="H194" s="211">
        <v>36</v>
      </c>
      <c r="I194" s="212"/>
      <c r="J194" s="208"/>
      <c r="K194" s="208"/>
      <c r="L194" s="213"/>
      <c r="M194" s="214"/>
      <c r="N194" s="215"/>
      <c r="O194" s="215"/>
      <c r="P194" s="215"/>
      <c r="Q194" s="215"/>
      <c r="R194" s="215"/>
      <c r="S194" s="215"/>
      <c r="T194" s="216"/>
      <c r="AT194" s="217" t="s">
        <v>190</v>
      </c>
      <c r="AU194" s="217" t="s">
        <v>80</v>
      </c>
      <c r="AV194" s="12" t="s">
        <v>80</v>
      </c>
      <c r="AW194" s="12" t="s">
        <v>34</v>
      </c>
      <c r="AX194" s="12" t="s">
        <v>71</v>
      </c>
      <c r="AY194" s="217" t="s">
        <v>180</v>
      </c>
    </row>
    <row r="195" spans="2:51" s="13" customFormat="1" ht="13.5">
      <c r="B195" s="219"/>
      <c r="C195" s="220"/>
      <c r="D195" s="230" t="s">
        <v>190</v>
      </c>
      <c r="E195" s="247" t="s">
        <v>21</v>
      </c>
      <c r="F195" s="248" t="s">
        <v>209</v>
      </c>
      <c r="G195" s="220"/>
      <c r="H195" s="249">
        <v>72</v>
      </c>
      <c r="I195" s="224"/>
      <c r="J195" s="220"/>
      <c r="K195" s="220"/>
      <c r="L195" s="225"/>
      <c r="M195" s="226"/>
      <c r="N195" s="227"/>
      <c r="O195" s="227"/>
      <c r="P195" s="227"/>
      <c r="Q195" s="227"/>
      <c r="R195" s="227"/>
      <c r="S195" s="227"/>
      <c r="T195" s="228"/>
      <c r="AT195" s="229" t="s">
        <v>190</v>
      </c>
      <c r="AU195" s="229" t="s">
        <v>80</v>
      </c>
      <c r="AV195" s="13" t="s">
        <v>206</v>
      </c>
      <c r="AW195" s="13" t="s">
        <v>34</v>
      </c>
      <c r="AX195" s="13" t="s">
        <v>78</v>
      </c>
      <c r="AY195" s="229" t="s">
        <v>180</v>
      </c>
    </row>
    <row r="196" spans="2:65" s="1" customFormat="1" ht="22.5" customHeight="1">
      <c r="B196" s="36"/>
      <c r="C196" s="193" t="s">
        <v>345</v>
      </c>
      <c r="D196" s="193" t="s">
        <v>183</v>
      </c>
      <c r="E196" s="194" t="s">
        <v>673</v>
      </c>
      <c r="F196" s="195" t="s">
        <v>674</v>
      </c>
      <c r="G196" s="196" t="s">
        <v>614</v>
      </c>
      <c r="H196" s="197">
        <v>72</v>
      </c>
      <c r="I196" s="198"/>
      <c r="J196" s="199">
        <f>ROUND(I196*H196,2)</f>
        <v>0</v>
      </c>
      <c r="K196" s="195" t="s">
        <v>21</v>
      </c>
      <c r="L196" s="56"/>
      <c r="M196" s="200" t="s">
        <v>21</v>
      </c>
      <c r="N196" s="201" t="s">
        <v>42</v>
      </c>
      <c r="O196" s="37"/>
      <c r="P196" s="202">
        <f>O196*H196</f>
        <v>0</v>
      </c>
      <c r="Q196" s="202">
        <v>0.0337</v>
      </c>
      <c r="R196" s="202">
        <f>Q196*H196</f>
        <v>2.4264</v>
      </c>
      <c r="S196" s="202">
        <v>0</v>
      </c>
      <c r="T196" s="203">
        <f>S196*H196</f>
        <v>0</v>
      </c>
      <c r="AR196" s="19" t="s">
        <v>206</v>
      </c>
      <c r="AT196" s="19" t="s">
        <v>183</v>
      </c>
      <c r="AU196" s="19" t="s">
        <v>80</v>
      </c>
      <c r="AY196" s="19" t="s">
        <v>180</v>
      </c>
      <c r="BE196" s="204">
        <f>IF(N196="základní",J196,0)</f>
        <v>0</v>
      </c>
      <c r="BF196" s="204">
        <f>IF(N196="snížená",J196,0)</f>
        <v>0</v>
      </c>
      <c r="BG196" s="204">
        <f>IF(N196="zákl. přenesená",J196,0)</f>
        <v>0</v>
      </c>
      <c r="BH196" s="204">
        <f>IF(N196="sníž. přenesená",J196,0)</f>
        <v>0</v>
      </c>
      <c r="BI196" s="204">
        <f>IF(N196="nulová",J196,0)</f>
        <v>0</v>
      </c>
      <c r="BJ196" s="19" t="s">
        <v>78</v>
      </c>
      <c r="BK196" s="204">
        <f>ROUND(I196*H196,2)</f>
        <v>0</v>
      </c>
      <c r="BL196" s="19" t="s">
        <v>206</v>
      </c>
      <c r="BM196" s="19" t="s">
        <v>675</v>
      </c>
    </row>
    <row r="197" spans="2:51" s="12" customFormat="1" ht="27">
      <c r="B197" s="207"/>
      <c r="C197" s="208"/>
      <c r="D197" s="205" t="s">
        <v>190</v>
      </c>
      <c r="E197" s="209" t="s">
        <v>21</v>
      </c>
      <c r="F197" s="210" t="s">
        <v>676</v>
      </c>
      <c r="G197" s="208"/>
      <c r="H197" s="211">
        <v>36</v>
      </c>
      <c r="I197" s="212"/>
      <c r="J197" s="208"/>
      <c r="K197" s="208"/>
      <c r="L197" s="213"/>
      <c r="M197" s="214"/>
      <c r="N197" s="215"/>
      <c r="O197" s="215"/>
      <c r="P197" s="215"/>
      <c r="Q197" s="215"/>
      <c r="R197" s="215"/>
      <c r="S197" s="215"/>
      <c r="T197" s="216"/>
      <c r="AT197" s="217" t="s">
        <v>190</v>
      </c>
      <c r="AU197" s="217" t="s">
        <v>80</v>
      </c>
      <c r="AV197" s="12" t="s">
        <v>80</v>
      </c>
      <c r="AW197" s="12" t="s">
        <v>34</v>
      </c>
      <c r="AX197" s="12" t="s">
        <v>71</v>
      </c>
      <c r="AY197" s="217" t="s">
        <v>180</v>
      </c>
    </row>
    <row r="198" spans="2:51" s="12" customFormat="1" ht="27">
      <c r="B198" s="207"/>
      <c r="C198" s="208"/>
      <c r="D198" s="205" t="s">
        <v>190</v>
      </c>
      <c r="E198" s="209" t="s">
        <v>21</v>
      </c>
      <c r="F198" s="210" t="s">
        <v>677</v>
      </c>
      <c r="G198" s="208"/>
      <c r="H198" s="211">
        <v>36</v>
      </c>
      <c r="I198" s="212"/>
      <c r="J198" s="208"/>
      <c r="K198" s="208"/>
      <c r="L198" s="213"/>
      <c r="M198" s="214"/>
      <c r="N198" s="215"/>
      <c r="O198" s="215"/>
      <c r="P198" s="215"/>
      <c r="Q198" s="215"/>
      <c r="R198" s="215"/>
      <c r="S198" s="215"/>
      <c r="T198" s="216"/>
      <c r="AT198" s="217" t="s">
        <v>190</v>
      </c>
      <c r="AU198" s="217" t="s">
        <v>80</v>
      </c>
      <c r="AV198" s="12" t="s">
        <v>80</v>
      </c>
      <c r="AW198" s="12" t="s">
        <v>34</v>
      </c>
      <c r="AX198" s="12" t="s">
        <v>71</v>
      </c>
      <c r="AY198" s="217" t="s">
        <v>180</v>
      </c>
    </row>
    <row r="199" spans="2:51" s="13" customFormat="1" ht="13.5">
      <c r="B199" s="219"/>
      <c r="C199" s="220"/>
      <c r="D199" s="230" t="s">
        <v>190</v>
      </c>
      <c r="E199" s="247" t="s">
        <v>21</v>
      </c>
      <c r="F199" s="248" t="s">
        <v>209</v>
      </c>
      <c r="G199" s="220"/>
      <c r="H199" s="249">
        <v>72</v>
      </c>
      <c r="I199" s="224"/>
      <c r="J199" s="220"/>
      <c r="K199" s="220"/>
      <c r="L199" s="225"/>
      <c r="M199" s="226"/>
      <c r="N199" s="227"/>
      <c r="O199" s="227"/>
      <c r="P199" s="227"/>
      <c r="Q199" s="227"/>
      <c r="R199" s="227"/>
      <c r="S199" s="227"/>
      <c r="T199" s="228"/>
      <c r="AT199" s="229" t="s">
        <v>190</v>
      </c>
      <c r="AU199" s="229" t="s">
        <v>80</v>
      </c>
      <c r="AV199" s="13" t="s">
        <v>206</v>
      </c>
      <c r="AW199" s="13" t="s">
        <v>34</v>
      </c>
      <c r="AX199" s="13" t="s">
        <v>78</v>
      </c>
      <c r="AY199" s="229" t="s">
        <v>180</v>
      </c>
    </row>
    <row r="200" spans="2:65" s="1" customFormat="1" ht="22.5" customHeight="1">
      <c r="B200" s="36"/>
      <c r="C200" s="193" t="s">
        <v>350</v>
      </c>
      <c r="D200" s="193" t="s">
        <v>183</v>
      </c>
      <c r="E200" s="194" t="s">
        <v>678</v>
      </c>
      <c r="F200" s="195" t="s">
        <v>679</v>
      </c>
      <c r="G200" s="196" t="s">
        <v>186</v>
      </c>
      <c r="H200" s="197">
        <v>46</v>
      </c>
      <c r="I200" s="198"/>
      <c r="J200" s="199">
        <f>ROUND(I200*H200,2)</f>
        <v>0</v>
      </c>
      <c r="K200" s="195" t="s">
        <v>560</v>
      </c>
      <c r="L200" s="56"/>
      <c r="M200" s="200" t="s">
        <v>21</v>
      </c>
      <c r="N200" s="201" t="s">
        <v>42</v>
      </c>
      <c r="O200" s="37"/>
      <c r="P200" s="202">
        <f>O200*H200</f>
        <v>0</v>
      </c>
      <c r="Q200" s="202">
        <v>0.00028</v>
      </c>
      <c r="R200" s="202">
        <f>Q200*H200</f>
        <v>0.012879999999999999</v>
      </c>
      <c r="S200" s="202">
        <v>0</v>
      </c>
      <c r="T200" s="203">
        <f>S200*H200</f>
        <v>0</v>
      </c>
      <c r="AR200" s="19" t="s">
        <v>206</v>
      </c>
      <c r="AT200" s="19" t="s">
        <v>183</v>
      </c>
      <c r="AU200" s="19" t="s">
        <v>80</v>
      </c>
      <c r="AY200" s="19" t="s">
        <v>180</v>
      </c>
      <c r="BE200" s="204">
        <f>IF(N200="základní",J200,0)</f>
        <v>0</v>
      </c>
      <c r="BF200" s="204">
        <f>IF(N200="snížená",J200,0)</f>
        <v>0</v>
      </c>
      <c r="BG200" s="204">
        <f>IF(N200="zákl. přenesená",J200,0)</f>
        <v>0</v>
      </c>
      <c r="BH200" s="204">
        <f>IF(N200="sníž. přenesená",J200,0)</f>
        <v>0</v>
      </c>
      <c r="BI200" s="204">
        <f>IF(N200="nulová",J200,0)</f>
        <v>0</v>
      </c>
      <c r="BJ200" s="19" t="s">
        <v>78</v>
      </c>
      <c r="BK200" s="204">
        <f>ROUND(I200*H200,2)</f>
        <v>0</v>
      </c>
      <c r="BL200" s="19" t="s">
        <v>206</v>
      </c>
      <c r="BM200" s="19" t="s">
        <v>680</v>
      </c>
    </row>
    <row r="201" spans="2:47" s="1" customFormat="1" ht="27">
      <c r="B201" s="36"/>
      <c r="C201" s="58"/>
      <c r="D201" s="205" t="s">
        <v>188</v>
      </c>
      <c r="E201" s="58"/>
      <c r="F201" s="206" t="s">
        <v>681</v>
      </c>
      <c r="G201" s="58"/>
      <c r="H201" s="58"/>
      <c r="I201" s="163"/>
      <c r="J201" s="58"/>
      <c r="K201" s="58"/>
      <c r="L201" s="56"/>
      <c r="M201" s="73"/>
      <c r="N201" s="37"/>
      <c r="O201" s="37"/>
      <c r="P201" s="37"/>
      <c r="Q201" s="37"/>
      <c r="R201" s="37"/>
      <c r="S201" s="37"/>
      <c r="T201" s="74"/>
      <c r="AT201" s="19" t="s">
        <v>188</v>
      </c>
      <c r="AU201" s="19" t="s">
        <v>80</v>
      </c>
    </row>
    <row r="202" spans="2:47" s="1" customFormat="1" ht="135">
      <c r="B202" s="36"/>
      <c r="C202" s="58"/>
      <c r="D202" s="205" t="s">
        <v>198</v>
      </c>
      <c r="E202" s="58"/>
      <c r="F202" s="218" t="s">
        <v>682</v>
      </c>
      <c r="G202" s="58"/>
      <c r="H202" s="58"/>
      <c r="I202" s="163"/>
      <c r="J202" s="58"/>
      <c r="K202" s="58"/>
      <c r="L202" s="56"/>
      <c r="M202" s="73"/>
      <c r="N202" s="37"/>
      <c r="O202" s="37"/>
      <c r="P202" s="37"/>
      <c r="Q202" s="37"/>
      <c r="R202" s="37"/>
      <c r="S202" s="37"/>
      <c r="T202" s="74"/>
      <c r="AT202" s="19" t="s">
        <v>198</v>
      </c>
      <c r="AU202" s="19" t="s">
        <v>80</v>
      </c>
    </row>
    <row r="203" spans="2:47" s="1" customFormat="1" ht="27">
      <c r="B203" s="36"/>
      <c r="C203" s="58"/>
      <c r="D203" s="205" t="s">
        <v>216</v>
      </c>
      <c r="E203" s="58"/>
      <c r="F203" s="218" t="s">
        <v>683</v>
      </c>
      <c r="G203" s="58"/>
      <c r="H203" s="58"/>
      <c r="I203" s="163"/>
      <c r="J203" s="58"/>
      <c r="K203" s="58"/>
      <c r="L203" s="56"/>
      <c r="M203" s="73"/>
      <c r="N203" s="37"/>
      <c r="O203" s="37"/>
      <c r="P203" s="37"/>
      <c r="Q203" s="37"/>
      <c r="R203" s="37"/>
      <c r="S203" s="37"/>
      <c r="T203" s="74"/>
      <c r="AT203" s="19" t="s">
        <v>216</v>
      </c>
      <c r="AU203" s="19" t="s">
        <v>80</v>
      </c>
    </row>
    <row r="204" spans="2:51" s="12" customFormat="1" ht="27">
      <c r="B204" s="207"/>
      <c r="C204" s="208"/>
      <c r="D204" s="205" t="s">
        <v>190</v>
      </c>
      <c r="E204" s="209" t="s">
        <v>21</v>
      </c>
      <c r="F204" s="210" t="s">
        <v>684</v>
      </c>
      <c r="G204" s="208"/>
      <c r="H204" s="211">
        <v>23</v>
      </c>
      <c r="I204" s="212"/>
      <c r="J204" s="208"/>
      <c r="K204" s="208"/>
      <c r="L204" s="213"/>
      <c r="M204" s="214"/>
      <c r="N204" s="215"/>
      <c r="O204" s="215"/>
      <c r="P204" s="215"/>
      <c r="Q204" s="215"/>
      <c r="R204" s="215"/>
      <c r="S204" s="215"/>
      <c r="T204" s="216"/>
      <c r="AT204" s="217" t="s">
        <v>190</v>
      </c>
      <c r="AU204" s="217" t="s">
        <v>80</v>
      </c>
      <c r="AV204" s="12" t="s">
        <v>80</v>
      </c>
      <c r="AW204" s="12" t="s">
        <v>34</v>
      </c>
      <c r="AX204" s="12" t="s">
        <v>71</v>
      </c>
      <c r="AY204" s="217" t="s">
        <v>180</v>
      </c>
    </row>
    <row r="205" spans="2:51" s="12" customFormat="1" ht="27">
      <c r="B205" s="207"/>
      <c r="C205" s="208"/>
      <c r="D205" s="205" t="s">
        <v>190</v>
      </c>
      <c r="E205" s="209" t="s">
        <v>21</v>
      </c>
      <c r="F205" s="210" t="s">
        <v>685</v>
      </c>
      <c r="G205" s="208"/>
      <c r="H205" s="211">
        <v>23</v>
      </c>
      <c r="I205" s="212"/>
      <c r="J205" s="208"/>
      <c r="K205" s="208"/>
      <c r="L205" s="213"/>
      <c r="M205" s="214"/>
      <c r="N205" s="215"/>
      <c r="O205" s="215"/>
      <c r="P205" s="215"/>
      <c r="Q205" s="215"/>
      <c r="R205" s="215"/>
      <c r="S205" s="215"/>
      <c r="T205" s="216"/>
      <c r="AT205" s="217" t="s">
        <v>190</v>
      </c>
      <c r="AU205" s="217" t="s">
        <v>80</v>
      </c>
      <c r="AV205" s="12" t="s">
        <v>80</v>
      </c>
      <c r="AW205" s="12" t="s">
        <v>34</v>
      </c>
      <c r="AX205" s="12" t="s">
        <v>71</v>
      </c>
      <c r="AY205" s="217" t="s">
        <v>180</v>
      </c>
    </row>
    <row r="206" spans="2:51" s="13" customFormat="1" ht="13.5">
      <c r="B206" s="219"/>
      <c r="C206" s="220"/>
      <c r="D206" s="205" t="s">
        <v>190</v>
      </c>
      <c r="E206" s="221" t="s">
        <v>21</v>
      </c>
      <c r="F206" s="222" t="s">
        <v>209</v>
      </c>
      <c r="G206" s="220"/>
      <c r="H206" s="223">
        <v>46</v>
      </c>
      <c r="I206" s="224"/>
      <c r="J206" s="220"/>
      <c r="K206" s="220"/>
      <c r="L206" s="225"/>
      <c r="M206" s="226"/>
      <c r="N206" s="227"/>
      <c r="O206" s="227"/>
      <c r="P206" s="227"/>
      <c r="Q206" s="227"/>
      <c r="R206" s="227"/>
      <c r="S206" s="227"/>
      <c r="T206" s="228"/>
      <c r="AT206" s="229" t="s">
        <v>190</v>
      </c>
      <c r="AU206" s="229" t="s">
        <v>80</v>
      </c>
      <c r="AV206" s="13" t="s">
        <v>206</v>
      </c>
      <c r="AW206" s="13" t="s">
        <v>34</v>
      </c>
      <c r="AX206" s="13" t="s">
        <v>78</v>
      </c>
      <c r="AY206" s="229" t="s">
        <v>180</v>
      </c>
    </row>
    <row r="207" spans="2:63" s="11" customFormat="1" ht="29.85" customHeight="1">
      <c r="B207" s="176"/>
      <c r="C207" s="177"/>
      <c r="D207" s="190" t="s">
        <v>70</v>
      </c>
      <c r="E207" s="191" t="s">
        <v>203</v>
      </c>
      <c r="F207" s="191" t="s">
        <v>686</v>
      </c>
      <c r="G207" s="177"/>
      <c r="H207" s="177"/>
      <c r="I207" s="180"/>
      <c r="J207" s="192">
        <f>BK207</f>
        <v>0</v>
      </c>
      <c r="K207" s="177"/>
      <c r="L207" s="182"/>
      <c r="M207" s="183"/>
      <c r="N207" s="184"/>
      <c r="O207" s="184"/>
      <c r="P207" s="185">
        <f>SUM(P208:P337)</f>
        <v>0</v>
      </c>
      <c r="Q207" s="184"/>
      <c r="R207" s="185">
        <f>SUM(R208:R337)</f>
        <v>72.21406037302</v>
      </c>
      <c r="S207" s="184"/>
      <c r="T207" s="186">
        <f>SUM(T208:T337)</f>
        <v>0</v>
      </c>
      <c r="AR207" s="187" t="s">
        <v>78</v>
      </c>
      <c r="AT207" s="188" t="s">
        <v>70</v>
      </c>
      <c r="AU207" s="188" t="s">
        <v>78</v>
      </c>
      <c r="AY207" s="187" t="s">
        <v>180</v>
      </c>
      <c r="BK207" s="189">
        <f>SUM(BK208:BK337)</f>
        <v>0</v>
      </c>
    </row>
    <row r="208" spans="2:65" s="1" customFormat="1" ht="22.5" customHeight="1">
      <c r="B208" s="36"/>
      <c r="C208" s="193" t="s">
        <v>356</v>
      </c>
      <c r="D208" s="193" t="s">
        <v>183</v>
      </c>
      <c r="E208" s="194" t="s">
        <v>687</v>
      </c>
      <c r="F208" s="195" t="s">
        <v>688</v>
      </c>
      <c r="G208" s="196" t="s">
        <v>532</v>
      </c>
      <c r="H208" s="197">
        <v>10</v>
      </c>
      <c r="I208" s="198"/>
      <c r="J208" s="199">
        <f>ROUND(I208*H208,2)</f>
        <v>0</v>
      </c>
      <c r="K208" s="195" t="s">
        <v>560</v>
      </c>
      <c r="L208" s="56"/>
      <c r="M208" s="200" t="s">
        <v>21</v>
      </c>
      <c r="N208" s="201" t="s">
        <v>42</v>
      </c>
      <c r="O208" s="37"/>
      <c r="P208" s="202">
        <f>O208*H208</f>
        <v>0</v>
      </c>
      <c r="Q208" s="202">
        <v>0.2373</v>
      </c>
      <c r="R208" s="202">
        <f>Q208*H208</f>
        <v>2.373</v>
      </c>
      <c r="S208" s="202">
        <v>0</v>
      </c>
      <c r="T208" s="203">
        <f>S208*H208</f>
        <v>0</v>
      </c>
      <c r="AR208" s="19" t="s">
        <v>206</v>
      </c>
      <c r="AT208" s="19" t="s">
        <v>183</v>
      </c>
      <c r="AU208" s="19" t="s">
        <v>80</v>
      </c>
      <c r="AY208" s="19" t="s">
        <v>180</v>
      </c>
      <c r="BE208" s="204">
        <f>IF(N208="základní",J208,0)</f>
        <v>0</v>
      </c>
      <c r="BF208" s="204">
        <f>IF(N208="snížená",J208,0)</f>
        <v>0</v>
      </c>
      <c r="BG208" s="204">
        <f>IF(N208="zákl. přenesená",J208,0)</f>
        <v>0</v>
      </c>
      <c r="BH208" s="204">
        <f>IF(N208="sníž. přenesená",J208,0)</f>
        <v>0</v>
      </c>
      <c r="BI208" s="204">
        <f>IF(N208="nulová",J208,0)</f>
        <v>0</v>
      </c>
      <c r="BJ208" s="19" t="s">
        <v>78</v>
      </c>
      <c r="BK208" s="204">
        <f>ROUND(I208*H208,2)</f>
        <v>0</v>
      </c>
      <c r="BL208" s="19" t="s">
        <v>206</v>
      </c>
      <c r="BM208" s="19" t="s">
        <v>689</v>
      </c>
    </row>
    <row r="209" spans="2:47" s="1" customFormat="1" ht="27">
      <c r="B209" s="36"/>
      <c r="C209" s="58"/>
      <c r="D209" s="205" t="s">
        <v>188</v>
      </c>
      <c r="E209" s="58"/>
      <c r="F209" s="206" t="s">
        <v>690</v>
      </c>
      <c r="G209" s="58"/>
      <c r="H209" s="58"/>
      <c r="I209" s="163"/>
      <c r="J209" s="58"/>
      <c r="K209" s="58"/>
      <c r="L209" s="56"/>
      <c r="M209" s="73"/>
      <c r="N209" s="37"/>
      <c r="O209" s="37"/>
      <c r="P209" s="37"/>
      <c r="Q209" s="37"/>
      <c r="R209" s="37"/>
      <c r="S209" s="37"/>
      <c r="T209" s="74"/>
      <c r="AT209" s="19" t="s">
        <v>188</v>
      </c>
      <c r="AU209" s="19" t="s">
        <v>80</v>
      </c>
    </row>
    <row r="210" spans="2:51" s="12" customFormat="1" ht="27">
      <c r="B210" s="207"/>
      <c r="C210" s="208"/>
      <c r="D210" s="205" t="s">
        <v>190</v>
      </c>
      <c r="E210" s="209" t="s">
        <v>21</v>
      </c>
      <c r="F210" s="210" t="s">
        <v>691</v>
      </c>
      <c r="G210" s="208"/>
      <c r="H210" s="211">
        <v>5</v>
      </c>
      <c r="I210" s="212"/>
      <c r="J210" s="208"/>
      <c r="K210" s="208"/>
      <c r="L210" s="213"/>
      <c r="M210" s="214"/>
      <c r="N210" s="215"/>
      <c r="O210" s="215"/>
      <c r="P210" s="215"/>
      <c r="Q210" s="215"/>
      <c r="R210" s="215"/>
      <c r="S210" s="215"/>
      <c r="T210" s="216"/>
      <c r="AT210" s="217" t="s">
        <v>190</v>
      </c>
      <c r="AU210" s="217" t="s">
        <v>80</v>
      </c>
      <c r="AV210" s="12" t="s">
        <v>80</v>
      </c>
      <c r="AW210" s="12" t="s">
        <v>34</v>
      </c>
      <c r="AX210" s="12" t="s">
        <v>71</v>
      </c>
      <c r="AY210" s="217" t="s">
        <v>180</v>
      </c>
    </row>
    <row r="211" spans="2:51" s="12" customFormat="1" ht="27">
      <c r="B211" s="207"/>
      <c r="C211" s="208"/>
      <c r="D211" s="205" t="s">
        <v>190</v>
      </c>
      <c r="E211" s="209" t="s">
        <v>21</v>
      </c>
      <c r="F211" s="210" t="s">
        <v>692</v>
      </c>
      <c r="G211" s="208"/>
      <c r="H211" s="211">
        <v>5</v>
      </c>
      <c r="I211" s="212"/>
      <c r="J211" s="208"/>
      <c r="K211" s="208"/>
      <c r="L211" s="213"/>
      <c r="M211" s="214"/>
      <c r="N211" s="215"/>
      <c r="O211" s="215"/>
      <c r="P211" s="215"/>
      <c r="Q211" s="215"/>
      <c r="R211" s="215"/>
      <c r="S211" s="215"/>
      <c r="T211" s="216"/>
      <c r="AT211" s="217" t="s">
        <v>190</v>
      </c>
      <c r="AU211" s="217" t="s">
        <v>80</v>
      </c>
      <c r="AV211" s="12" t="s">
        <v>80</v>
      </c>
      <c r="AW211" s="12" t="s">
        <v>34</v>
      </c>
      <c r="AX211" s="12" t="s">
        <v>71</v>
      </c>
      <c r="AY211" s="217" t="s">
        <v>180</v>
      </c>
    </row>
    <row r="212" spans="2:51" s="13" customFormat="1" ht="13.5">
      <c r="B212" s="219"/>
      <c r="C212" s="220"/>
      <c r="D212" s="230" t="s">
        <v>190</v>
      </c>
      <c r="E212" s="247" t="s">
        <v>21</v>
      </c>
      <c r="F212" s="248" t="s">
        <v>209</v>
      </c>
      <c r="G212" s="220"/>
      <c r="H212" s="249">
        <v>10</v>
      </c>
      <c r="I212" s="224"/>
      <c r="J212" s="220"/>
      <c r="K212" s="220"/>
      <c r="L212" s="225"/>
      <c r="M212" s="226"/>
      <c r="N212" s="227"/>
      <c r="O212" s="227"/>
      <c r="P212" s="227"/>
      <c r="Q212" s="227"/>
      <c r="R212" s="227"/>
      <c r="S212" s="227"/>
      <c r="T212" s="228"/>
      <c r="AT212" s="229" t="s">
        <v>190</v>
      </c>
      <c r="AU212" s="229" t="s">
        <v>80</v>
      </c>
      <c r="AV212" s="13" t="s">
        <v>206</v>
      </c>
      <c r="AW212" s="13" t="s">
        <v>34</v>
      </c>
      <c r="AX212" s="13" t="s">
        <v>78</v>
      </c>
      <c r="AY212" s="229" t="s">
        <v>180</v>
      </c>
    </row>
    <row r="213" spans="2:65" s="1" customFormat="1" ht="22.5" customHeight="1">
      <c r="B213" s="36"/>
      <c r="C213" s="193" t="s">
        <v>361</v>
      </c>
      <c r="D213" s="193" t="s">
        <v>183</v>
      </c>
      <c r="E213" s="194" t="s">
        <v>693</v>
      </c>
      <c r="F213" s="195" t="s">
        <v>694</v>
      </c>
      <c r="G213" s="196" t="s">
        <v>532</v>
      </c>
      <c r="H213" s="197">
        <v>10</v>
      </c>
      <c r="I213" s="198"/>
      <c r="J213" s="199">
        <f>ROUND(I213*H213,2)</f>
        <v>0</v>
      </c>
      <c r="K213" s="195" t="s">
        <v>560</v>
      </c>
      <c r="L213" s="56"/>
      <c r="M213" s="200" t="s">
        <v>21</v>
      </c>
      <c r="N213" s="201" t="s">
        <v>42</v>
      </c>
      <c r="O213" s="37"/>
      <c r="P213" s="202">
        <f>O213*H213</f>
        <v>0</v>
      </c>
      <c r="Q213" s="202">
        <v>0.00865</v>
      </c>
      <c r="R213" s="202">
        <f>Q213*H213</f>
        <v>0.0865</v>
      </c>
      <c r="S213" s="202">
        <v>0</v>
      </c>
      <c r="T213" s="203">
        <f>S213*H213</f>
        <v>0</v>
      </c>
      <c r="AR213" s="19" t="s">
        <v>206</v>
      </c>
      <c r="AT213" s="19" t="s">
        <v>183</v>
      </c>
      <c r="AU213" s="19" t="s">
        <v>80</v>
      </c>
      <c r="AY213" s="19" t="s">
        <v>180</v>
      </c>
      <c r="BE213" s="204">
        <f>IF(N213="základní",J213,0)</f>
        <v>0</v>
      </c>
      <c r="BF213" s="204">
        <f>IF(N213="snížená",J213,0)</f>
        <v>0</v>
      </c>
      <c r="BG213" s="204">
        <f>IF(N213="zákl. přenesená",J213,0)</f>
        <v>0</v>
      </c>
      <c r="BH213" s="204">
        <f>IF(N213="sníž. přenesená",J213,0)</f>
        <v>0</v>
      </c>
      <c r="BI213" s="204">
        <f>IF(N213="nulová",J213,0)</f>
        <v>0</v>
      </c>
      <c r="BJ213" s="19" t="s">
        <v>78</v>
      </c>
      <c r="BK213" s="204">
        <f>ROUND(I213*H213,2)</f>
        <v>0</v>
      </c>
      <c r="BL213" s="19" t="s">
        <v>206</v>
      </c>
      <c r="BM213" s="19" t="s">
        <v>695</v>
      </c>
    </row>
    <row r="214" spans="2:47" s="1" customFormat="1" ht="27">
      <c r="B214" s="36"/>
      <c r="C214" s="58"/>
      <c r="D214" s="205" t="s">
        <v>188</v>
      </c>
      <c r="E214" s="58"/>
      <c r="F214" s="206" t="s">
        <v>696</v>
      </c>
      <c r="G214" s="58"/>
      <c r="H214" s="58"/>
      <c r="I214" s="163"/>
      <c r="J214" s="58"/>
      <c r="K214" s="58"/>
      <c r="L214" s="56"/>
      <c r="M214" s="73"/>
      <c r="N214" s="37"/>
      <c r="O214" s="37"/>
      <c r="P214" s="37"/>
      <c r="Q214" s="37"/>
      <c r="R214" s="37"/>
      <c r="S214" s="37"/>
      <c r="T214" s="74"/>
      <c r="AT214" s="19" t="s">
        <v>188</v>
      </c>
      <c r="AU214" s="19" t="s">
        <v>80</v>
      </c>
    </row>
    <row r="215" spans="2:47" s="1" customFormat="1" ht="81">
      <c r="B215" s="36"/>
      <c r="C215" s="58"/>
      <c r="D215" s="230" t="s">
        <v>198</v>
      </c>
      <c r="E215" s="58"/>
      <c r="F215" s="231" t="s">
        <v>697</v>
      </c>
      <c r="G215" s="58"/>
      <c r="H215" s="58"/>
      <c r="I215" s="163"/>
      <c r="J215" s="58"/>
      <c r="K215" s="58"/>
      <c r="L215" s="56"/>
      <c r="M215" s="73"/>
      <c r="N215" s="37"/>
      <c r="O215" s="37"/>
      <c r="P215" s="37"/>
      <c r="Q215" s="37"/>
      <c r="R215" s="37"/>
      <c r="S215" s="37"/>
      <c r="T215" s="74"/>
      <c r="AT215" s="19" t="s">
        <v>198</v>
      </c>
      <c r="AU215" s="19" t="s">
        <v>80</v>
      </c>
    </row>
    <row r="216" spans="2:65" s="1" customFormat="1" ht="22.5" customHeight="1">
      <c r="B216" s="36"/>
      <c r="C216" s="193" t="s">
        <v>365</v>
      </c>
      <c r="D216" s="193" t="s">
        <v>183</v>
      </c>
      <c r="E216" s="194" t="s">
        <v>698</v>
      </c>
      <c r="F216" s="195" t="s">
        <v>699</v>
      </c>
      <c r="G216" s="196" t="s">
        <v>320</v>
      </c>
      <c r="H216" s="197">
        <v>39.27</v>
      </c>
      <c r="I216" s="198"/>
      <c r="J216" s="199">
        <f>ROUND(I216*H216,2)</f>
        <v>0</v>
      </c>
      <c r="K216" s="195" t="s">
        <v>560</v>
      </c>
      <c r="L216" s="56"/>
      <c r="M216" s="200" t="s">
        <v>21</v>
      </c>
      <c r="N216" s="201" t="s">
        <v>42</v>
      </c>
      <c r="O216" s="37"/>
      <c r="P216" s="202">
        <f>O216*H216</f>
        <v>0</v>
      </c>
      <c r="Q216" s="202">
        <v>0</v>
      </c>
      <c r="R216" s="202">
        <f>Q216*H216</f>
        <v>0</v>
      </c>
      <c r="S216" s="202">
        <v>0</v>
      </c>
      <c r="T216" s="203">
        <f>S216*H216</f>
        <v>0</v>
      </c>
      <c r="AR216" s="19" t="s">
        <v>206</v>
      </c>
      <c r="AT216" s="19" t="s">
        <v>183</v>
      </c>
      <c r="AU216" s="19" t="s">
        <v>80</v>
      </c>
      <c r="AY216" s="19" t="s">
        <v>180</v>
      </c>
      <c r="BE216" s="204">
        <f>IF(N216="základní",J216,0)</f>
        <v>0</v>
      </c>
      <c r="BF216" s="204">
        <f>IF(N216="snížená",J216,0)</f>
        <v>0</v>
      </c>
      <c r="BG216" s="204">
        <f>IF(N216="zákl. přenesená",J216,0)</f>
        <v>0</v>
      </c>
      <c r="BH216" s="204">
        <f>IF(N216="sníž. přenesená",J216,0)</f>
        <v>0</v>
      </c>
      <c r="BI216" s="204">
        <f>IF(N216="nulová",J216,0)</f>
        <v>0</v>
      </c>
      <c r="BJ216" s="19" t="s">
        <v>78</v>
      </c>
      <c r="BK216" s="204">
        <f>ROUND(I216*H216,2)</f>
        <v>0</v>
      </c>
      <c r="BL216" s="19" t="s">
        <v>206</v>
      </c>
      <c r="BM216" s="19" t="s">
        <v>700</v>
      </c>
    </row>
    <row r="217" spans="2:47" s="1" customFormat="1" ht="13.5">
      <c r="B217" s="36"/>
      <c r="C217" s="58"/>
      <c r="D217" s="205" t="s">
        <v>188</v>
      </c>
      <c r="E217" s="58"/>
      <c r="F217" s="206" t="s">
        <v>701</v>
      </c>
      <c r="G217" s="58"/>
      <c r="H217" s="58"/>
      <c r="I217" s="163"/>
      <c r="J217" s="58"/>
      <c r="K217" s="58"/>
      <c r="L217" s="56"/>
      <c r="M217" s="73"/>
      <c r="N217" s="37"/>
      <c r="O217" s="37"/>
      <c r="P217" s="37"/>
      <c r="Q217" s="37"/>
      <c r="R217" s="37"/>
      <c r="S217" s="37"/>
      <c r="T217" s="74"/>
      <c r="AT217" s="19" t="s">
        <v>188</v>
      </c>
      <c r="AU217" s="19" t="s">
        <v>80</v>
      </c>
    </row>
    <row r="218" spans="2:47" s="1" customFormat="1" ht="27">
      <c r="B218" s="36"/>
      <c r="C218" s="58"/>
      <c r="D218" s="205" t="s">
        <v>198</v>
      </c>
      <c r="E218" s="58"/>
      <c r="F218" s="218" t="s">
        <v>702</v>
      </c>
      <c r="G218" s="58"/>
      <c r="H218" s="58"/>
      <c r="I218" s="163"/>
      <c r="J218" s="58"/>
      <c r="K218" s="58"/>
      <c r="L218" s="56"/>
      <c r="M218" s="73"/>
      <c r="N218" s="37"/>
      <c r="O218" s="37"/>
      <c r="P218" s="37"/>
      <c r="Q218" s="37"/>
      <c r="R218" s="37"/>
      <c r="S218" s="37"/>
      <c r="T218" s="74"/>
      <c r="AT218" s="19" t="s">
        <v>198</v>
      </c>
      <c r="AU218" s="19" t="s">
        <v>80</v>
      </c>
    </row>
    <row r="219" spans="2:51" s="12" customFormat="1" ht="27">
      <c r="B219" s="207"/>
      <c r="C219" s="208"/>
      <c r="D219" s="230" t="s">
        <v>190</v>
      </c>
      <c r="E219" s="243" t="s">
        <v>21</v>
      </c>
      <c r="F219" s="244" t="s">
        <v>703</v>
      </c>
      <c r="G219" s="208"/>
      <c r="H219" s="245">
        <v>39.27</v>
      </c>
      <c r="I219" s="212"/>
      <c r="J219" s="208"/>
      <c r="K219" s="208"/>
      <c r="L219" s="213"/>
      <c r="M219" s="214"/>
      <c r="N219" s="215"/>
      <c r="O219" s="215"/>
      <c r="P219" s="215"/>
      <c r="Q219" s="215"/>
      <c r="R219" s="215"/>
      <c r="S219" s="215"/>
      <c r="T219" s="216"/>
      <c r="AT219" s="217" t="s">
        <v>190</v>
      </c>
      <c r="AU219" s="217" t="s">
        <v>80</v>
      </c>
      <c r="AV219" s="12" t="s">
        <v>80</v>
      </c>
      <c r="AW219" s="12" t="s">
        <v>34</v>
      </c>
      <c r="AX219" s="12" t="s">
        <v>78</v>
      </c>
      <c r="AY219" s="217" t="s">
        <v>180</v>
      </c>
    </row>
    <row r="220" spans="2:65" s="1" customFormat="1" ht="22.5" customHeight="1">
      <c r="B220" s="36"/>
      <c r="C220" s="193" t="s">
        <v>369</v>
      </c>
      <c r="D220" s="193" t="s">
        <v>183</v>
      </c>
      <c r="E220" s="194" t="s">
        <v>704</v>
      </c>
      <c r="F220" s="195" t="s">
        <v>705</v>
      </c>
      <c r="G220" s="196" t="s">
        <v>532</v>
      </c>
      <c r="H220" s="197">
        <v>19.75</v>
      </c>
      <c r="I220" s="198"/>
      <c r="J220" s="199">
        <f>ROUND(I220*H220,2)</f>
        <v>0</v>
      </c>
      <c r="K220" s="195" t="s">
        <v>560</v>
      </c>
      <c r="L220" s="56"/>
      <c r="M220" s="200" t="s">
        <v>21</v>
      </c>
      <c r="N220" s="201" t="s">
        <v>42</v>
      </c>
      <c r="O220" s="37"/>
      <c r="P220" s="202">
        <f>O220*H220</f>
        <v>0</v>
      </c>
      <c r="Q220" s="202">
        <v>0.07447</v>
      </c>
      <c r="R220" s="202">
        <f>Q220*H220</f>
        <v>1.4707824999999999</v>
      </c>
      <c r="S220" s="202">
        <v>0</v>
      </c>
      <c r="T220" s="203">
        <f>S220*H220</f>
        <v>0</v>
      </c>
      <c r="AR220" s="19" t="s">
        <v>206</v>
      </c>
      <c r="AT220" s="19" t="s">
        <v>183</v>
      </c>
      <c r="AU220" s="19" t="s">
        <v>80</v>
      </c>
      <c r="AY220" s="19" t="s">
        <v>180</v>
      </c>
      <c r="BE220" s="204">
        <f>IF(N220="základní",J220,0)</f>
        <v>0</v>
      </c>
      <c r="BF220" s="204">
        <f>IF(N220="snížená",J220,0)</f>
        <v>0</v>
      </c>
      <c r="BG220" s="204">
        <f>IF(N220="zákl. přenesená",J220,0)</f>
        <v>0</v>
      </c>
      <c r="BH220" s="204">
        <f>IF(N220="sníž. přenesená",J220,0)</f>
        <v>0</v>
      </c>
      <c r="BI220" s="204">
        <f>IF(N220="nulová",J220,0)</f>
        <v>0</v>
      </c>
      <c r="BJ220" s="19" t="s">
        <v>78</v>
      </c>
      <c r="BK220" s="204">
        <f>ROUND(I220*H220,2)</f>
        <v>0</v>
      </c>
      <c r="BL220" s="19" t="s">
        <v>206</v>
      </c>
      <c r="BM220" s="19" t="s">
        <v>706</v>
      </c>
    </row>
    <row r="221" spans="2:47" s="1" customFormat="1" ht="54">
      <c r="B221" s="36"/>
      <c r="C221" s="58"/>
      <c r="D221" s="205" t="s">
        <v>188</v>
      </c>
      <c r="E221" s="58"/>
      <c r="F221" s="206" t="s">
        <v>707</v>
      </c>
      <c r="G221" s="58"/>
      <c r="H221" s="58"/>
      <c r="I221" s="163"/>
      <c r="J221" s="58"/>
      <c r="K221" s="58"/>
      <c r="L221" s="56"/>
      <c r="M221" s="73"/>
      <c r="N221" s="37"/>
      <c r="O221" s="37"/>
      <c r="P221" s="37"/>
      <c r="Q221" s="37"/>
      <c r="R221" s="37"/>
      <c r="S221" s="37"/>
      <c r="T221" s="74"/>
      <c r="AT221" s="19" t="s">
        <v>188</v>
      </c>
      <c r="AU221" s="19" t="s">
        <v>80</v>
      </c>
    </row>
    <row r="222" spans="2:47" s="1" customFormat="1" ht="189">
      <c r="B222" s="36"/>
      <c r="C222" s="58"/>
      <c r="D222" s="205" t="s">
        <v>198</v>
      </c>
      <c r="E222" s="58"/>
      <c r="F222" s="218" t="s">
        <v>708</v>
      </c>
      <c r="G222" s="58"/>
      <c r="H222" s="58"/>
      <c r="I222" s="163"/>
      <c r="J222" s="58"/>
      <c r="K222" s="58"/>
      <c r="L222" s="56"/>
      <c r="M222" s="73"/>
      <c r="N222" s="37"/>
      <c r="O222" s="37"/>
      <c r="P222" s="37"/>
      <c r="Q222" s="37"/>
      <c r="R222" s="37"/>
      <c r="S222" s="37"/>
      <c r="T222" s="74"/>
      <c r="AT222" s="19" t="s">
        <v>198</v>
      </c>
      <c r="AU222" s="19" t="s">
        <v>80</v>
      </c>
    </row>
    <row r="223" spans="2:47" s="1" customFormat="1" ht="27">
      <c r="B223" s="36"/>
      <c r="C223" s="58"/>
      <c r="D223" s="205" t="s">
        <v>216</v>
      </c>
      <c r="E223" s="58"/>
      <c r="F223" s="218" t="s">
        <v>709</v>
      </c>
      <c r="G223" s="58"/>
      <c r="H223" s="58"/>
      <c r="I223" s="163"/>
      <c r="J223" s="58"/>
      <c r="K223" s="58"/>
      <c r="L223" s="56"/>
      <c r="M223" s="73"/>
      <c r="N223" s="37"/>
      <c r="O223" s="37"/>
      <c r="P223" s="37"/>
      <c r="Q223" s="37"/>
      <c r="R223" s="37"/>
      <c r="S223" s="37"/>
      <c r="T223" s="74"/>
      <c r="AT223" s="19" t="s">
        <v>216</v>
      </c>
      <c r="AU223" s="19" t="s">
        <v>80</v>
      </c>
    </row>
    <row r="224" spans="2:51" s="12" customFormat="1" ht="27">
      <c r="B224" s="207"/>
      <c r="C224" s="208"/>
      <c r="D224" s="230" t="s">
        <v>190</v>
      </c>
      <c r="E224" s="243" t="s">
        <v>21</v>
      </c>
      <c r="F224" s="244" t="s">
        <v>710</v>
      </c>
      <c r="G224" s="208"/>
      <c r="H224" s="245">
        <v>19.75</v>
      </c>
      <c r="I224" s="212"/>
      <c r="J224" s="208"/>
      <c r="K224" s="208"/>
      <c r="L224" s="213"/>
      <c r="M224" s="214"/>
      <c r="N224" s="215"/>
      <c r="O224" s="215"/>
      <c r="P224" s="215"/>
      <c r="Q224" s="215"/>
      <c r="R224" s="215"/>
      <c r="S224" s="215"/>
      <c r="T224" s="216"/>
      <c r="AT224" s="217" t="s">
        <v>190</v>
      </c>
      <c r="AU224" s="217" t="s">
        <v>80</v>
      </c>
      <c r="AV224" s="12" t="s">
        <v>80</v>
      </c>
      <c r="AW224" s="12" t="s">
        <v>34</v>
      </c>
      <c r="AX224" s="12" t="s">
        <v>78</v>
      </c>
      <c r="AY224" s="217" t="s">
        <v>180</v>
      </c>
    </row>
    <row r="225" spans="2:65" s="1" customFormat="1" ht="22.5" customHeight="1">
      <c r="B225" s="36"/>
      <c r="C225" s="193" t="s">
        <v>373</v>
      </c>
      <c r="D225" s="193" t="s">
        <v>183</v>
      </c>
      <c r="E225" s="194" t="s">
        <v>711</v>
      </c>
      <c r="F225" s="195" t="s">
        <v>712</v>
      </c>
      <c r="G225" s="196" t="s">
        <v>532</v>
      </c>
      <c r="H225" s="197">
        <v>154.454</v>
      </c>
      <c r="I225" s="198"/>
      <c r="J225" s="199">
        <f>ROUND(I225*H225,2)</f>
        <v>0</v>
      </c>
      <c r="K225" s="195" t="s">
        <v>560</v>
      </c>
      <c r="L225" s="56"/>
      <c r="M225" s="200" t="s">
        <v>21</v>
      </c>
      <c r="N225" s="201" t="s">
        <v>42</v>
      </c>
      <c r="O225" s="37"/>
      <c r="P225" s="202">
        <f>O225*H225</f>
        <v>0</v>
      </c>
      <c r="Q225" s="202">
        <v>0.00765</v>
      </c>
      <c r="R225" s="202">
        <f>Q225*H225</f>
        <v>1.1815731</v>
      </c>
      <c r="S225" s="202">
        <v>0</v>
      </c>
      <c r="T225" s="203">
        <f>S225*H225</f>
        <v>0</v>
      </c>
      <c r="AR225" s="19" t="s">
        <v>206</v>
      </c>
      <c r="AT225" s="19" t="s">
        <v>183</v>
      </c>
      <c r="AU225" s="19" t="s">
        <v>80</v>
      </c>
      <c r="AY225" s="19" t="s">
        <v>180</v>
      </c>
      <c r="BE225" s="204">
        <f>IF(N225="základní",J225,0)</f>
        <v>0</v>
      </c>
      <c r="BF225" s="204">
        <f>IF(N225="snížená",J225,0)</f>
        <v>0</v>
      </c>
      <c r="BG225" s="204">
        <f>IF(N225="zákl. přenesená",J225,0)</f>
        <v>0</v>
      </c>
      <c r="BH225" s="204">
        <f>IF(N225="sníž. přenesená",J225,0)</f>
        <v>0</v>
      </c>
      <c r="BI225" s="204">
        <f>IF(N225="nulová",J225,0)</f>
        <v>0</v>
      </c>
      <c r="BJ225" s="19" t="s">
        <v>78</v>
      </c>
      <c r="BK225" s="204">
        <f>ROUND(I225*H225,2)</f>
        <v>0</v>
      </c>
      <c r="BL225" s="19" t="s">
        <v>206</v>
      </c>
      <c r="BM225" s="19" t="s">
        <v>713</v>
      </c>
    </row>
    <row r="226" spans="2:47" s="1" customFormat="1" ht="40.5">
      <c r="B226" s="36"/>
      <c r="C226" s="58"/>
      <c r="D226" s="205" t="s">
        <v>188</v>
      </c>
      <c r="E226" s="58"/>
      <c r="F226" s="206" t="s">
        <v>714</v>
      </c>
      <c r="G226" s="58"/>
      <c r="H226" s="58"/>
      <c r="I226" s="163"/>
      <c r="J226" s="58"/>
      <c r="K226" s="58"/>
      <c r="L226" s="56"/>
      <c r="M226" s="73"/>
      <c r="N226" s="37"/>
      <c r="O226" s="37"/>
      <c r="P226" s="37"/>
      <c r="Q226" s="37"/>
      <c r="R226" s="37"/>
      <c r="S226" s="37"/>
      <c r="T226" s="74"/>
      <c r="AT226" s="19" t="s">
        <v>188</v>
      </c>
      <c r="AU226" s="19" t="s">
        <v>80</v>
      </c>
    </row>
    <row r="227" spans="2:47" s="1" customFormat="1" ht="189">
      <c r="B227" s="36"/>
      <c r="C227" s="58"/>
      <c r="D227" s="205" t="s">
        <v>198</v>
      </c>
      <c r="E227" s="58"/>
      <c r="F227" s="218" t="s">
        <v>708</v>
      </c>
      <c r="G227" s="58"/>
      <c r="H227" s="58"/>
      <c r="I227" s="163"/>
      <c r="J227" s="58"/>
      <c r="K227" s="58"/>
      <c r="L227" s="56"/>
      <c r="M227" s="73"/>
      <c r="N227" s="37"/>
      <c r="O227" s="37"/>
      <c r="P227" s="37"/>
      <c r="Q227" s="37"/>
      <c r="R227" s="37"/>
      <c r="S227" s="37"/>
      <c r="T227" s="74"/>
      <c r="AT227" s="19" t="s">
        <v>198</v>
      </c>
      <c r="AU227" s="19" t="s">
        <v>80</v>
      </c>
    </row>
    <row r="228" spans="2:51" s="12" customFormat="1" ht="13.5">
      <c r="B228" s="207"/>
      <c r="C228" s="208"/>
      <c r="D228" s="205" t="s">
        <v>190</v>
      </c>
      <c r="E228" s="209" t="s">
        <v>21</v>
      </c>
      <c r="F228" s="210" t="s">
        <v>715</v>
      </c>
      <c r="G228" s="208"/>
      <c r="H228" s="211">
        <v>125</v>
      </c>
      <c r="I228" s="212"/>
      <c r="J228" s="208"/>
      <c r="K228" s="208"/>
      <c r="L228" s="213"/>
      <c r="M228" s="214"/>
      <c r="N228" s="215"/>
      <c r="O228" s="215"/>
      <c r="P228" s="215"/>
      <c r="Q228" s="215"/>
      <c r="R228" s="215"/>
      <c r="S228" s="215"/>
      <c r="T228" s="216"/>
      <c r="AT228" s="217" t="s">
        <v>190</v>
      </c>
      <c r="AU228" s="217" t="s">
        <v>80</v>
      </c>
      <c r="AV228" s="12" t="s">
        <v>80</v>
      </c>
      <c r="AW228" s="12" t="s">
        <v>34</v>
      </c>
      <c r="AX228" s="12" t="s">
        <v>71</v>
      </c>
      <c r="AY228" s="217" t="s">
        <v>180</v>
      </c>
    </row>
    <row r="229" spans="2:51" s="12" customFormat="1" ht="27">
      <c r="B229" s="207"/>
      <c r="C229" s="208"/>
      <c r="D229" s="205" t="s">
        <v>190</v>
      </c>
      <c r="E229" s="209" t="s">
        <v>21</v>
      </c>
      <c r="F229" s="210" t="s">
        <v>716</v>
      </c>
      <c r="G229" s="208"/>
      <c r="H229" s="211">
        <v>-2.357</v>
      </c>
      <c r="I229" s="212"/>
      <c r="J229" s="208"/>
      <c r="K229" s="208"/>
      <c r="L229" s="213"/>
      <c r="M229" s="214"/>
      <c r="N229" s="215"/>
      <c r="O229" s="215"/>
      <c r="P229" s="215"/>
      <c r="Q229" s="215"/>
      <c r="R229" s="215"/>
      <c r="S229" s="215"/>
      <c r="T229" s="216"/>
      <c r="AT229" s="217" t="s">
        <v>190</v>
      </c>
      <c r="AU229" s="217" t="s">
        <v>80</v>
      </c>
      <c r="AV229" s="12" t="s">
        <v>80</v>
      </c>
      <c r="AW229" s="12" t="s">
        <v>34</v>
      </c>
      <c r="AX229" s="12" t="s">
        <v>71</v>
      </c>
      <c r="AY229" s="217" t="s">
        <v>180</v>
      </c>
    </row>
    <row r="230" spans="2:51" s="12" customFormat="1" ht="27">
      <c r="B230" s="207"/>
      <c r="C230" s="208"/>
      <c r="D230" s="205" t="s">
        <v>190</v>
      </c>
      <c r="E230" s="209" t="s">
        <v>21</v>
      </c>
      <c r="F230" s="210" t="s">
        <v>717</v>
      </c>
      <c r="G230" s="208"/>
      <c r="H230" s="211">
        <v>-12.882</v>
      </c>
      <c r="I230" s="212"/>
      <c r="J230" s="208"/>
      <c r="K230" s="208"/>
      <c r="L230" s="213"/>
      <c r="M230" s="214"/>
      <c r="N230" s="215"/>
      <c r="O230" s="215"/>
      <c r="P230" s="215"/>
      <c r="Q230" s="215"/>
      <c r="R230" s="215"/>
      <c r="S230" s="215"/>
      <c r="T230" s="216"/>
      <c r="AT230" s="217" t="s">
        <v>190</v>
      </c>
      <c r="AU230" s="217" t="s">
        <v>80</v>
      </c>
      <c r="AV230" s="12" t="s">
        <v>80</v>
      </c>
      <c r="AW230" s="12" t="s">
        <v>34</v>
      </c>
      <c r="AX230" s="12" t="s">
        <v>71</v>
      </c>
      <c r="AY230" s="217" t="s">
        <v>180</v>
      </c>
    </row>
    <row r="231" spans="2:51" s="12" customFormat="1" ht="27">
      <c r="B231" s="207"/>
      <c r="C231" s="208"/>
      <c r="D231" s="205" t="s">
        <v>190</v>
      </c>
      <c r="E231" s="209" t="s">
        <v>21</v>
      </c>
      <c r="F231" s="210" t="s">
        <v>718</v>
      </c>
      <c r="G231" s="208"/>
      <c r="H231" s="211">
        <v>-3.6</v>
      </c>
      <c r="I231" s="212"/>
      <c r="J231" s="208"/>
      <c r="K231" s="208"/>
      <c r="L231" s="213"/>
      <c r="M231" s="214"/>
      <c r="N231" s="215"/>
      <c r="O231" s="215"/>
      <c r="P231" s="215"/>
      <c r="Q231" s="215"/>
      <c r="R231" s="215"/>
      <c r="S231" s="215"/>
      <c r="T231" s="216"/>
      <c r="AT231" s="217" t="s">
        <v>190</v>
      </c>
      <c r="AU231" s="217" t="s">
        <v>80</v>
      </c>
      <c r="AV231" s="12" t="s">
        <v>80</v>
      </c>
      <c r="AW231" s="12" t="s">
        <v>34</v>
      </c>
      <c r="AX231" s="12" t="s">
        <v>71</v>
      </c>
      <c r="AY231" s="217" t="s">
        <v>180</v>
      </c>
    </row>
    <row r="232" spans="2:51" s="12" customFormat="1" ht="27">
      <c r="B232" s="207"/>
      <c r="C232" s="208"/>
      <c r="D232" s="205" t="s">
        <v>190</v>
      </c>
      <c r="E232" s="209" t="s">
        <v>21</v>
      </c>
      <c r="F232" s="210" t="s">
        <v>719</v>
      </c>
      <c r="G232" s="208"/>
      <c r="H232" s="211">
        <v>9.472</v>
      </c>
      <c r="I232" s="212"/>
      <c r="J232" s="208"/>
      <c r="K232" s="208"/>
      <c r="L232" s="213"/>
      <c r="M232" s="214"/>
      <c r="N232" s="215"/>
      <c r="O232" s="215"/>
      <c r="P232" s="215"/>
      <c r="Q232" s="215"/>
      <c r="R232" s="215"/>
      <c r="S232" s="215"/>
      <c r="T232" s="216"/>
      <c r="AT232" s="217" t="s">
        <v>190</v>
      </c>
      <c r="AU232" s="217" t="s">
        <v>80</v>
      </c>
      <c r="AV232" s="12" t="s">
        <v>80</v>
      </c>
      <c r="AW232" s="12" t="s">
        <v>34</v>
      </c>
      <c r="AX232" s="12" t="s">
        <v>71</v>
      </c>
      <c r="AY232" s="217" t="s">
        <v>180</v>
      </c>
    </row>
    <row r="233" spans="2:51" s="14" customFormat="1" ht="13.5">
      <c r="B233" s="256"/>
      <c r="C233" s="257"/>
      <c r="D233" s="205" t="s">
        <v>190</v>
      </c>
      <c r="E233" s="258" t="s">
        <v>21</v>
      </c>
      <c r="F233" s="259" t="s">
        <v>720</v>
      </c>
      <c r="G233" s="257"/>
      <c r="H233" s="260">
        <v>115.633</v>
      </c>
      <c r="I233" s="261"/>
      <c r="J233" s="257"/>
      <c r="K233" s="257"/>
      <c r="L233" s="262"/>
      <c r="M233" s="263"/>
      <c r="N233" s="264"/>
      <c r="O233" s="264"/>
      <c r="P233" s="264"/>
      <c r="Q233" s="264"/>
      <c r="R233" s="264"/>
      <c r="S233" s="264"/>
      <c r="T233" s="265"/>
      <c r="AT233" s="266" t="s">
        <v>190</v>
      </c>
      <c r="AU233" s="266" t="s">
        <v>80</v>
      </c>
      <c r="AV233" s="14" t="s">
        <v>203</v>
      </c>
      <c r="AW233" s="14" t="s">
        <v>34</v>
      </c>
      <c r="AX233" s="14" t="s">
        <v>71</v>
      </c>
      <c r="AY233" s="266" t="s">
        <v>180</v>
      </c>
    </row>
    <row r="234" spans="2:51" s="12" customFormat="1" ht="27">
      <c r="B234" s="207"/>
      <c r="C234" s="208"/>
      <c r="D234" s="205" t="s">
        <v>190</v>
      </c>
      <c r="E234" s="209" t="s">
        <v>21</v>
      </c>
      <c r="F234" s="210" t="s">
        <v>721</v>
      </c>
      <c r="G234" s="208"/>
      <c r="H234" s="211">
        <v>10.261</v>
      </c>
      <c r="I234" s="212"/>
      <c r="J234" s="208"/>
      <c r="K234" s="208"/>
      <c r="L234" s="213"/>
      <c r="M234" s="214"/>
      <c r="N234" s="215"/>
      <c r="O234" s="215"/>
      <c r="P234" s="215"/>
      <c r="Q234" s="215"/>
      <c r="R234" s="215"/>
      <c r="S234" s="215"/>
      <c r="T234" s="216"/>
      <c r="AT234" s="217" t="s">
        <v>190</v>
      </c>
      <c r="AU234" s="217" t="s">
        <v>80</v>
      </c>
      <c r="AV234" s="12" t="s">
        <v>80</v>
      </c>
      <c r="AW234" s="12" t="s">
        <v>34</v>
      </c>
      <c r="AX234" s="12" t="s">
        <v>71</v>
      </c>
      <c r="AY234" s="217" t="s">
        <v>180</v>
      </c>
    </row>
    <row r="235" spans="2:51" s="12" customFormat="1" ht="27">
      <c r="B235" s="207"/>
      <c r="C235" s="208"/>
      <c r="D235" s="205" t="s">
        <v>190</v>
      </c>
      <c r="E235" s="209" t="s">
        <v>21</v>
      </c>
      <c r="F235" s="210" t="s">
        <v>722</v>
      </c>
      <c r="G235" s="208"/>
      <c r="H235" s="211">
        <v>26</v>
      </c>
      <c r="I235" s="212"/>
      <c r="J235" s="208"/>
      <c r="K235" s="208"/>
      <c r="L235" s="213"/>
      <c r="M235" s="214"/>
      <c r="N235" s="215"/>
      <c r="O235" s="215"/>
      <c r="P235" s="215"/>
      <c r="Q235" s="215"/>
      <c r="R235" s="215"/>
      <c r="S235" s="215"/>
      <c r="T235" s="216"/>
      <c r="AT235" s="217" t="s">
        <v>190</v>
      </c>
      <c r="AU235" s="217" t="s">
        <v>80</v>
      </c>
      <c r="AV235" s="12" t="s">
        <v>80</v>
      </c>
      <c r="AW235" s="12" t="s">
        <v>34</v>
      </c>
      <c r="AX235" s="12" t="s">
        <v>71</v>
      </c>
      <c r="AY235" s="217" t="s">
        <v>180</v>
      </c>
    </row>
    <row r="236" spans="2:51" s="12" customFormat="1" ht="27">
      <c r="B236" s="207"/>
      <c r="C236" s="208"/>
      <c r="D236" s="205" t="s">
        <v>190</v>
      </c>
      <c r="E236" s="209" t="s">
        <v>21</v>
      </c>
      <c r="F236" s="210" t="s">
        <v>723</v>
      </c>
      <c r="G236" s="208"/>
      <c r="H236" s="211">
        <v>2.56</v>
      </c>
      <c r="I236" s="212"/>
      <c r="J236" s="208"/>
      <c r="K236" s="208"/>
      <c r="L236" s="213"/>
      <c r="M236" s="214"/>
      <c r="N236" s="215"/>
      <c r="O236" s="215"/>
      <c r="P236" s="215"/>
      <c r="Q236" s="215"/>
      <c r="R236" s="215"/>
      <c r="S236" s="215"/>
      <c r="T236" s="216"/>
      <c r="AT236" s="217" t="s">
        <v>190</v>
      </c>
      <c r="AU236" s="217" t="s">
        <v>80</v>
      </c>
      <c r="AV236" s="12" t="s">
        <v>80</v>
      </c>
      <c r="AW236" s="12" t="s">
        <v>34</v>
      </c>
      <c r="AX236" s="12" t="s">
        <v>71</v>
      </c>
      <c r="AY236" s="217" t="s">
        <v>180</v>
      </c>
    </row>
    <row r="237" spans="2:51" s="13" customFormat="1" ht="13.5">
      <c r="B237" s="219"/>
      <c r="C237" s="220"/>
      <c r="D237" s="230" t="s">
        <v>190</v>
      </c>
      <c r="E237" s="247" t="s">
        <v>21</v>
      </c>
      <c r="F237" s="248" t="s">
        <v>209</v>
      </c>
      <c r="G237" s="220"/>
      <c r="H237" s="249">
        <v>154.454</v>
      </c>
      <c r="I237" s="224"/>
      <c r="J237" s="220"/>
      <c r="K237" s="220"/>
      <c r="L237" s="225"/>
      <c r="M237" s="226"/>
      <c r="N237" s="227"/>
      <c r="O237" s="227"/>
      <c r="P237" s="227"/>
      <c r="Q237" s="227"/>
      <c r="R237" s="227"/>
      <c r="S237" s="227"/>
      <c r="T237" s="228"/>
      <c r="AT237" s="229" t="s">
        <v>190</v>
      </c>
      <c r="AU237" s="229" t="s">
        <v>80</v>
      </c>
      <c r="AV237" s="13" t="s">
        <v>206</v>
      </c>
      <c r="AW237" s="13" t="s">
        <v>34</v>
      </c>
      <c r="AX237" s="13" t="s">
        <v>78</v>
      </c>
      <c r="AY237" s="229" t="s">
        <v>180</v>
      </c>
    </row>
    <row r="238" spans="2:65" s="1" customFormat="1" ht="22.5" customHeight="1">
      <c r="B238" s="36"/>
      <c r="C238" s="193" t="s">
        <v>377</v>
      </c>
      <c r="D238" s="193" t="s">
        <v>183</v>
      </c>
      <c r="E238" s="194" t="s">
        <v>724</v>
      </c>
      <c r="F238" s="195" t="s">
        <v>725</v>
      </c>
      <c r="G238" s="196" t="s">
        <v>320</v>
      </c>
      <c r="H238" s="197">
        <v>97.02</v>
      </c>
      <c r="I238" s="198"/>
      <c r="J238" s="199">
        <f>ROUND(I238*H238,2)</f>
        <v>0</v>
      </c>
      <c r="K238" s="195" t="s">
        <v>560</v>
      </c>
      <c r="L238" s="56"/>
      <c r="M238" s="200" t="s">
        <v>21</v>
      </c>
      <c r="N238" s="201" t="s">
        <v>42</v>
      </c>
      <c r="O238" s="37"/>
      <c r="P238" s="202">
        <f>O238*H238</f>
        <v>0</v>
      </c>
      <c r="Q238" s="202">
        <v>0</v>
      </c>
      <c r="R238" s="202">
        <f>Q238*H238</f>
        <v>0</v>
      </c>
      <c r="S238" s="202">
        <v>0</v>
      </c>
      <c r="T238" s="203">
        <f>S238*H238</f>
        <v>0</v>
      </c>
      <c r="AR238" s="19" t="s">
        <v>206</v>
      </c>
      <c r="AT238" s="19" t="s">
        <v>183</v>
      </c>
      <c r="AU238" s="19" t="s">
        <v>80</v>
      </c>
      <c r="AY238" s="19" t="s">
        <v>180</v>
      </c>
      <c r="BE238" s="204">
        <f>IF(N238="základní",J238,0)</f>
        <v>0</v>
      </c>
      <c r="BF238" s="204">
        <f>IF(N238="snížená",J238,0)</f>
        <v>0</v>
      </c>
      <c r="BG238" s="204">
        <f>IF(N238="zákl. přenesená",J238,0)</f>
        <v>0</v>
      </c>
      <c r="BH238" s="204">
        <f>IF(N238="sníž. přenesená",J238,0)</f>
        <v>0</v>
      </c>
      <c r="BI238" s="204">
        <f>IF(N238="nulová",J238,0)</f>
        <v>0</v>
      </c>
      <c r="BJ238" s="19" t="s">
        <v>78</v>
      </c>
      <c r="BK238" s="204">
        <f>ROUND(I238*H238,2)</f>
        <v>0</v>
      </c>
      <c r="BL238" s="19" t="s">
        <v>206</v>
      </c>
      <c r="BM238" s="19" t="s">
        <v>726</v>
      </c>
    </row>
    <row r="239" spans="2:47" s="1" customFormat="1" ht="40.5">
      <c r="B239" s="36"/>
      <c r="C239" s="58"/>
      <c r="D239" s="205" t="s">
        <v>188</v>
      </c>
      <c r="E239" s="58"/>
      <c r="F239" s="206" t="s">
        <v>727</v>
      </c>
      <c r="G239" s="58"/>
      <c r="H239" s="58"/>
      <c r="I239" s="163"/>
      <c r="J239" s="58"/>
      <c r="K239" s="58"/>
      <c r="L239" s="56"/>
      <c r="M239" s="73"/>
      <c r="N239" s="37"/>
      <c r="O239" s="37"/>
      <c r="P239" s="37"/>
      <c r="Q239" s="37"/>
      <c r="R239" s="37"/>
      <c r="S239" s="37"/>
      <c r="T239" s="74"/>
      <c r="AT239" s="19" t="s">
        <v>188</v>
      </c>
      <c r="AU239" s="19" t="s">
        <v>80</v>
      </c>
    </row>
    <row r="240" spans="2:47" s="1" customFormat="1" ht="243">
      <c r="B240" s="36"/>
      <c r="C240" s="58"/>
      <c r="D240" s="205" t="s">
        <v>198</v>
      </c>
      <c r="E240" s="58"/>
      <c r="F240" s="218" t="s">
        <v>728</v>
      </c>
      <c r="G240" s="58"/>
      <c r="H240" s="58"/>
      <c r="I240" s="163"/>
      <c r="J240" s="58"/>
      <c r="K240" s="58"/>
      <c r="L240" s="56"/>
      <c r="M240" s="73"/>
      <c r="N240" s="37"/>
      <c r="O240" s="37"/>
      <c r="P240" s="37"/>
      <c r="Q240" s="37"/>
      <c r="R240" s="37"/>
      <c r="S240" s="37"/>
      <c r="T240" s="74"/>
      <c r="AT240" s="19" t="s">
        <v>198</v>
      </c>
      <c r="AU240" s="19" t="s">
        <v>80</v>
      </c>
    </row>
    <row r="241" spans="2:47" s="1" customFormat="1" ht="27">
      <c r="B241" s="36"/>
      <c r="C241" s="58"/>
      <c r="D241" s="205" t="s">
        <v>216</v>
      </c>
      <c r="E241" s="58"/>
      <c r="F241" s="218" t="s">
        <v>729</v>
      </c>
      <c r="G241" s="58"/>
      <c r="H241" s="58"/>
      <c r="I241" s="163"/>
      <c r="J241" s="58"/>
      <c r="K241" s="58"/>
      <c r="L241" s="56"/>
      <c r="M241" s="73"/>
      <c r="N241" s="37"/>
      <c r="O241" s="37"/>
      <c r="P241" s="37"/>
      <c r="Q241" s="37"/>
      <c r="R241" s="37"/>
      <c r="S241" s="37"/>
      <c r="T241" s="74"/>
      <c r="AT241" s="19" t="s">
        <v>216</v>
      </c>
      <c r="AU241" s="19" t="s">
        <v>80</v>
      </c>
    </row>
    <row r="242" spans="2:51" s="12" customFormat="1" ht="27">
      <c r="B242" s="207"/>
      <c r="C242" s="208"/>
      <c r="D242" s="205" t="s">
        <v>190</v>
      </c>
      <c r="E242" s="209" t="s">
        <v>21</v>
      </c>
      <c r="F242" s="210" t="s">
        <v>730</v>
      </c>
      <c r="G242" s="208"/>
      <c r="H242" s="211">
        <v>24.2</v>
      </c>
      <c r="I242" s="212"/>
      <c r="J242" s="208"/>
      <c r="K242" s="208"/>
      <c r="L242" s="213"/>
      <c r="M242" s="214"/>
      <c r="N242" s="215"/>
      <c r="O242" s="215"/>
      <c r="P242" s="215"/>
      <c r="Q242" s="215"/>
      <c r="R242" s="215"/>
      <c r="S242" s="215"/>
      <c r="T242" s="216"/>
      <c r="AT242" s="217" t="s">
        <v>190</v>
      </c>
      <c r="AU242" s="217" t="s">
        <v>80</v>
      </c>
      <c r="AV242" s="12" t="s">
        <v>80</v>
      </c>
      <c r="AW242" s="12" t="s">
        <v>34</v>
      </c>
      <c r="AX242" s="12" t="s">
        <v>71</v>
      </c>
      <c r="AY242" s="217" t="s">
        <v>180</v>
      </c>
    </row>
    <row r="243" spans="2:51" s="12" customFormat="1" ht="27">
      <c r="B243" s="207"/>
      <c r="C243" s="208"/>
      <c r="D243" s="205" t="s">
        <v>190</v>
      </c>
      <c r="E243" s="209" t="s">
        <v>21</v>
      </c>
      <c r="F243" s="210" t="s">
        <v>731</v>
      </c>
      <c r="G243" s="208"/>
      <c r="H243" s="211">
        <v>27.06</v>
      </c>
      <c r="I243" s="212"/>
      <c r="J243" s="208"/>
      <c r="K243" s="208"/>
      <c r="L243" s="213"/>
      <c r="M243" s="214"/>
      <c r="N243" s="215"/>
      <c r="O243" s="215"/>
      <c r="P243" s="215"/>
      <c r="Q243" s="215"/>
      <c r="R243" s="215"/>
      <c r="S243" s="215"/>
      <c r="T243" s="216"/>
      <c r="AT243" s="217" t="s">
        <v>190</v>
      </c>
      <c r="AU243" s="217" t="s">
        <v>80</v>
      </c>
      <c r="AV243" s="12" t="s">
        <v>80</v>
      </c>
      <c r="AW243" s="12" t="s">
        <v>34</v>
      </c>
      <c r="AX243" s="12" t="s">
        <v>71</v>
      </c>
      <c r="AY243" s="217" t="s">
        <v>180</v>
      </c>
    </row>
    <row r="244" spans="2:51" s="12" customFormat="1" ht="27">
      <c r="B244" s="207"/>
      <c r="C244" s="208"/>
      <c r="D244" s="205" t="s">
        <v>190</v>
      </c>
      <c r="E244" s="209" t="s">
        <v>21</v>
      </c>
      <c r="F244" s="210" t="s">
        <v>732</v>
      </c>
      <c r="G244" s="208"/>
      <c r="H244" s="211">
        <v>45.76</v>
      </c>
      <c r="I244" s="212"/>
      <c r="J244" s="208"/>
      <c r="K244" s="208"/>
      <c r="L244" s="213"/>
      <c r="M244" s="214"/>
      <c r="N244" s="215"/>
      <c r="O244" s="215"/>
      <c r="P244" s="215"/>
      <c r="Q244" s="215"/>
      <c r="R244" s="215"/>
      <c r="S244" s="215"/>
      <c r="T244" s="216"/>
      <c r="AT244" s="217" t="s">
        <v>190</v>
      </c>
      <c r="AU244" s="217" t="s">
        <v>80</v>
      </c>
      <c r="AV244" s="12" t="s">
        <v>80</v>
      </c>
      <c r="AW244" s="12" t="s">
        <v>34</v>
      </c>
      <c r="AX244" s="12" t="s">
        <v>71</v>
      </c>
      <c r="AY244" s="217" t="s">
        <v>180</v>
      </c>
    </row>
    <row r="245" spans="2:51" s="13" customFormat="1" ht="13.5">
      <c r="B245" s="219"/>
      <c r="C245" s="220"/>
      <c r="D245" s="230" t="s">
        <v>190</v>
      </c>
      <c r="E245" s="247" t="s">
        <v>21</v>
      </c>
      <c r="F245" s="248" t="s">
        <v>209</v>
      </c>
      <c r="G245" s="220"/>
      <c r="H245" s="249">
        <v>97.02</v>
      </c>
      <c r="I245" s="224"/>
      <c r="J245" s="220"/>
      <c r="K245" s="220"/>
      <c r="L245" s="225"/>
      <c r="M245" s="226"/>
      <c r="N245" s="227"/>
      <c r="O245" s="227"/>
      <c r="P245" s="227"/>
      <c r="Q245" s="227"/>
      <c r="R245" s="227"/>
      <c r="S245" s="227"/>
      <c r="T245" s="228"/>
      <c r="AT245" s="229" t="s">
        <v>190</v>
      </c>
      <c r="AU245" s="229" t="s">
        <v>80</v>
      </c>
      <c r="AV245" s="13" t="s">
        <v>206</v>
      </c>
      <c r="AW245" s="13" t="s">
        <v>34</v>
      </c>
      <c r="AX245" s="13" t="s">
        <v>78</v>
      </c>
      <c r="AY245" s="229" t="s">
        <v>180</v>
      </c>
    </row>
    <row r="246" spans="2:65" s="1" customFormat="1" ht="22.5" customHeight="1">
      <c r="B246" s="36"/>
      <c r="C246" s="193" t="s">
        <v>381</v>
      </c>
      <c r="D246" s="193" t="s">
        <v>183</v>
      </c>
      <c r="E246" s="194" t="s">
        <v>733</v>
      </c>
      <c r="F246" s="195" t="s">
        <v>734</v>
      </c>
      <c r="G246" s="196" t="s">
        <v>196</v>
      </c>
      <c r="H246" s="197">
        <v>0.713</v>
      </c>
      <c r="I246" s="198"/>
      <c r="J246" s="199">
        <f>ROUND(I246*H246,2)</f>
        <v>0</v>
      </c>
      <c r="K246" s="195" t="s">
        <v>560</v>
      </c>
      <c r="L246" s="56"/>
      <c r="M246" s="200" t="s">
        <v>21</v>
      </c>
      <c r="N246" s="201" t="s">
        <v>42</v>
      </c>
      <c r="O246" s="37"/>
      <c r="P246" s="202">
        <f>O246*H246</f>
        <v>0</v>
      </c>
      <c r="Q246" s="202">
        <v>1.0958</v>
      </c>
      <c r="R246" s="202">
        <f>Q246*H246</f>
        <v>0.7813054</v>
      </c>
      <c r="S246" s="202">
        <v>0</v>
      </c>
      <c r="T246" s="203">
        <f>S246*H246</f>
        <v>0</v>
      </c>
      <c r="AR246" s="19" t="s">
        <v>206</v>
      </c>
      <c r="AT246" s="19" t="s">
        <v>183</v>
      </c>
      <c r="AU246" s="19" t="s">
        <v>80</v>
      </c>
      <c r="AY246" s="19" t="s">
        <v>180</v>
      </c>
      <c r="BE246" s="204">
        <f>IF(N246="základní",J246,0)</f>
        <v>0</v>
      </c>
      <c r="BF246" s="204">
        <f>IF(N246="snížená",J246,0)</f>
        <v>0</v>
      </c>
      <c r="BG246" s="204">
        <f>IF(N246="zákl. přenesená",J246,0)</f>
        <v>0</v>
      </c>
      <c r="BH246" s="204">
        <f>IF(N246="sníž. přenesená",J246,0)</f>
        <v>0</v>
      </c>
      <c r="BI246" s="204">
        <f>IF(N246="nulová",J246,0)</f>
        <v>0</v>
      </c>
      <c r="BJ246" s="19" t="s">
        <v>78</v>
      </c>
      <c r="BK246" s="204">
        <f>ROUND(I246*H246,2)</f>
        <v>0</v>
      </c>
      <c r="BL246" s="19" t="s">
        <v>206</v>
      </c>
      <c r="BM246" s="19" t="s">
        <v>735</v>
      </c>
    </row>
    <row r="247" spans="2:47" s="1" customFormat="1" ht="54">
      <c r="B247" s="36"/>
      <c r="C247" s="58"/>
      <c r="D247" s="205" t="s">
        <v>188</v>
      </c>
      <c r="E247" s="58"/>
      <c r="F247" s="206" t="s">
        <v>736</v>
      </c>
      <c r="G247" s="58"/>
      <c r="H247" s="58"/>
      <c r="I247" s="163"/>
      <c r="J247" s="58"/>
      <c r="K247" s="58"/>
      <c r="L247" s="56"/>
      <c r="M247" s="73"/>
      <c r="N247" s="37"/>
      <c r="O247" s="37"/>
      <c r="P247" s="37"/>
      <c r="Q247" s="37"/>
      <c r="R247" s="37"/>
      <c r="S247" s="37"/>
      <c r="T247" s="74"/>
      <c r="AT247" s="19" t="s">
        <v>188</v>
      </c>
      <c r="AU247" s="19" t="s">
        <v>80</v>
      </c>
    </row>
    <row r="248" spans="2:47" s="1" customFormat="1" ht="94.5">
      <c r="B248" s="36"/>
      <c r="C248" s="58"/>
      <c r="D248" s="205" t="s">
        <v>198</v>
      </c>
      <c r="E248" s="58"/>
      <c r="F248" s="218" t="s">
        <v>737</v>
      </c>
      <c r="G248" s="58"/>
      <c r="H248" s="58"/>
      <c r="I248" s="163"/>
      <c r="J248" s="58"/>
      <c r="K248" s="58"/>
      <c r="L248" s="56"/>
      <c r="M248" s="73"/>
      <c r="N248" s="37"/>
      <c r="O248" s="37"/>
      <c r="P248" s="37"/>
      <c r="Q248" s="37"/>
      <c r="R248" s="37"/>
      <c r="S248" s="37"/>
      <c r="T248" s="74"/>
      <c r="AT248" s="19" t="s">
        <v>198</v>
      </c>
      <c r="AU248" s="19" t="s">
        <v>80</v>
      </c>
    </row>
    <row r="249" spans="2:51" s="12" customFormat="1" ht="13.5">
      <c r="B249" s="207"/>
      <c r="C249" s="208"/>
      <c r="D249" s="205" t="s">
        <v>190</v>
      </c>
      <c r="E249" s="209" t="s">
        <v>21</v>
      </c>
      <c r="F249" s="210" t="s">
        <v>738</v>
      </c>
      <c r="G249" s="208"/>
      <c r="H249" s="211">
        <v>0.065</v>
      </c>
      <c r="I249" s="212"/>
      <c r="J249" s="208"/>
      <c r="K249" s="208"/>
      <c r="L249" s="213"/>
      <c r="M249" s="214"/>
      <c r="N249" s="215"/>
      <c r="O249" s="215"/>
      <c r="P249" s="215"/>
      <c r="Q249" s="215"/>
      <c r="R249" s="215"/>
      <c r="S249" s="215"/>
      <c r="T249" s="216"/>
      <c r="AT249" s="217" t="s">
        <v>190</v>
      </c>
      <c r="AU249" s="217" t="s">
        <v>80</v>
      </c>
      <c r="AV249" s="12" t="s">
        <v>80</v>
      </c>
      <c r="AW249" s="12" t="s">
        <v>34</v>
      </c>
      <c r="AX249" s="12" t="s">
        <v>71</v>
      </c>
      <c r="AY249" s="217" t="s">
        <v>180</v>
      </c>
    </row>
    <row r="250" spans="2:51" s="12" customFormat="1" ht="13.5">
      <c r="B250" s="207"/>
      <c r="C250" s="208"/>
      <c r="D250" s="205" t="s">
        <v>190</v>
      </c>
      <c r="E250" s="209" t="s">
        <v>21</v>
      </c>
      <c r="F250" s="210" t="s">
        <v>739</v>
      </c>
      <c r="G250" s="208"/>
      <c r="H250" s="211">
        <v>0.065</v>
      </c>
      <c r="I250" s="212"/>
      <c r="J250" s="208"/>
      <c r="K250" s="208"/>
      <c r="L250" s="213"/>
      <c r="M250" s="214"/>
      <c r="N250" s="215"/>
      <c r="O250" s="215"/>
      <c r="P250" s="215"/>
      <c r="Q250" s="215"/>
      <c r="R250" s="215"/>
      <c r="S250" s="215"/>
      <c r="T250" s="216"/>
      <c r="AT250" s="217" t="s">
        <v>190</v>
      </c>
      <c r="AU250" s="217" t="s">
        <v>80</v>
      </c>
      <c r="AV250" s="12" t="s">
        <v>80</v>
      </c>
      <c r="AW250" s="12" t="s">
        <v>34</v>
      </c>
      <c r="AX250" s="12" t="s">
        <v>71</v>
      </c>
      <c r="AY250" s="217" t="s">
        <v>180</v>
      </c>
    </row>
    <row r="251" spans="2:51" s="12" customFormat="1" ht="13.5">
      <c r="B251" s="207"/>
      <c r="C251" s="208"/>
      <c r="D251" s="205" t="s">
        <v>190</v>
      </c>
      <c r="E251" s="209" t="s">
        <v>21</v>
      </c>
      <c r="F251" s="210" t="s">
        <v>740</v>
      </c>
      <c r="G251" s="208"/>
      <c r="H251" s="211">
        <v>0.294</v>
      </c>
      <c r="I251" s="212"/>
      <c r="J251" s="208"/>
      <c r="K251" s="208"/>
      <c r="L251" s="213"/>
      <c r="M251" s="214"/>
      <c r="N251" s="215"/>
      <c r="O251" s="215"/>
      <c r="P251" s="215"/>
      <c r="Q251" s="215"/>
      <c r="R251" s="215"/>
      <c r="S251" s="215"/>
      <c r="T251" s="216"/>
      <c r="AT251" s="217" t="s">
        <v>190</v>
      </c>
      <c r="AU251" s="217" t="s">
        <v>80</v>
      </c>
      <c r="AV251" s="12" t="s">
        <v>80</v>
      </c>
      <c r="AW251" s="12" t="s">
        <v>34</v>
      </c>
      <c r="AX251" s="12" t="s">
        <v>71</v>
      </c>
      <c r="AY251" s="217" t="s">
        <v>180</v>
      </c>
    </row>
    <row r="252" spans="2:51" s="12" customFormat="1" ht="13.5">
      <c r="B252" s="207"/>
      <c r="C252" s="208"/>
      <c r="D252" s="205" t="s">
        <v>190</v>
      </c>
      <c r="E252" s="209" t="s">
        <v>21</v>
      </c>
      <c r="F252" s="210" t="s">
        <v>741</v>
      </c>
      <c r="G252" s="208"/>
      <c r="H252" s="211">
        <v>0.289</v>
      </c>
      <c r="I252" s="212"/>
      <c r="J252" s="208"/>
      <c r="K252" s="208"/>
      <c r="L252" s="213"/>
      <c r="M252" s="214"/>
      <c r="N252" s="215"/>
      <c r="O252" s="215"/>
      <c r="P252" s="215"/>
      <c r="Q252" s="215"/>
      <c r="R252" s="215"/>
      <c r="S252" s="215"/>
      <c r="T252" s="216"/>
      <c r="AT252" s="217" t="s">
        <v>190</v>
      </c>
      <c r="AU252" s="217" t="s">
        <v>80</v>
      </c>
      <c r="AV252" s="12" t="s">
        <v>80</v>
      </c>
      <c r="AW252" s="12" t="s">
        <v>34</v>
      </c>
      <c r="AX252" s="12" t="s">
        <v>71</v>
      </c>
      <c r="AY252" s="217" t="s">
        <v>180</v>
      </c>
    </row>
    <row r="253" spans="2:51" s="13" customFormat="1" ht="13.5">
      <c r="B253" s="219"/>
      <c r="C253" s="220"/>
      <c r="D253" s="230" t="s">
        <v>190</v>
      </c>
      <c r="E253" s="247" t="s">
        <v>21</v>
      </c>
      <c r="F253" s="248" t="s">
        <v>209</v>
      </c>
      <c r="G253" s="220"/>
      <c r="H253" s="249">
        <v>0.713</v>
      </c>
      <c r="I253" s="224"/>
      <c r="J253" s="220"/>
      <c r="K253" s="220"/>
      <c r="L253" s="225"/>
      <c r="M253" s="226"/>
      <c r="N253" s="227"/>
      <c r="O253" s="227"/>
      <c r="P253" s="227"/>
      <c r="Q253" s="227"/>
      <c r="R253" s="227"/>
      <c r="S253" s="227"/>
      <c r="T253" s="228"/>
      <c r="AT253" s="229" t="s">
        <v>190</v>
      </c>
      <c r="AU253" s="229" t="s">
        <v>80</v>
      </c>
      <c r="AV253" s="13" t="s">
        <v>206</v>
      </c>
      <c r="AW253" s="13" t="s">
        <v>34</v>
      </c>
      <c r="AX253" s="13" t="s">
        <v>78</v>
      </c>
      <c r="AY253" s="229" t="s">
        <v>180</v>
      </c>
    </row>
    <row r="254" spans="2:65" s="1" customFormat="1" ht="22.5" customHeight="1">
      <c r="B254" s="36"/>
      <c r="C254" s="193" t="s">
        <v>386</v>
      </c>
      <c r="D254" s="193" t="s">
        <v>183</v>
      </c>
      <c r="E254" s="194" t="s">
        <v>742</v>
      </c>
      <c r="F254" s="195" t="s">
        <v>743</v>
      </c>
      <c r="G254" s="196" t="s">
        <v>196</v>
      </c>
      <c r="H254" s="197">
        <v>13.912</v>
      </c>
      <c r="I254" s="198"/>
      <c r="J254" s="199">
        <f>ROUND(I254*H254,2)</f>
        <v>0</v>
      </c>
      <c r="K254" s="195" t="s">
        <v>560</v>
      </c>
      <c r="L254" s="56"/>
      <c r="M254" s="200" t="s">
        <v>21</v>
      </c>
      <c r="N254" s="201" t="s">
        <v>42</v>
      </c>
      <c r="O254" s="37"/>
      <c r="P254" s="202">
        <f>O254*H254</f>
        <v>0</v>
      </c>
      <c r="Q254" s="202">
        <v>1.05631</v>
      </c>
      <c r="R254" s="202">
        <f>Q254*H254</f>
        <v>14.695384720000002</v>
      </c>
      <c r="S254" s="202">
        <v>0</v>
      </c>
      <c r="T254" s="203">
        <f>S254*H254</f>
        <v>0</v>
      </c>
      <c r="AR254" s="19" t="s">
        <v>206</v>
      </c>
      <c r="AT254" s="19" t="s">
        <v>183</v>
      </c>
      <c r="AU254" s="19" t="s">
        <v>80</v>
      </c>
      <c r="AY254" s="19" t="s">
        <v>180</v>
      </c>
      <c r="BE254" s="204">
        <f>IF(N254="základní",J254,0)</f>
        <v>0</v>
      </c>
      <c r="BF254" s="204">
        <f>IF(N254="snížená",J254,0)</f>
        <v>0</v>
      </c>
      <c r="BG254" s="204">
        <f>IF(N254="zákl. přenesená",J254,0)</f>
        <v>0</v>
      </c>
      <c r="BH254" s="204">
        <f>IF(N254="sníž. přenesená",J254,0)</f>
        <v>0</v>
      </c>
      <c r="BI254" s="204">
        <f>IF(N254="nulová",J254,0)</f>
        <v>0</v>
      </c>
      <c r="BJ254" s="19" t="s">
        <v>78</v>
      </c>
      <c r="BK254" s="204">
        <f>ROUND(I254*H254,2)</f>
        <v>0</v>
      </c>
      <c r="BL254" s="19" t="s">
        <v>206</v>
      </c>
      <c r="BM254" s="19" t="s">
        <v>744</v>
      </c>
    </row>
    <row r="255" spans="2:47" s="1" customFormat="1" ht="54">
      <c r="B255" s="36"/>
      <c r="C255" s="58"/>
      <c r="D255" s="205" t="s">
        <v>188</v>
      </c>
      <c r="E255" s="58"/>
      <c r="F255" s="206" t="s">
        <v>745</v>
      </c>
      <c r="G255" s="58"/>
      <c r="H255" s="58"/>
      <c r="I255" s="163"/>
      <c r="J255" s="58"/>
      <c r="K255" s="58"/>
      <c r="L255" s="56"/>
      <c r="M255" s="73"/>
      <c r="N255" s="37"/>
      <c r="O255" s="37"/>
      <c r="P255" s="37"/>
      <c r="Q255" s="37"/>
      <c r="R255" s="37"/>
      <c r="S255" s="37"/>
      <c r="T255" s="74"/>
      <c r="AT255" s="19" t="s">
        <v>188</v>
      </c>
      <c r="AU255" s="19" t="s">
        <v>80</v>
      </c>
    </row>
    <row r="256" spans="2:47" s="1" customFormat="1" ht="94.5">
      <c r="B256" s="36"/>
      <c r="C256" s="58"/>
      <c r="D256" s="205" t="s">
        <v>198</v>
      </c>
      <c r="E256" s="58"/>
      <c r="F256" s="218" t="s">
        <v>737</v>
      </c>
      <c r="G256" s="58"/>
      <c r="H256" s="58"/>
      <c r="I256" s="163"/>
      <c r="J256" s="58"/>
      <c r="K256" s="58"/>
      <c r="L256" s="56"/>
      <c r="M256" s="73"/>
      <c r="N256" s="37"/>
      <c r="O256" s="37"/>
      <c r="P256" s="37"/>
      <c r="Q256" s="37"/>
      <c r="R256" s="37"/>
      <c r="S256" s="37"/>
      <c r="T256" s="74"/>
      <c r="AT256" s="19" t="s">
        <v>198</v>
      </c>
      <c r="AU256" s="19" t="s">
        <v>80</v>
      </c>
    </row>
    <row r="257" spans="2:51" s="12" customFormat="1" ht="13.5">
      <c r="B257" s="207"/>
      <c r="C257" s="208"/>
      <c r="D257" s="205" t="s">
        <v>190</v>
      </c>
      <c r="E257" s="209" t="s">
        <v>21</v>
      </c>
      <c r="F257" s="210" t="s">
        <v>746</v>
      </c>
      <c r="G257" s="208"/>
      <c r="H257" s="211">
        <v>3.128</v>
      </c>
      <c r="I257" s="212"/>
      <c r="J257" s="208"/>
      <c r="K257" s="208"/>
      <c r="L257" s="213"/>
      <c r="M257" s="214"/>
      <c r="N257" s="215"/>
      <c r="O257" s="215"/>
      <c r="P257" s="215"/>
      <c r="Q257" s="215"/>
      <c r="R257" s="215"/>
      <c r="S257" s="215"/>
      <c r="T257" s="216"/>
      <c r="AT257" s="217" t="s">
        <v>190</v>
      </c>
      <c r="AU257" s="217" t="s">
        <v>80</v>
      </c>
      <c r="AV257" s="12" t="s">
        <v>80</v>
      </c>
      <c r="AW257" s="12" t="s">
        <v>34</v>
      </c>
      <c r="AX257" s="12" t="s">
        <v>71</v>
      </c>
      <c r="AY257" s="217" t="s">
        <v>180</v>
      </c>
    </row>
    <row r="258" spans="2:51" s="12" customFormat="1" ht="13.5">
      <c r="B258" s="207"/>
      <c r="C258" s="208"/>
      <c r="D258" s="205" t="s">
        <v>190</v>
      </c>
      <c r="E258" s="209" t="s">
        <v>21</v>
      </c>
      <c r="F258" s="210" t="s">
        <v>747</v>
      </c>
      <c r="G258" s="208"/>
      <c r="H258" s="211">
        <v>3.092</v>
      </c>
      <c r="I258" s="212"/>
      <c r="J258" s="208"/>
      <c r="K258" s="208"/>
      <c r="L258" s="213"/>
      <c r="M258" s="214"/>
      <c r="N258" s="215"/>
      <c r="O258" s="215"/>
      <c r="P258" s="215"/>
      <c r="Q258" s="215"/>
      <c r="R258" s="215"/>
      <c r="S258" s="215"/>
      <c r="T258" s="216"/>
      <c r="AT258" s="217" t="s">
        <v>190</v>
      </c>
      <c r="AU258" s="217" t="s">
        <v>80</v>
      </c>
      <c r="AV258" s="12" t="s">
        <v>80</v>
      </c>
      <c r="AW258" s="12" t="s">
        <v>34</v>
      </c>
      <c r="AX258" s="12" t="s">
        <v>71</v>
      </c>
      <c r="AY258" s="217" t="s">
        <v>180</v>
      </c>
    </row>
    <row r="259" spans="2:51" s="12" customFormat="1" ht="13.5">
      <c r="B259" s="207"/>
      <c r="C259" s="208"/>
      <c r="D259" s="205" t="s">
        <v>190</v>
      </c>
      <c r="E259" s="209" t="s">
        <v>21</v>
      </c>
      <c r="F259" s="210" t="s">
        <v>748</v>
      </c>
      <c r="G259" s="208"/>
      <c r="H259" s="211">
        <v>4.296</v>
      </c>
      <c r="I259" s="212"/>
      <c r="J259" s="208"/>
      <c r="K259" s="208"/>
      <c r="L259" s="213"/>
      <c r="M259" s="214"/>
      <c r="N259" s="215"/>
      <c r="O259" s="215"/>
      <c r="P259" s="215"/>
      <c r="Q259" s="215"/>
      <c r="R259" s="215"/>
      <c r="S259" s="215"/>
      <c r="T259" s="216"/>
      <c r="AT259" s="217" t="s">
        <v>190</v>
      </c>
      <c r="AU259" s="217" t="s">
        <v>80</v>
      </c>
      <c r="AV259" s="12" t="s">
        <v>80</v>
      </c>
      <c r="AW259" s="12" t="s">
        <v>34</v>
      </c>
      <c r="AX259" s="12" t="s">
        <v>71</v>
      </c>
      <c r="AY259" s="217" t="s">
        <v>180</v>
      </c>
    </row>
    <row r="260" spans="2:51" s="12" customFormat="1" ht="13.5">
      <c r="B260" s="207"/>
      <c r="C260" s="208"/>
      <c r="D260" s="205" t="s">
        <v>190</v>
      </c>
      <c r="E260" s="209" t="s">
        <v>21</v>
      </c>
      <c r="F260" s="210" t="s">
        <v>749</v>
      </c>
      <c r="G260" s="208"/>
      <c r="H260" s="211">
        <v>3.396</v>
      </c>
      <c r="I260" s="212"/>
      <c r="J260" s="208"/>
      <c r="K260" s="208"/>
      <c r="L260" s="213"/>
      <c r="M260" s="214"/>
      <c r="N260" s="215"/>
      <c r="O260" s="215"/>
      <c r="P260" s="215"/>
      <c r="Q260" s="215"/>
      <c r="R260" s="215"/>
      <c r="S260" s="215"/>
      <c r="T260" s="216"/>
      <c r="AT260" s="217" t="s">
        <v>190</v>
      </c>
      <c r="AU260" s="217" t="s">
        <v>80</v>
      </c>
      <c r="AV260" s="12" t="s">
        <v>80</v>
      </c>
      <c r="AW260" s="12" t="s">
        <v>34</v>
      </c>
      <c r="AX260" s="12" t="s">
        <v>71</v>
      </c>
      <c r="AY260" s="217" t="s">
        <v>180</v>
      </c>
    </row>
    <row r="261" spans="2:51" s="13" customFormat="1" ht="13.5">
      <c r="B261" s="219"/>
      <c r="C261" s="220"/>
      <c r="D261" s="230" t="s">
        <v>190</v>
      </c>
      <c r="E261" s="247" t="s">
        <v>21</v>
      </c>
      <c r="F261" s="248" t="s">
        <v>209</v>
      </c>
      <c r="G261" s="220"/>
      <c r="H261" s="249">
        <v>13.912</v>
      </c>
      <c r="I261" s="224"/>
      <c r="J261" s="220"/>
      <c r="K261" s="220"/>
      <c r="L261" s="225"/>
      <c r="M261" s="226"/>
      <c r="N261" s="227"/>
      <c r="O261" s="227"/>
      <c r="P261" s="227"/>
      <c r="Q261" s="227"/>
      <c r="R261" s="227"/>
      <c r="S261" s="227"/>
      <c r="T261" s="228"/>
      <c r="AT261" s="229" t="s">
        <v>190</v>
      </c>
      <c r="AU261" s="229" t="s">
        <v>80</v>
      </c>
      <c r="AV261" s="13" t="s">
        <v>206</v>
      </c>
      <c r="AW261" s="13" t="s">
        <v>34</v>
      </c>
      <c r="AX261" s="13" t="s">
        <v>78</v>
      </c>
      <c r="AY261" s="229" t="s">
        <v>180</v>
      </c>
    </row>
    <row r="262" spans="2:65" s="1" customFormat="1" ht="22.5" customHeight="1">
      <c r="B262" s="36"/>
      <c r="C262" s="193" t="s">
        <v>390</v>
      </c>
      <c r="D262" s="193" t="s">
        <v>183</v>
      </c>
      <c r="E262" s="194" t="s">
        <v>750</v>
      </c>
      <c r="F262" s="195" t="s">
        <v>751</v>
      </c>
      <c r="G262" s="196" t="s">
        <v>196</v>
      </c>
      <c r="H262" s="197">
        <v>0.14</v>
      </c>
      <c r="I262" s="198"/>
      <c r="J262" s="199">
        <f>ROUND(I262*H262,2)</f>
        <v>0</v>
      </c>
      <c r="K262" s="195" t="s">
        <v>560</v>
      </c>
      <c r="L262" s="56"/>
      <c r="M262" s="200" t="s">
        <v>21</v>
      </c>
      <c r="N262" s="201" t="s">
        <v>42</v>
      </c>
      <c r="O262" s="37"/>
      <c r="P262" s="202">
        <f>O262*H262</f>
        <v>0</v>
      </c>
      <c r="Q262" s="202">
        <v>1.03003</v>
      </c>
      <c r="R262" s="202">
        <f>Q262*H262</f>
        <v>0.1442042</v>
      </c>
      <c r="S262" s="202">
        <v>0</v>
      </c>
      <c r="T262" s="203">
        <f>S262*H262</f>
        <v>0</v>
      </c>
      <c r="AR262" s="19" t="s">
        <v>206</v>
      </c>
      <c r="AT262" s="19" t="s">
        <v>183</v>
      </c>
      <c r="AU262" s="19" t="s">
        <v>80</v>
      </c>
      <c r="AY262" s="19" t="s">
        <v>180</v>
      </c>
      <c r="BE262" s="204">
        <f>IF(N262="základní",J262,0)</f>
        <v>0</v>
      </c>
      <c r="BF262" s="204">
        <f>IF(N262="snížená",J262,0)</f>
        <v>0</v>
      </c>
      <c r="BG262" s="204">
        <f>IF(N262="zákl. přenesená",J262,0)</f>
        <v>0</v>
      </c>
      <c r="BH262" s="204">
        <f>IF(N262="sníž. přenesená",J262,0)</f>
        <v>0</v>
      </c>
      <c r="BI262" s="204">
        <f>IF(N262="nulová",J262,0)</f>
        <v>0</v>
      </c>
      <c r="BJ262" s="19" t="s">
        <v>78</v>
      </c>
      <c r="BK262" s="204">
        <f>ROUND(I262*H262,2)</f>
        <v>0</v>
      </c>
      <c r="BL262" s="19" t="s">
        <v>206</v>
      </c>
      <c r="BM262" s="19" t="s">
        <v>752</v>
      </c>
    </row>
    <row r="263" spans="2:47" s="1" customFormat="1" ht="54">
      <c r="B263" s="36"/>
      <c r="C263" s="58"/>
      <c r="D263" s="205" t="s">
        <v>188</v>
      </c>
      <c r="E263" s="58"/>
      <c r="F263" s="206" t="s">
        <v>753</v>
      </c>
      <c r="G263" s="58"/>
      <c r="H263" s="58"/>
      <c r="I263" s="163"/>
      <c r="J263" s="58"/>
      <c r="K263" s="58"/>
      <c r="L263" s="56"/>
      <c r="M263" s="73"/>
      <c r="N263" s="37"/>
      <c r="O263" s="37"/>
      <c r="P263" s="37"/>
      <c r="Q263" s="37"/>
      <c r="R263" s="37"/>
      <c r="S263" s="37"/>
      <c r="T263" s="74"/>
      <c r="AT263" s="19" t="s">
        <v>188</v>
      </c>
      <c r="AU263" s="19" t="s">
        <v>80</v>
      </c>
    </row>
    <row r="264" spans="2:47" s="1" customFormat="1" ht="94.5">
      <c r="B264" s="36"/>
      <c r="C264" s="58"/>
      <c r="D264" s="205" t="s">
        <v>198</v>
      </c>
      <c r="E264" s="58"/>
      <c r="F264" s="218" t="s">
        <v>737</v>
      </c>
      <c r="G264" s="58"/>
      <c r="H264" s="58"/>
      <c r="I264" s="163"/>
      <c r="J264" s="58"/>
      <c r="K264" s="58"/>
      <c r="L264" s="56"/>
      <c r="M264" s="73"/>
      <c r="N264" s="37"/>
      <c r="O264" s="37"/>
      <c r="P264" s="37"/>
      <c r="Q264" s="37"/>
      <c r="R264" s="37"/>
      <c r="S264" s="37"/>
      <c r="T264" s="74"/>
      <c r="AT264" s="19" t="s">
        <v>198</v>
      </c>
      <c r="AU264" s="19" t="s">
        <v>80</v>
      </c>
    </row>
    <row r="265" spans="2:51" s="12" customFormat="1" ht="13.5">
      <c r="B265" s="207"/>
      <c r="C265" s="208"/>
      <c r="D265" s="230" t="s">
        <v>190</v>
      </c>
      <c r="E265" s="243" t="s">
        <v>21</v>
      </c>
      <c r="F265" s="244" t="s">
        <v>754</v>
      </c>
      <c r="G265" s="208"/>
      <c r="H265" s="245">
        <v>0.14</v>
      </c>
      <c r="I265" s="212"/>
      <c r="J265" s="208"/>
      <c r="K265" s="208"/>
      <c r="L265" s="213"/>
      <c r="M265" s="214"/>
      <c r="N265" s="215"/>
      <c r="O265" s="215"/>
      <c r="P265" s="215"/>
      <c r="Q265" s="215"/>
      <c r="R265" s="215"/>
      <c r="S265" s="215"/>
      <c r="T265" s="216"/>
      <c r="AT265" s="217" t="s">
        <v>190</v>
      </c>
      <c r="AU265" s="217" t="s">
        <v>80</v>
      </c>
      <c r="AV265" s="12" t="s">
        <v>80</v>
      </c>
      <c r="AW265" s="12" t="s">
        <v>34</v>
      </c>
      <c r="AX265" s="12" t="s">
        <v>78</v>
      </c>
      <c r="AY265" s="217" t="s">
        <v>180</v>
      </c>
    </row>
    <row r="266" spans="2:65" s="1" customFormat="1" ht="22.5" customHeight="1">
      <c r="B266" s="36"/>
      <c r="C266" s="193" t="s">
        <v>396</v>
      </c>
      <c r="D266" s="193" t="s">
        <v>183</v>
      </c>
      <c r="E266" s="194" t="s">
        <v>755</v>
      </c>
      <c r="F266" s="195" t="s">
        <v>756</v>
      </c>
      <c r="G266" s="196" t="s">
        <v>532</v>
      </c>
      <c r="H266" s="197">
        <v>154.454</v>
      </c>
      <c r="I266" s="198"/>
      <c r="J266" s="199">
        <f>ROUND(I266*H266,2)</f>
        <v>0</v>
      </c>
      <c r="K266" s="195" t="s">
        <v>560</v>
      </c>
      <c r="L266" s="56"/>
      <c r="M266" s="200" t="s">
        <v>21</v>
      </c>
      <c r="N266" s="201" t="s">
        <v>42</v>
      </c>
      <c r="O266" s="37"/>
      <c r="P266" s="202">
        <f>O266*H266</f>
        <v>0</v>
      </c>
      <c r="Q266" s="202">
        <v>0.00086</v>
      </c>
      <c r="R266" s="202">
        <f>Q266*H266</f>
        <v>0.13283044</v>
      </c>
      <c r="S266" s="202">
        <v>0</v>
      </c>
      <c r="T266" s="203">
        <f>S266*H266</f>
        <v>0</v>
      </c>
      <c r="AR266" s="19" t="s">
        <v>206</v>
      </c>
      <c r="AT266" s="19" t="s">
        <v>183</v>
      </c>
      <c r="AU266" s="19" t="s">
        <v>80</v>
      </c>
      <c r="AY266" s="19" t="s">
        <v>180</v>
      </c>
      <c r="BE266" s="204">
        <f>IF(N266="základní",J266,0)</f>
        <v>0</v>
      </c>
      <c r="BF266" s="204">
        <f>IF(N266="snížená",J266,0)</f>
        <v>0</v>
      </c>
      <c r="BG266" s="204">
        <f>IF(N266="zákl. přenesená",J266,0)</f>
        <v>0</v>
      </c>
      <c r="BH266" s="204">
        <f>IF(N266="sníž. přenesená",J266,0)</f>
        <v>0</v>
      </c>
      <c r="BI266" s="204">
        <f>IF(N266="nulová",J266,0)</f>
        <v>0</v>
      </c>
      <c r="BJ266" s="19" t="s">
        <v>78</v>
      </c>
      <c r="BK266" s="204">
        <f>ROUND(I266*H266,2)</f>
        <v>0</v>
      </c>
      <c r="BL266" s="19" t="s">
        <v>206</v>
      </c>
      <c r="BM266" s="19" t="s">
        <v>757</v>
      </c>
    </row>
    <row r="267" spans="2:47" s="1" customFormat="1" ht="40.5">
      <c r="B267" s="36"/>
      <c r="C267" s="58"/>
      <c r="D267" s="205" t="s">
        <v>188</v>
      </c>
      <c r="E267" s="58"/>
      <c r="F267" s="206" t="s">
        <v>758</v>
      </c>
      <c r="G267" s="58"/>
      <c r="H267" s="58"/>
      <c r="I267" s="163"/>
      <c r="J267" s="58"/>
      <c r="K267" s="58"/>
      <c r="L267" s="56"/>
      <c r="M267" s="73"/>
      <c r="N267" s="37"/>
      <c r="O267" s="37"/>
      <c r="P267" s="37"/>
      <c r="Q267" s="37"/>
      <c r="R267" s="37"/>
      <c r="S267" s="37"/>
      <c r="T267" s="74"/>
      <c r="AT267" s="19" t="s">
        <v>188</v>
      </c>
      <c r="AU267" s="19" t="s">
        <v>80</v>
      </c>
    </row>
    <row r="268" spans="2:47" s="1" customFormat="1" ht="189">
      <c r="B268" s="36"/>
      <c r="C268" s="58"/>
      <c r="D268" s="230" t="s">
        <v>198</v>
      </c>
      <c r="E268" s="58"/>
      <c r="F268" s="231" t="s">
        <v>708</v>
      </c>
      <c r="G268" s="58"/>
      <c r="H268" s="58"/>
      <c r="I268" s="163"/>
      <c r="J268" s="58"/>
      <c r="K268" s="58"/>
      <c r="L268" s="56"/>
      <c r="M268" s="73"/>
      <c r="N268" s="37"/>
      <c r="O268" s="37"/>
      <c r="P268" s="37"/>
      <c r="Q268" s="37"/>
      <c r="R268" s="37"/>
      <c r="S268" s="37"/>
      <c r="T268" s="74"/>
      <c r="AT268" s="19" t="s">
        <v>198</v>
      </c>
      <c r="AU268" s="19" t="s">
        <v>80</v>
      </c>
    </row>
    <row r="269" spans="2:65" s="1" customFormat="1" ht="22.5" customHeight="1">
      <c r="B269" s="36"/>
      <c r="C269" s="193" t="s">
        <v>400</v>
      </c>
      <c r="D269" s="193" t="s">
        <v>183</v>
      </c>
      <c r="E269" s="194" t="s">
        <v>759</v>
      </c>
      <c r="F269" s="195" t="s">
        <v>760</v>
      </c>
      <c r="G269" s="196" t="s">
        <v>614</v>
      </c>
      <c r="H269" s="197">
        <v>421.571</v>
      </c>
      <c r="I269" s="198"/>
      <c r="J269" s="199">
        <f>ROUND(I269*H269,2)</f>
        <v>0</v>
      </c>
      <c r="K269" s="195" t="s">
        <v>21</v>
      </c>
      <c r="L269" s="56"/>
      <c r="M269" s="200" t="s">
        <v>21</v>
      </c>
      <c r="N269" s="201" t="s">
        <v>42</v>
      </c>
      <c r="O269" s="37"/>
      <c r="P269" s="202">
        <f>O269*H269</f>
        <v>0</v>
      </c>
      <c r="Q269" s="202">
        <v>0</v>
      </c>
      <c r="R269" s="202">
        <f>Q269*H269</f>
        <v>0</v>
      </c>
      <c r="S269" s="202">
        <v>0</v>
      </c>
      <c r="T269" s="203">
        <f>S269*H269</f>
        <v>0</v>
      </c>
      <c r="AR269" s="19" t="s">
        <v>206</v>
      </c>
      <c r="AT269" s="19" t="s">
        <v>183</v>
      </c>
      <c r="AU269" s="19" t="s">
        <v>80</v>
      </c>
      <c r="AY269" s="19" t="s">
        <v>180</v>
      </c>
      <c r="BE269" s="204">
        <f>IF(N269="základní",J269,0)</f>
        <v>0</v>
      </c>
      <c r="BF269" s="204">
        <f>IF(N269="snížená",J269,0)</f>
        <v>0</v>
      </c>
      <c r="BG269" s="204">
        <f>IF(N269="zákl. přenesená",J269,0)</f>
        <v>0</v>
      </c>
      <c r="BH269" s="204">
        <f>IF(N269="sníž. přenesená",J269,0)</f>
        <v>0</v>
      </c>
      <c r="BI269" s="204">
        <f>IF(N269="nulová",J269,0)</f>
        <v>0</v>
      </c>
      <c r="BJ269" s="19" t="s">
        <v>78</v>
      </c>
      <c r="BK269" s="204">
        <f>ROUND(I269*H269,2)</f>
        <v>0</v>
      </c>
      <c r="BL269" s="19" t="s">
        <v>206</v>
      </c>
      <c r="BM269" s="19" t="s">
        <v>761</v>
      </c>
    </row>
    <row r="270" spans="2:47" s="1" customFormat="1" ht="13.5">
      <c r="B270" s="36"/>
      <c r="C270" s="58"/>
      <c r="D270" s="205" t="s">
        <v>188</v>
      </c>
      <c r="E270" s="58"/>
      <c r="F270" s="206" t="s">
        <v>762</v>
      </c>
      <c r="G270" s="58"/>
      <c r="H270" s="58"/>
      <c r="I270" s="163"/>
      <c r="J270" s="58"/>
      <c r="K270" s="58"/>
      <c r="L270" s="56"/>
      <c r="M270" s="73"/>
      <c r="N270" s="37"/>
      <c r="O270" s="37"/>
      <c r="P270" s="37"/>
      <c r="Q270" s="37"/>
      <c r="R270" s="37"/>
      <c r="S270" s="37"/>
      <c r="T270" s="74"/>
      <c r="AT270" s="19" t="s">
        <v>188</v>
      </c>
      <c r="AU270" s="19" t="s">
        <v>80</v>
      </c>
    </row>
    <row r="271" spans="2:47" s="1" customFormat="1" ht="148.5">
      <c r="B271" s="36"/>
      <c r="C271" s="58"/>
      <c r="D271" s="205" t="s">
        <v>198</v>
      </c>
      <c r="E271" s="58"/>
      <c r="F271" s="218" t="s">
        <v>763</v>
      </c>
      <c r="G271" s="58"/>
      <c r="H271" s="58"/>
      <c r="I271" s="163"/>
      <c r="J271" s="58"/>
      <c r="K271" s="58"/>
      <c r="L271" s="56"/>
      <c r="M271" s="73"/>
      <c r="N271" s="37"/>
      <c r="O271" s="37"/>
      <c r="P271" s="37"/>
      <c r="Q271" s="37"/>
      <c r="R271" s="37"/>
      <c r="S271" s="37"/>
      <c r="T271" s="74"/>
      <c r="AT271" s="19" t="s">
        <v>198</v>
      </c>
      <c r="AU271" s="19" t="s">
        <v>80</v>
      </c>
    </row>
    <row r="272" spans="2:51" s="12" customFormat="1" ht="27">
      <c r="B272" s="207"/>
      <c r="C272" s="208"/>
      <c r="D272" s="205" t="s">
        <v>190</v>
      </c>
      <c r="E272" s="209" t="s">
        <v>21</v>
      </c>
      <c r="F272" s="210" t="s">
        <v>764</v>
      </c>
      <c r="G272" s="208"/>
      <c r="H272" s="211">
        <v>12</v>
      </c>
      <c r="I272" s="212"/>
      <c r="J272" s="208"/>
      <c r="K272" s="208"/>
      <c r="L272" s="213"/>
      <c r="M272" s="214"/>
      <c r="N272" s="215"/>
      <c r="O272" s="215"/>
      <c r="P272" s="215"/>
      <c r="Q272" s="215"/>
      <c r="R272" s="215"/>
      <c r="S272" s="215"/>
      <c r="T272" s="216"/>
      <c r="AT272" s="217" t="s">
        <v>190</v>
      </c>
      <c r="AU272" s="217" t="s">
        <v>80</v>
      </c>
      <c r="AV272" s="12" t="s">
        <v>80</v>
      </c>
      <c r="AW272" s="12" t="s">
        <v>34</v>
      </c>
      <c r="AX272" s="12" t="s">
        <v>71</v>
      </c>
      <c r="AY272" s="217" t="s">
        <v>180</v>
      </c>
    </row>
    <row r="273" spans="2:51" s="12" customFormat="1" ht="27">
      <c r="B273" s="207"/>
      <c r="C273" s="208"/>
      <c r="D273" s="205" t="s">
        <v>190</v>
      </c>
      <c r="E273" s="209" t="s">
        <v>21</v>
      </c>
      <c r="F273" s="210" t="s">
        <v>765</v>
      </c>
      <c r="G273" s="208"/>
      <c r="H273" s="211">
        <v>12</v>
      </c>
      <c r="I273" s="212"/>
      <c r="J273" s="208"/>
      <c r="K273" s="208"/>
      <c r="L273" s="213"/>
      <c r="M273" s="214"/>
      <c r="N273" s="215"/>
      <c r="O273" s="215"/>
      <c r="P273" s="215"/>
      <c r="Q273" s="215"/>
      <c r="R273" s="215"/>
      <c r="S273" s="215"/>
      <c r="T273" s="216"/>
      <c r="AT273" s="217" t="s">
        <v>190</v>
      </c>
      <c r="AU273" s="217" t="s">
        <v>80</v>
      </c>
      <c r="AV273" s="12" t="s">
        <v>80</v>
      </c>
      <c r="AW273" s="12" t="s">
        <v>34</v>
      </c>
      <c r="AX273" s="12" t="s">
        <v>71</v>
      </c>
      <c r="AY273" s="217" t="s">
        <v>180</v>
      </c>
    </row>
    <row r="274" spans="2:51" s="12" customFormat="1" ht="27">
      <c r="B274" s="207"/>
      <c r="C274" s="208"/>
      <c r="D274" s="205" t="s">
        <v>190</v>
      </c>
      <c r="E274" s="209" t="s">
        <v>21</v>
      </c>
      <c r="F274" s="210" t="s">
        <v>766</v>
      </c>
      <c r="G274" s="208"/>
      <c r="H274" s="211">
        <v>36</v>
      </c>
      <c r="I274" s="212"/>
      <c r="J274" s="208"/>
      <c r="K274" s="208"/>
      <c r="L274" s="213"/>
      <c r="M274" s="214"/>
      <c r="N274" s="215"/>
      <c r="O274" s="215"/>
      <c r="P274" s="215"/>
      <c r="Q274" s="215"/>
      <c r="R274" s="215"/>
      <c r="S274" s="215"/>
      <c r="T274" s="216"/>
      <c r="AT274" s="217" t="s">
        <v>190</v>
      </c>
      <c r="AU274" s="217" t="s">
        <v>80</v>
      </c>
      <c r="AV274" s="12" t="s">
        <v>80</v>
      </c>
      <c r="AW274" s="12" t="s">
        <v>34</v>
      </c>
      <c r="AX274" s="12" t="s">
        <v>71</v>
      </c>
      <c r="AY274" s="217" t="s">
        <v>180</v>
      </c>
    </row>
    <row r="275" spans="2:51" s="14" customFormat="1" ht="13.5">
      <c r="B275" s="256"/>
      <c r="C275" s="257"/>
      <c r="D275" s="205" t="s">
        <v>190</v>
      </c>
      <c r="E275" s="258" t="s">
        <v>21</v>
      </c>
      <c r="F275" s="259" t="s">
        <v>720</v>
      </c>
      <c r="G275" s="257"/>
      <c r="H275" s="260">
        <v>60</v>
      </c>
      <c r="I275" s="261"/>
      <c r="J275" s="257"/>
      <c r="K275" s="257"/>
      <c r="L275" s="262"/>
      <c r="M275" s="263"/>
      <c r="N275" s="264"/>
      <c r="O275" s="264"/>
      <c r="P275" s="264"/>
      <c r="Q275" s="264"/>
      <c r="R275" s="264"/>
      <c r="S275" s="264"/>
      <c r="T275" s="265"/>
      <c r="AT275" s="266" t="s">
        <v>190</v>
      </c>
      <c r="AU275" s="266" t="s">
        <v>80</v>
      </c>
      <c r="AV275" s="14" t="s">
        <v>203</v>
      </c>
      <c r="AW275" s="14" t="s">
        <v>34</v>
      </c>
      <c r="AX275" s="14" t="s">
        <v>71</v>
      </c>
      <c r="AY275" s="266" t="s">
        <v>180</v>
      </c>
    </row>
    <row r="276" spans="2:51" s="12" customFormat="1" ht="27">
      <c r="B276" s="207"/>
      <c r="C276" s="208"/>
      <c r="D276" s="205" t="s">
        <v>190</v>
      </c>
      <c r="E276" s="209" t="s">
        <v>21</v>
      </c>
      <c r="F276" s="210" t="s">
        <v>767</v>
      </c>
      <c r="G276" s="208"/>
      <c r="H276" s="211">
        <v>13.8</v>
      </c>
      <c r="I276" s="212"/>
      <c r="J276" s="208"/>
      <c r="K276" s="208"/>
      <c r="L276" s="213"/>
      <c r="M276" s="214"/>
      <c r="N276" s="215"/>
      <c r="O276" s="215"/>
      <c r="P276" s="215"/>
      <c r="Q276" s="215"/>
      <c r="R276" s="215"/>
      <c r="S276" s="215"/>
      <c r="T276" s="216"/>
      <c r="AT276" s="217" t="s">
        <v>190</v>
      </c>
      <c r="AU276" s="217" t="s">
        <v>80</v>
      </c>
      <c r="AV276" s="12" t="s">
        <v>80</v>
      </c>
      <c r="AW276" s="12" t="s">
        <v>34</v>
      </c>
      <c r="AX276" s="12" t="s">
        <v>71</v>
      </c>
      <c r="AY276" s="217" t="s">
        <v>180</v>
      </c>
    </row>
    <row r="277" spans="2:51" s="12" customFormat="1" ht="27">
      <c r="B277" s="207"/>
      <c r="C277" s="208"/>
      <c r="D277" s="205" t="s">
        <v>190</v>
      </c>
      <c r="E277" s="209" t="s">
        <v>21</v>
      </c>
      <c r="F277" s="210" t="s">
        <v>768</v>
      </c>
      <c r="G277" s="208"/>
      <c r="H277" s="211">
        <v>13.8</v>
      </c>
      <c r="I277" s="212"/>
      <c r="J277" s="208"/>
      <c r="K277" s="208"/>
      <c r="L277" s="213"/>
      <c r="M277" s="214"/>
      <c r="N277" s="215"/>
      <c r="O277" s="215"/>
      <c r="P277" s="215"/>
      <c r="Q277" s="215"/>
      <c r="R277" s="215"/>
      <c r="S277" s="215"/>
      <c r="T277" s="216"/>
      <c r="AT277" s="217" t="s">
        <v>190</v>
      </c>
      <c r="AU277" s="217" t="s">
        <v>80</v>
      </c>
      <c r="AV277" s="12" t="s">
        <v>80</v>
      </c>
      <c r="AW277" s="12" t="s">
        <v>34</v>
      </c>
      <c r="AX277" s="12" t="s">
        <v>71</v>
      </c>
      <c r="AY277" s="217" t="s">
        <v>180</v>
      </c>
    </row>
    <row r="278" spans="2:51" s="14" customFormat="1" ht="13.5">
      <c r="B278" s="256"/>
      <c r="C278" s="257"/>
      <c r="D278" s="205" t="s">
        <v>190</v>
      </c>
      <c r="E278" s="258" t="s">
        <v>21</v>
      </c>
      <c r="F278" s="259" t="s">
        <v>720</v>
      </c>
      <c r="G278" s="257"/>
      <c r="H278" s="260">
        <v>27.6</v>
      </c>
      <c r="I278" s="261"/>
      <c r="J278" s="257"/>
      <c r="K278" s="257"/>
      <c r="L278" s="262"/>
      <c r="M278" s="263"/>
      <c r="N278" s="264"/>
      <c r="O278" s="264"/>
      <c r="P278" s="264"/>
      <c r="Q278" s="264"/>
      <c r="R278" s="264"/>
      <c r="S278" s="264"/>
      <c r="T278" s="265"/>
      <c r="AT278" s="266" t="s">
        <v>190</v>
      </c>
      <c r="AU278" s="266" t="s">
        <v>80</v>
      </c>
      <c r="AV278" s="14" t="s">
        <v>203</v>
      </c>
      <c r="AW278" s="14" t="s">
        <v>34</v>
      </c>
      <c r="AX278" s="14" t="s">
        <v>71</v>
      </c>
      <c r="AY278" s="266" t="s">
        <v>180</v>
      </c>
    </row>
    <row r="279" spans="2:51" s="12" customFormat="1" ht="27">
      <c r="B279" s="207"/>
      <c r="C279" s="208"/>
      <c r="D279" s="205" t="s">
        <v>190</v>
      </c>
      <c r="E279" s="209" t="s">
        <v>21</v>
      </c>
      <c r="F279" s="210" t="s">
        <v>632</v>
      </c>
      <c r="G279" s="208"/>
      <c r="H279" s="211">
        <v>220.5</v>
      </c>
      <c r="I279" s="212"/>
      <c r="J279" s="208"/>
      <c r="K279" s="208"/>
      <c r="L279" s="213"/>
      <c r="M279" s="214"/>
      <c r="N279" s="215"/>
      <c r="O279" s="215"/>
      <c r="P279" s="215"/>
      <c r="Q279" s="215"/>
      <c r="R279" s="215"/>
      <c r="S279" s="215"/>
      <c r="T279" s="216"/>
      <c r="AT279" s="217" t="s">
        <v>190</v>
      </c>
      <c r="AU279" s="217" t="s">
        <v>80</v>
      </c>
      <c r="AV279" s="12" t="s">
        <v>80</v>
      </c>
      <c r="AW279" s="12" t="s">
        <v>34</v>
      </c>
      <c r="AX279" s="12" t="s">
        <v>71</v>
      </c>
      <c r="AY279" s="217" t="s">
        <v>180</v>
      </c>
    </row>
    <row r="280" spans="2:51" s="12" customFormat="1" ht="27">
      <c r="B280" s="207"/>
      <c r="C280" s="208"/>
      <c r="D280" s="205" t="s">
        <v>190</v>
      </c>
      <c r="E280" s="209" t="s">
        <v>21</v>
      </c>
      <c r="F280" s="210" t="s">
        <v>633</v>
      </c>
      <c r="G280" s="208"/>
      <c r="H280" s="211">
        <v>71.471</v>
      </c>
      <c r="I280" s="212"/>
      <c r="J280" s="208"/>
      <c r="K280" s="208"/>
      <c r="L280" s="213"/>
      <c r="M280" s="214"/>
      <c r="N280" s="215"/>
      <c r="O280" s="215"/>
      <c r="P280" s="215"/>
      <c r="Q280" s="215"/>
      <c r="R280" s="215"/>
      <c r="S280" s="215"/>
      <c r="T280" s="216"/>
      <c r="AT280" s="217" t="s">
        <v>190</v>
      </c>
      <c r="AU280" s="217" t="s">
        <v>80</v>
      </c>
      <c r="AV280" s="12" t="s">
        <v>80</v>
      </c>
      <c r="AW280" s="12" t="s">
        <v>34</v>
      </c>
      <c r="AX280" s="12" t="s">
        <v>71</v>
      </c>
      <c r="AY280" s="217" t="s">
        <v>180</v>
      </c>
    </row>
    <row r="281" spans="2:51" s="12" customFormat="1" ht="27">
      <c r="B281" s="207"/>
      <c r="C281" s="208"/>
      <c r="D281" s="205" t="s">
        <v>190</v>
      </c>
      <c r="E281" s="209" t="s">
        <v>21</v>
      </c>
      <c r="F281" s="210" t="s">
        <v>634</v>
      </c>
      <c r="G281" s="208"/>
      <c r="H281" s="211">
        <v>42</v>
      </c>
      <c r="I281" s="212"/>
      <c r="J281" s="208"/>
      <c r="K281" s="208"/>
      <c r="L281" s="213"/>
      <c r="M281" s="214"/>
      <c r="N281" s="215"/>
      <c r="O281" s="215"/>
      <c r="P281" s="215"/>
      <c r="Q281" s="215"/>
      <c r="R281" s="215"/>
      <c r="S281" s="215"/>
      <c r="T281" s="216"/>
      <c r="AT281" s="217" t="s">
        <v>190</v>
      </c>
      <c r="AU281" s="217" t="s">
        <v>80</v>
      </c>
      <c r="AV281" s="12" t="s">
        <v>80</v>
      </c>
      <c r="AW281" s="12" t="s">
        <v>34</v>
      </c>
      <c r="AX281" s="12" t="s">
        <v>71</v>
      </c>
      <c r="AY281" s="217" t="s">
        <v>180</v>
      </c>
    </row>
    <row r="282" spans="2:51" s="13" customFormat="1" ht="13.5">
      <c r="B282" s="219"/>
      <c r="C282" s="220"/>
      <c r="D282" s="230" t="s">
        <v>190</v>
      </c>
      <c r="E282" s="247" t="s">
        <v>21</v>
      </c>
      <c r="F282" s="248" t="s">
        <v>209</v>
      </c>
      <c r="G282" s="220"/>
      <c r="H282" s="249">
        <v>421.571</v>
      </c>
      <c r="I282" s="224"/>
      <c r="J282" s="220"/>
      <c r="K282" s="220"/>
      <c r="L282" s="225"/>
      <c r="M282" s="226"/>
      <c r="N282" s="227"/>
      <c r="O282" s="227"/>
      <c r="P282" s="227"/>
      <c r="Q282" s="227"/>
      <c r="R282" s="227"/>
      <c r="S282" s="227"/>
      <c r="T282" s="228"/>
      <c r="AT282" s="229" t="s">
        <v>190</v>
      </c>
      <c r="AU282" s="229" t="s">
        <v>80</v>
      </c>
      <c r="AV282" s="13" t="s">
        <v>206</v>
      </c>
      <c r="AW282" s="13" t="s">
        <v>34</v>
      </c>
      <c r="AX282" s="13" t="s">
        <v>78</v>
      </c>
      <c r="AY282" s="229" t="s">
        <v>180</v>
      </c>
    </row>
    <row r="283" spans="2:65" s="1" customFormat="1" ht="22.5" customHeight="1">
      <c r="B283" s="36"/>
      <c r="C283" s="193" t="s">
        <v>405</v>
      </c>
      <c r="D283" s="193" t="s">
        <v>183</v>
      </c>
      <c r="E283" s="194" t="s">
        <v>769</v>
      </c>
      <c r="F283" s="195" t="s">
        <v>770</v>
      </c>
      <c r="G283" s="196" t="s">
        <v>320</v>
      </c>
      <c r="H283" s="197">
        <v>5.25</v>
      </c>
      <c r="I283" s="198"/>
      <c r="J283" s="199">
        <f>ROUND(I283*H283,2)</f>
        <v>0</v>
      </c>
      <c r="K283" s="195" t="s">
        <v>21</v>
      </c>
      <c r="L283" s="56"/>
      <c r="M283" s="200" t="s">
        <v>21</v>
      </c>
      <c r="N283" s="201" t="s">
        <v>42</v>
      </c>
      <c r="O283" s="37"/>
      <c r="P283" s="202">
        <f>O283*H283</f>
        <v>0</v>
      </c>
      <c r="Q283" s="202">
        <v>0</v>
      </c>
      <c r="R283" s="202">
        <f>Q283*H283</f>
        <v>0</v>
      </c>
      <c r="S283" s="202">
        <v>0</v>
      </c>
      <c r="T283" s="203">
        <f>S283*H283</f>
        <v>0</v>
      </c>
      <c r="AR283" s="19" t="s">
        <v>206</v>
      </c>
      <c r="AT283" s="19" t="s">
        <v>183</v>
      </c>
      <c r="AU283" s="19" t="s">
        <v>80</v>
      </c>
      <c r="AY283" s="19" t="s">
        <v>180</v>
      </c>
      <c r="BE283" s="204">
        <f>IF(N283="základní",J283,0)</f>
        <v>0</v>
      </c>
      <c r="BF283" s="204">
        <f>IF(N283="snížená",J283,0)</f>
        <v>0</v>
      </c>
      <c r="BG283" s="204">
        <f>IF(N283="zákl. přenesená",J283,0)</f>
        <v>0</v>
      </c>
      <c r="BH283" s="204">
        <f>IF(N283="sníž. přenesená",J283,0)</f>
        <v>0</v>
      </c>
      <c r="BI283" s="204">
        <f>IF(N283="nulová",J283,0)</f>
        <v>0</v>
      </c>
      <c r="BJ283" s="19" t="s">
        <v>78</v>
      </c>
      <c r="BK283" s="204">
        <f>ROUND(I283*H283,2)</f>
        <v>0</v>
      </c>
      <c r="BL283" s="19" t="s">
        <v>206</v>
      </c>
      <c r="BM283" s="19" t="s">
        <v>771</v>
      </c>
    </row>
    <row r="284" spans="2:47" s="1" customFormat="1" ht="13.5">
      <c r="B284" s="36"/>
      <c r="C284" s="58"/>
      <c r="D284" s="205" t="s">
        <v>188</v>
      </c>
      <c r="E284" s="58"/>
      <c r="F284" s="206" t="s">
        <v>770</v>
      </c>
      <c r="G284" s="58"/>
      <c r="H284" s="58"/>
      <c r="I284" s="163"/>
      <c r="J284" s="58"/>
      <c r="K284" s="58"/>
      <c r="L284" s="56"/>
      <c r="M284" s="73"/>
      <c r="N284" s="37"/>
      <c r="O284" s="37"/>
      <c r="P284" s="37"/>
      <c r="Q284" s="37"/>
      <c r="R284" s="37"/>
      <c r="S284" s="37"/>
      <c r="T284" s="74"/>
      <c r="AT284" s="19" t="s">
        <v>188</v>
      </c>
      <c r="AU284" s="19" t="s">
        <v>80</v>
      </c>
    </row>
    <row r="285" spans="2:47" s="1" customFormat="1" ht="148.5">
      <c r="B285" s="36"/>
      <c r="C285" s="58"/>
      <c r="D285" s="205" t="s">
        <v>198</v>
      </c>
      <c r="E285" s="58"/>
      <c r="F285" s="218" t="s">
        <v>772</v>
      </c>
      <c r="G285" s="58"/>
      <c r="H285" s="58"/>
      <c r="I285" s="163"/>
      <c r="J285" s="58"/>
      <c r="K285" s="58"/>
      <c r="L285" s="56"/>
      <c r="M285" s="73"/>
      <c r="N285" s="37"/>
      <c r="O285" s="37"/>
      <c r="P285" s="37"/>
      <c r="Q285" s="37"/>
      <c r="R285" s="37"/>
      <c r="S285" s="37"/>
      <c r="T285" s="74"/>
      <c r="AT285" s="19" t="s">
        <v>198</v>
      </c>
      <c r="AU285" s="19" t="s">
        <v>80</v>
      </c>
    </row>
    <row r="286" spans="2:51" s="12" customFormat="1" ht="27">
      <c r="B286" s="207"/>
      <c r="C286" s="208"/>
      <c r="D286" s="230" t="s">
        <v>190</v>
      </c>
      <c r="E286" s="243" t="s">
        <v>21</v>
      </c>
      <c r="F286" s="244" t="s">
        <v>773</v>
      </c>
      <c r="G286" s="208"/>
      <c r="H286" s="245">
        <v>5.25</v>
      </c>
      <c r="I286" s="212"/>
      <c r="J286" s="208"/>
      <c r="K286" s="208"/>
      <c r="L286" s="213"/>
      <c r="M286" s="214"/>
      <c r="N286" s="215"/>
      <c r="O286" s="215"/>
      <c r="P286" s="215"/>
      <c r="Q286" s="215"/>
      <c r="R286" s="215"/>
      <c r="S286" s="215"/>
      <c r="T286" s="216"/>
      <c r="AT286" s="217" t="s">
        <v>190</v>
      </c>
      <c r="AU286" s="217" t="s">
        <v>80</v>
      </c>
      <c r="AV286" s="12" t="s">
        <v>80</v>
      </c>
      <c r="AW286" s="12" t="s">
        <v>34</v>
      </c>
      <c r="AX286" s="12" t="s">
        <v>78</v>
      </c>
      <c r="AY286" s="217" t="s">
        <v>180</v>
      </c>
    </row>
    <row r="287" spans="2:65" s="1" customFormat="1" ht="22.5" customHeight="1">
      <c r="B287" s="36"/>
      <c r="C287" s="232" t="s">
        <v>409</v>
      </c>
      <c r="D287" s="232" t="s">
        <v>219</v>
      </c>
      <c r="E287" s="233" t="s">
        <v>774</v>
      </c>
      <c r="F287" s="234" t="s">
        <v>775</v>
      </c>
      <c r="G287" s="235" t="s">
        <v>196</v>
      </c>
      <c r="H287" s="236">
        <v>11.66</v>
      </c>
      <c r="I287" s="237"/>
      <c r="J287" s="238">
        <f>ROUND(I287*H287,2)</f>
        <v>0</v>
      </c>
      <c r="K287" s="234" t="s">
        <v>21</v>
      </c>
      <c r="L287" s="239"/>
      <c r="M287" s="240" t="s">
        <v>21</v>
      </c>
      <c r="N287" s="241" t="s">
        <v>42</v>
      </c>
      <c r="O287" s="37"/>
      <c r="P287" s="202">
        <f>O287*H287</f>
        <v>0</v>
      </c>
      <c r="Q287" s="202">
        <v>0</v>
      </c>
      <c r="R287" s="202">
        <f>Q287*H287</f>
        <v>0</v>
      </c>
      <c r="S287" s="202">
        <v>0</v>
      </c>
      <c r="T287" s="203">
        <f>S287*H287</f>
        <v>0</v>
      </c>
      <c r="AR287" s="19" t="s">
        <v>181</v>
      </c>
      <c r="AT287" s="19" t="s">
        <v>219</v>
      </c>
      <c r="AU287" s="19" t="s">
        <v>80</v>
      </c>
      <c r="AY287" s="19" t="s">
        <v>180</v>
      </c>
      <c r="BE287" s="204">
        <f>IF(N287="základní",J287,0)</f>
        <v>0</v>
      </c>
      <c r="BF287" s="204">
        <f>IF(N287="snížená",J287,0)</f>
        <v>0</v>
      </c>
      <c r="BG287" s="204">
        <f>IF(N287="zákl. přenesená",J287,0)</f>
        <v>0</v>
      </c>
      <c r="BH287" s="204">
        <f>IF(N287="sníž. přenesená",J287,0)</f>
        <v>0</v>
      </c>
      <c r="BI287" s="204">
        <f>IF(N287="nulová",J287,0)</f>
        <v>0</v>
      </c>
      <c r="BJ287" s="19" t="s">
        <v>78</v>
      </c>
      <c r="BK287" s="204">
        <f>ROUND(I287*H287,2)</f>
        <v>0</v>
      </c>
      <c r="BL287" s="19" t="s">
        <v>206</v>
      </c>
      <c r="BM287" s="19" t="s">
        <v>776</v>
      </c>
    </row>
    <row r="288" spans="2:47" s="1" customFormat="1" ht="13.5">
      <c r="B288" s="36"/>
      <c r="C288" s="58"/>
      <c r="D288" s="205" t="s">
        <v>188</v>
      </c>
      <c r="E288" s="58"/>
      <c r="F288" s="206" t="s">
        <v>775</v>
      </c>
      <c r="G288" s="58"/>
      <c r="H288" s="58"/>
      <c r="I288" s="163"/>
      <c r="J288" s="58"/>
      <c r="K288" s="58"/>
      <c r="L288" s="56"/>
      <c r="M288" s="73"/>
      <c r="N288" s="37"/>
      <c r="O288" s="37"/>
      <c r="P288" s="37"/>
      <c r="Q288" s="37"/>
      <c r="R288" s="37"/>
      <c r="S288" s="37"/>
      <c r="T288" s="74"/>
      <c r="AT288" s="19" t="s">
        <v>188</v>
      </c>
      <c r="AU288" s="19" t="s">
        <v>80</v>
      </c>
    </row>
    <row r="289" spans="2:51" s="12" customFormat="1" ht="27">
      <c r="B289" s="207"/>
      <c r="C289" s="208"/>
      <c r="D289" s="205" t="s">
        <v>190</v>
      </c>
      <c r="E289" s="209" t="s">
        <v>21</v>
      </c>
      <c r="F289" s="210" t="s">
        <v>777</v>
      </c>
      <c r="G289" s="208"/>
      <c r="H289" s="211">
        <v>1</v>
      </c>
      <c r="I289" s="212"/>
      <c r="J289" s="208"/>
      <c r="K289" s="208"/>
      <c r="L289" s="213"/>
      <c r="M289" s="214"/>
      <c r="N289" s="215"/>
      <c r="O289" s="215"/>
      <c r="P289" s="215"/>
      <c r="Q289" s="215"/>
      <c r="R289" s="215"/>
      <c r="S289" s="215"/>
      <c r="T289" s="216"/>
      <c r="AT289" s="217" t="s">
        <v>190</v>
      </c>
      <c r="AU289" s="217" t="s">
        <v>80</v>
      </c>
      <c r="AV289" s="12" t="s">
        <v>80</v>
      </c>
      <c r="AW289" s="12" t="s">
        <v>34</v>
      </c>
      <c r="AX289" s="12" t="s">
        <v>71</v>
      </c>
      <c r="AY289" s="217" t="s">
        <v>180</v>
      </c>
    </row>
    <row r="290" spans="2:51" s="12" customFormat="1" ht="27">
      <c r="B290" s="207"/>
      <c r="C290" s="208"/>
      <c r="D290" s="205" t="s">
        <v>190</v>
      </c>
      <c r="E290" s="209" t="s">
        <v>21</v>
      </c>
      <c r="F290" s="210" t="s">
        <v>778</v>
      </c>
      <c r="G290" s="208"/>
      <c r="H290" s="211">
        <v>1</v>
      </c>
      <c r="I290" s="212"/>
      <c r="J290" s="208"/>
      <c r="K290" s="208"/>
      <c r="L290" s="213"/>
      <c r="M290" s="214"/>
      <c r="N290" s="215"/>
      <c r="O290" s="215"/>
      <c r="P290" s="215"/>
      <c r="Q290" s="215"/>
      <c r="R290" s="215"/>
      <c r="S290" s="215"/>
      <c r="T290" s="216"/>
      <c r="AT290" s="217" t="s">
        <v>190</v>
      </c>
      <c r="AU290" s="217" t="s">
        <v>80</v>
      </c>
      <c r="AV290" s="12" t="s">
        <v>80</v>
      </c>
      <c r="AW290" s="12" t="s">
        <v>34</v>
      </c>
      <c r="AX290" s="12" t="s">
        <v>71</v>
      </c>
      <c r="AY290" s="217" t="s">
        <v>180</v>
      </c>
    </row>
    <row r="291" spans="2:51" s="14" customFormat="1" ht="13.5">
      <c r="B291" s="256"/>
      <c r="C291" s="257"/>
      <c r="D291" s="205" t="s">
        <v>190</v>
      </c>
      <c r="E291" s="258" t="s">
        <v>21</v>
      </c>
      <c r="F291" s="259" t="s">
        <v>720</v>
      </c>
      <c r="G291" s="257"/>
      <c r="H291" s="260">
        <v>2</v>
      </c>
      <c r="I291" s="261"/>
      <c r="J291" s="257"/>
      <c r="K291" s="257"/>
      <c r="L291" s="262"/>
      <c r="M291" s="263"/>
      <c r="N291" s="264"/>
      <c r="O291" s="264"/>
      <c r="P291" s="264"/>
      <c r="Q291" s="264"/>
      <c r="R291" s="264"/>
      <c r="S291" s="264"/>
      <c r="T291" s="265"/>
      <c r="AT291" s="266" t="s">
        <v>190</v>
      </c>
      <c r="AU291" s="266" t="s">
        <v>80</v>
      </c>
      <c r="AV291" s="14" t="s">
        <v>203</v>
      </c>
      <c r="AW291" s="14" t="s">
        <v>34</v>
      </c>
      <c r="AX291" s="14" t="s">
        <v>71</v>
      </c>
      <c r="AY291" s="266" t="s">
        <v>180</v>
      </c>
    </row>
    <row r="292" spans="2:51" s="12" customFormat="1" ht="27">
      <c r="B292" s="207"/>
      <c r="C292" s="208"/>
      <c r="D292" s="205" t="s">
        <v>190</v>
      </c>
      <c r="E292" s="209" t="s">
        <v>21</v>
      </c>
      <c r="F292" s="210" t="s">
        <v>779</v>
      </c>
      <c r="G292" s="208"/>
      <c r="H292" s="211">
        <v>9.66</v>
      </c>
      <c r="I292" s="212"/>
      <c r="J292" s="208"/>
      <c r="K292" s="208"/>
      <c r="L292" s="213"/>
      <c r="M292" s="214"/>
      <c r="N292" s="215"/>
      <c r="O292" s="215"/>
      <c r="P292" s="215"/>
      <c r="Q292" s="215"/>
      <c r="R292" s="215"/>
      <c r="S292" s="215"/>
      <c r="T292" s="216"/>
      <c r="AT292" s="217" t="s">
        <v>190</v>
      </c>
      <c r="AU292" s="217" t="s">
        <v>80</v>
      </c>
      <c r="AV292" s="12" t="s">
        <v>80</v>
      </c>
      <c r="AW292" s="12" t="s">
        <v>34</v>
      </c>
      <c r="AX292" s="12" t="s">
        <v>71</v>
      </c>
      <c r="AY292" s="217" t="s">
        <v>180</v>
      </c>
    </row>
    <row r="293" spans="2:51" s="13" customFormat="1" ht="13.5">
      <c r="B293" s="219"/>
      <c r="C293" s="220"/>
      <c r="D293" s="230" t="s">
        <v>190</v>
      </c>
      <c r="E293" s="247" t="s">
        <v>21</v>
      </c>
      <c r="F293" s="248" t="s">
        <v>209</v>
      </c>
      <c r="G293" s="220"/>
      <c r="H293" s="249">
        <v>11.66</v>
      </c>
      <c r="I293" s="224"/>
      <c r="J293" s="220"/>
      <c r="K293" s="220"/>
      <c r="L293" s="225"/>
      <c r="M293" s="226"/>
      <c r="N293" s="227"/>
      <c r="O293" s="227"/>
      <c r="P293" s="227"/>
      <c r="Q293" s="227"/>
      <c r="R293" s="227"/>
      <c r="S293" s="227"/>
      <c r="T293" s="228"/>
      <c r="AT293" s="229" t="s">
        <v>190</v>
      </c>
      <c r="AU293" s="229" t="s">
        <v>80</v>
      </c>
      <c r="AV293" s="13" t="s">
        <v>206</v>
      </c>
      <c r="AW293" s="13" t="s">
        <v>34</v>
      </c>
      <c r="AX293" s="13" t="s">
        <v>78</v>
      </c>
      <c r="AY293" s="229" t="s">
        <v>180</v>
      </c>
    </row>
    <row r="294" spans="2:65" s="1" customFormat="1" ht="22.5" customHeight="1">
      <c r="B294" s="36"/>
      <c r="C294" s="232" t="s">
        <v>413</v>
      </c>
      <c r="D294" s="232" t="s">
        <v>219</v>
      </c>
      <c r="E294" s="233" t="s">
        <v>780</v>
      </c>
      <c r="F294" s="234" t="s">
        <v>781</v>
      </c>
      <c r="G294" s="235" t="s">
        <v>196</v>
      </c>
      <c r="H294" s="236">
        <v>4.668</v>
      </c>
      <c r="I294" s="237"/>
      <c r="J294" s="238">
        <f>ROUND(I294*H294,2)</f>
        <v>0</v>
      </c>
      <c r="K294" s="234" t="s">
        <v>21</v>
      </c>
      <c r="L294" s="239"/>
      <c r="M294" s="240" t="s">
        <v>21</v>
      </c>
      <c r="N294" s="241" t="s">
        <v>42</v>
      </c>
      <c r="O294" s="37"/>
      <c r="P294" s="202">
        <f>O294*H294</f>
        <v>0</v>
      </c>
      <c r="Q294" s="202">
        <v>0</v>
      </c>
      <c r="R294" s="202">
        <f>Q294*H294</f>
        <v>0</v>
      </c>
      <c r="S294" s="202">
        <v>0</v>
      </c>
      <c r="T294" s="203">
        <f>S294*H294</f>
        <v>0</v>
      </c>
      <c r="AR294" s="19" t="s">
        <v>181</v>
      </c>
      <c r="AT294" s="19" t="s">
        <v>219</v>
      </c>
      <c r="AU294" s="19" t="s">
        <v>80</v>
      </c>
      <c r="AY294" s="19" t="s">
        <v>180</v>
      </c>
      <c r="BE294" s="204">
        <f>IF(N294="základní",J294,0)</f>
        <v>0</v>
      </c>
      <c r="BF294" s="204">
        <f>IF(N294="snížená",J294,0)</f>
        <v>0</v>
      </c>
      <c r="BG294" s="204">
        <f>IF(N294="zákl. přenesená",J294,0)</f>
        <v>0</v>
      </c>
      <c r="BH294" s="204">
        <f>IF(N294="sníž. přenesená",J294,0)</f>
        <v>0</v>
      </c>
      <c r="BI294" s="204">
        <f>IF(N294="nulová",J294,0)</f>
        <v>0</v>
      </c>
      <c r="BJ294" s="19" t="s">
        <v>78</v>
      </c>
      <c r="BK294" s="204">
        <f>ROUND(I294*H294,2)</f>
        <v>0</v>
      </c>
      <c r="BL294" s="19" t="s">
        <v>206</v>
      </c>
      <c r="BM294" s="19" t="s">
        <v>782</v>
      </c>
    </row>
    <row r="295" spans="2:47" s="1" customFormat="1" ht="13.5">
      <c r="B295" s="36"/>
      <c r="C295" s="58"/>
      <c r="D295" s="205" t="s">
        <v>188</v>
      </c>
      <c r="E295" s="58"/>
      <c r="F295" s="206" t="s">
        <v>781</v>
      </c>
      <c r="G295" s="58"/>
      <c r="H295" s="58"/>
      <c r="I295" s="163"/>
      <c r="J295" s="58"/>
      <c r="K295" s="58"/>
      <c r="L295" s="56"/>
      <c r="M295" s="73"/>
      <c r="N295" s="37"/>
      <c r="O295" s="37"/>
      <c r="P295" s="37"/>
      <c r="Q295" s="37"/>
      <c r="R295" s="37"/>
      <c r="S295" s="37"/>
      <c r="T295" s="74"/>
      <c r="AT295" s="19" t="s">
        <v>188</v>
      </c>
      <c r="AU295" s="19" t="s">
        <v>80</v>
      </c>
    </row>
    <row r="296" spans="2:51" s="12" customFormat="1" ht="27">
      <c r="B296" s="207"/>
      <c r="C296" s="208"/>
      <c r="D296" s="205" t="s">
        <v>190</v>
      </c>
      <c r="E296" s="209" t="s">
        <v>21</v>
      </c>
      <c r="F296" s="210" t="s">
        <v>783</v>
      </c>
      <c r="G296" s="208"/>
      <c r="H296" s="211">
        <v>0.5</v>
      </c>
      <c r="I296" s="212"/>
      <c r="J296" s="208"/>
      <c r="K296" s="208"/>
      <c r="L296" s="213"/>
      <c r="M296" s="214"/>
      <c r="N296" s="215"/>
      <c r="O296" s="215"/>
      <c r="P296" s="215"/>
      <c r="Q296" s="215"/>
      <c r="R296" s="215"/>
      <c r="S296" s="215"/>
      <c r="T296" s="216"/>
      <c r="AT296" s="217" t="s">
        <v>190</v>
      </c>
      <c r="AU296" s="217" t="s">
        <v>80</v>
      </c>
      <c r="AV296" s="12" t="s">
        <v>80</v>
      </c>
      <c r="AW296" s="12" t="s">
        <v>34</v>
      </c>
      <c r="AX296" s="12" t="s">
        <v>71</v>
      </c>
      <c r="AY296" s="217" t="s">
        <v>180</v>
      </c>
    </row>
    <row r="297" spans="2:51" s="12" customFormat="1" ht="27">
      <c r="B297" s="207"/>
      <c r="C297" s="208"/>
      <c r="D297" s="205" t="s">
        <v>190</v>
      </c>
      <c r="E297" s="209" t="s">
        <v>21</v>
      </c>
      <c r="F297" s="210" t="s">
        <v>784</v>
      </c>
      <c r="G297" s="208"/>
      <c r="H297" s="211">
        <v>0.5</v>
      </c>
      <c r="I297" s="212"/>
      <c r="J297" s="208"/>
      <c r="K297" s="208"/>
      <c r="L297" s="213"/>
      <c r="M297" s="214"/>
      <c r="N297" s="215"/>
      <c r="O297" s="215"/>
      <c r="P297" s="215"/>
      <c r="Q297" s="215"/>
      <c r="R297" s="215"/>
      <c r="S297" s="215"/>
      <c r="T297" s="216"/>
      <c r="AT297" s="217" t="s">
        <v>190</v>
      </c>
      <c r="AU297" s="217" t="s">
        <v>80</v>
      </c>
      <c r="AV297" s="12" t="s">
        <v>80</v>
      </c>
      <c r="AW297" s="12" t="s">
        <v>34</v>
      </c>
      <c r="AX297" s="12" t="s">
        <v>71</v>
      </c>
      <c r="AY297" s="217" t="s">
        <v>180</v>
      </c>
    </row>
    <row r="298" spans="2:51" s="12" customFormat="1" ht="27">
      <c r="B298" s="207"/>
      <c r="C298" s="208"/>
      <c r="D298" s="205" t="s">
        <v>190</v>
      </c>
      <c r="E298" s="209" t="s">
        <v>21</v>
      </c>
      <c r="F298" s="210" t="s">
        <v>785</v>
      </c>
      <c r="G298" s="208"/>
      <c r="H298" s="211">
        <v>1.5</v>
      </c>
      <c r="I298" s="212"/>
      <c r="J298" s="208"/>
      <c r="K298" s="208"/>
      <c r="L298" s="213"/>
      <c r="M298" s="214"/>
      <c r="N298" s="215"/>
      <c r="O298" s="215"/>
      <c r="P298" s="215"/>
      <c r="Q298" s="215"/>
      <c r="R298" s="215"/>
      <c r="S298" s="215"/>
      <c r="T298" s="216"/>
      <c r="AT298" s="217" t="s">
        <v>190</v>
      </c>
      <c r="AU298" s="217" t="s">
        <v>80</v>
      </c>
      <c r="AV298" s="12" t="s">
        <v>80</v>
      </c>
      <c r="AW298" s="12" t="s">
        <v>34</v>
      </c>
      <c r="AX298" s="12" t="s">
        <v>71</v>
      </c>
      <c r="AY298" s="217" t="s">
        <v>180</v>
      </c>
    </row>
    <row r="299" spans="2:51" s="14" customFormat="1" ht="13.5">
      <c r="B299" s="256"/>
      <c r="C299" s="257"/>
      <c r="D299" s="205" t="s">
        <v>190</v>
      </c>
      <c r="E299" s="258" t="s">
        <v>21</v>
      </c>
      <c r="F299" s="259" t="s">
        <v>720</v>
      </c>
      <c r="G299" s="257"/>
      <c r="H299" s="260">
        <v>2.5</v>
      </c>
      <c r="I299" s="261"/>
      <c r="J299" s="257"/>
      <c r="K299" s="257"/>
      <c r="L299" s="262"/>
      <c r="M299" s="263"/>
      <c r="N299" s="264"/>
      <c r="O299" s="264"/>
      <c r="P299" s="264"/>
      <c r="Q299" s="264"/>
      <c r="R299" s="264"/>
      <c r="S299" s="264"/>
      <c r="T299" s="265"/>
      <c r="AT299" s="266" t="s">
        <v>190</v>
      </c>
      <c r="AU299" s="266" t="s">
        <v>80</v>
      </c>
      <c r="AV299" s="14" t="s">
        <v>203</v>
      </c>
      <c r="AW299" s="14" t="s">
        <v>34</v>
      </c>
      <c r="AX299" s="14" t="s">
        <v>71</v>
      </c>
      <c r="AY299" s="266" t="s">
        <v>180</v>
      </c>
    </row>
    <row r="300" spans="2:51" s="12" customFormat="1" ht="27">
      <c r="B300" s="207"/>
      <c r="C300" s="208"/>
      <c r="D300" s="205" t="s">
        <v>190</v>
      </c>
      <c r="E300" s="209" t="s">
        <v>21</v>
      </c>
      <c r="F300" s="210" t="s">
        <v>786</v>
      </c>
      <c r="G300" s="208"/>
      <c r="H300" s="211">
        <v>1.5</v>
      </c>
      <c r="I300" s="212"/>
      <c r="J300" s="208"/>
      <c r="K300" s="208"/>
      <c r="L300" s="213"/>
      <c r="M300" s="214"/>
      <c r="N300" s="215"/>
      <c r="O300" s="215"/>
      <c r="P300" s="215"/>
      <c r="Q300" s="215"/>
      <c r="R300" s="215"/>
      <c r="S300" s="215"/>
      <c r="T300" s="216"/>
      <c r="AT300" s="217" t="s">
        <v>190</v>
      </c>
      <c r="AU300" s="217" t="s">
        <v>80</v>
      </c>
      <c r="AV300" s="12" t="s">
        <v>80</v>
      </c>
      <c r="AW300" s="12" t="s">
        <v>34</v>
      </c>
      <c r="AX300" s="12" t="s">
        <v>71</v>
      </c>
      <c r="AY300" s="217" t="s">
        <v>180</v>
      </c>
    </row>
    <row r="301" spans="2:51" s="14" customFormat="1" ht="13.5">
      <c r="B301" s="256"/>
      <c r="C301" s="257"/>
      <c r="D301" s="205" t="s">
        <v>190</v>
      </c>
      <c r="E301" s="258" t="s">
        <v>21</v>
      </c>
      <c r="F301" s="259" t="s">
        <v>720</v>
      </c>
      <c r="G301" s="257"/>
      <c r="H301" s="260">
        <v>1.5</v>
      </c>
      <c r="I301" s="261"/>
      <c r="J301" s="257"/>
      <c r="K301" s="257"/>
      <c r="L301" s="262"/>
      <c r="M301" s="263"/>
      <c r="N301" s="264"/>
      <c r="O301" s="264"/>
      <c r="P301" s="264"/>
      <c r="Q301" s="264"/>
      <c r="R301" s="264"/>
      <c r="S301" s="264"/>
      <c r="T301" s="265"/>
      <c r="AT301" s="266" t="s">
        <v>190</v>
      </c>
      <c r="AU301" s="266" t="s">
        <v>80</v>
      </c>
      <c r="AV301" s="14" t="s">
        <v>203</v>
      </c>
      <c r="AW301" s="14" t="s">
        <v>34</v>
      </c>
      <c r="AX301" s="14" t="s">
        <v>71</v>
      </c>
      <c r="AY301" s="266" t="s">
        <v>180</v>
      </c>
    </row>
    <row r="302" spans="2:51" s="12" customFormat="1" ht="27">
      <c r="B302" s="207"/>
      <c r="C302" s="208"/>
      <c r="D302" s="205" t="s">
        <v>190</v>
      </c>
      <c r="E302" s="209" t="s">
        <v>21</v>
      </c>
      <c r="F302" s="210" t="s">
        <v>787</v>
      </c>
      <c r="G302" s="208"/>
      <c r="H302" s="211">
        <v>0.441</v>
      </c>
      <c r="I302" s="212"/>
      <c r="J302" s="208"/>
      <c r="K302" s="208"/>
      <c r="L302" s="213"/>
      <c r="M302" s="214"/>
      <c r="N302" s="215"/>
      <c r="O302" s="215"/>
      <c r="P302" s="215"/>
      <c r="Q302" s="215"/>
      <c r="R302" s="215"/>
      <c r="S302" s="215"/>
      <c r="T302" s="216"/>
      <c r="AT302" s="217" t="s">
        <v>190</v>
      </c>
      <c r="AU302" s="217" t="s">
        <v>80</v>
      </c>
      <c r="AV302" s="12" t="s">
        <v>80</v>
      </c>
      <c r="AW302" s="12" t="s">
        <v>34</v>
      </c>
      <c r="AX302" s="12" t="s">
        <v>71</v>
      </c>
      <c r="AY302" s="217" t="s">
        <v>180</v>
      </c>
    </row>
    <row r="303" spans="2:51" s="12" customFormat="1" ht="27">
      <c r="B303" s="207"/>
      <c r="C303" s="208"/>
      <c r="D303" s="205" t="s">
        <v>190</v>
      </c>
      <c r="E303" s="209" t="s">
        <v>21</v>
      </c>
      <c r="F303" s="210" t="s">
        <v>788</v>
      </c>
      <c r="G303" s="208"/>
      <c r="H303" s="211">
        <v>0.143</v>
      </c>
      <c r="I303" s="212"/>
      <c r="J303" s="208"/>
      <c r="K303" s="208"/>
      <c r="L303" s="213"/>
      <c r="M303" s="214"/>
      <c r="N303" s="215"/>
      <c r="O303" s="215"/>
      <c r="P303" s="215"/>
      <c r="Q303" s="215"/>
      <c r="R303" s="215"/>
      <c r="S303" s="215"/>
      <c r="T303" s="216"/>
      <c r="AT303" s="217" t="s">
        <v>190</v>
      </c>
      <c r="AU303" s="217" t="s">
        <v>80</v>
      </c>
      <c r="AV303" s="12" t="s">
        <v>80</v>
      </c>
      <c r="AW303" s="12" t="s">
        <v>34</v>
      </c>
      <c r="AX303" s="12" t="s">
        <v>71</v>
      </c>
      <c r="AY303" s="217" t="s">
        <v>180</v>
      </c>
    </row>
    <row r="304" spans="2:51" s="12" customFormat="1" ht="27">
      <c r="B304" s="207"/>
      <c r="C304" s="208"/>
      <c r="D304" s="205" t="s">
        <v>190</v>
      </c>
      <c r="E304" s="209" t="s">
        <v>21</v>
      </c>
      <c r="F304" s="210" t="s">
        <v>789</v>
      </c>
      <c r="G304" s="208"/>
      <c r="H304" s="211">
        <v>0.084</v>
      </c>
      <c r="I304" s="212"/>
      <c r="J304" s="208"/>
      <c r="K304" s="208"/>
      <c r="L304" s="213"/>
      <c r="M304" s="214"/>
      <c r="N304" s="215"/>
      <c r="O304" s="215"/>
      <c r="P304" s="215"/>
      <c r="Q304" s="215"/>
      <c r="R304" s="215"/>
      <c r="S304" s="215"/>
      <c r="T304" s="216"/>
      <c r="AT304" s="217" t="s">
        <v>190</v>
      </c>
      <c r="AU304" s="217" t="s">
        <v>80</v>
      </c>
      <c r="AV304" s="12" t="s">
        <v>80</v>
      </c>
      <c r="AW304" s="12" t="s">
        <v>34</v>
      </c>
      <c r="AX304" s="12" t="s">
        <v>71</v>
      </c>
      <c r="AY304" s="217" t="s">
        <v>180</v>
      </c>
    </row>
    <row r="305" spans="2:51" s="13" customFormat="1" ht="13.5">
      <c r="B305" s="219"/>
      <c r="C305" s="220"/>
      <c r="D305" s="230" t="s">
        <v>190</v>
      </c>
      <c r="E305" s="247" t="s">
        <v>21</v>
      </c>
      <c r="F305" s="248" t="s">
        <v>209</v>
      </c>
      <c r="G305" s="220"/>
      <c r="H305" s="249">
        <v>4.668</v>
      </c>
      <c r="I305" s="224"/>
      <c r="J305" s="220"/>
      <c r="K305" s="220"/>
      <c r="L305" s="225"/>
      <c r="M305" s="226"/>
      <c r="N305" s="227"/>
      <c r="O305" s="227"/>
      <c r="P305" s="227"/>
      <c r="Q305" s="227"/>
      <c r="R305" s="227"/>
      <c r="S305" s="227"/>
      <c r="T305" s="228"/>
      <c r="AT305" s="229" t="s">
        <v>190</v>
      </c>
      <c r="AU305" s="229" t="s">
        <v>80</v>
      </c>
      <c r="AV305" s="13" t="s">
        <v>206</v>
      </c>
      <c r="AW305" s="13" t="s">
        <v>34</v>
      </c>
      <c r="AX305" s="13" t="s">
        <v>78</v>
      </c>
      <c r="AY305" s="229" t="s">
        <v>180</v>
      </c>
    </row>
    <row r="306" spans="2:65" s="1" customFormat="1" ht="22.5" customHeight="1">
      <c r="B306" s="36"/>
      <c r="C306" s="193" t="s">
        <v>417</v>
      </c>
      <c r="D306" s="193" t="s">
        <v>183</v>
      </c>
      <c r="E306" s="194" t="s">
        <v>790</v>
      </c>
      <c r="F306" s="195" t="s">
        <v>791</v>
      </c>
      <c r="G306" s="196" t="s">
        <v>532</v>
      </c>
      <c r="H306" s="197">
        <v>104.267</v>
      </c>
      <c r="I306" s="198"/>
      <c r="J306" s="199">
        <f>ROUND(I306*H306,2)</f>
        <v>0</v>
      </c>
      <c r="K306" s="195" t="s">
        <v>21</v>
      </c>
      <c r="L306" s="56"/>
      <c r="M306" s="200" t="s">
        <v>21</v>
      </c>
      <c r="N306" s="201" t="s">
        <v>42</v>
      </c>
      <c r="O306" s="37"/>
      <c r="P306" s="202">
        <f>O306*H306</f>
        <v>0</v>
      </c>
      <c r="Q306" s="202">
        <v>0.48371106</v>
      </c>
      <c r="R306" s="202">
        <f>Q306*H306</f>
        <v>50.43510109302</v>
      </c>
      <c r="S306" s="202">
        <v>0</v>
      </c>
      <c r="T306" s="203">
        <f>S306*H306</f>
        <v>0</v>
      </c>
      <c r="AR306" s="19" t="s">
        <v>206</v>
      </c>
      <c r="AT306" s="19" t="s">
        <v>183</v>
      </c>
      <c r="AU306" s="19" t="s">
        <v>80</v>
      </c>
      <c r="AY306" s="19" t="s">
        <v>180</v>
      </c>
      <c r="BE306" s="204">
        <f>IF(N306="základní",J306,0)</f>
        <v>0</v>
      </c>
      <c r="BF306" s="204">
        <f>IF(N306="snížená",J306,0)</f>
        <v>0</v>
      </c>
      <c r="BG306" s="204">
        <f>IF(N306="zákl. přenesená",J306,0)</f>
        <v>0</v>
      </c>
      <c r="BH306" s="204">
        <f>IF(N306="sníž. přenesená",J306,0)</f>
        <v>0</v>
      </c>
      <c r="BI306" s="204">
        <f>IF(N306="nulová",J306,0)</f>
        <v>0</v>
      </c>
      <c r="BJ306" s="19" t="s">
        <v>78</v>
      </c>
      <c r="BK306" s="204">
        <f>ROUND(I306*H306,2)</f>
        <v>0</v>
      </c>
      <c r="BL306" s="19" t="s">
        <v>206</v>
      </c>
      <c r="BM306" s="19" t="s">
        <v>792</v>
      </c>
    </row>
    <row r="307" spans="2:47" s="1" customFormat="1" ht="27">
      <c r="B307" s="36"/>
      <c r="C307" s="58"/>
      <c r="D307" s="205" t="s">
        <v>188</v>
      </c>
      <c r="E307" s="58"/>
      <c r="F307" s="206" t="s">
        <v>793</v>
      </c>
      <c r="G307" s="58"/>
      <c r="H307" s="58"/>
      <c r="I307" s="163"/>
      <c r="J307" s="58"/>
      <c r="K307" s="58"/>
      <c r="L307" s="56"/>
      <c r="M307" s="73"/>
      <c r="N307" s="37"/>
      <c r="O307" s="37"/>
      <c r="P307" s="37"/>
      <c r="Q307" s="37"/>
      <c r="R307" s="37"/>
      <c r="S307" s="37"/>
      <c r="T307" s="74"/>
      <c r="AT307" s="19" t="s">
        <v>188</v>
      </c>
      <c r="AU307" s="19" t="s">
        <v>80</v>
      </c>
    </row>
    <row r="308" spans="2:51" s="12" customFormat="1" ht="27">
      <c r="B308" s="207"/>
      <c r="C308" s="208"/>
      <c r="D308" s="205" t="s">
        <v>190</v>
      </c>
      <c r="E308" s="209" t="s">
        <v>21</v>
      </c>
      <c r="F308" s="210" t="s">
        <v>794</v>
      </c>
      <c r="G308" s="208"/>
      <c r="H308" s="211">
        <v>20.69</v>
      </c>
      <c r="I308" s="212"/>
      <c r="J308" s="208"/>
      <c r="K308" s="208"/>
      <c r="L308" s="213"/>
      <c r="M308" s="214"/>
      <c r="N308" s="215"/>
      <c r="O308" s="215"/>
      <c r="P308" s="215"/>
      <c r="Q308" s="215"/>
      <c r="R308" s="215"/>
      <c r="S308" s="215"/>
      <c r="T308" s="216"/>
      <c r="AT308" s="217" t="s">
        <v>190</v>
      </c>
      <c r="AU308" s="217" t="s">
        <v>80</v>
      </c>
      <c r="AV308" s="12" t="s">
        <v>80</v>
      </c>
      <c r="AW308" s="12" t="s">
        <v>34</v>
      </c>
      <c r="AX308" s="12" t="s">
        <v>71</v>
      </c>
      <c r="AY308" s="217" t="s">
        <v>180</v>
      </c>
    </row>
    <row r="309" spans="2:51" s="12" customFormat="1" ht="27">
      <c r="B309" s="207"/>
      <c r="C309" s="208"/>
      <c r="D309" s="205" t="s">
        <v>190</v>
      </c>
      <c r="E309" s="209" t="s">
        <v>21</v>
      </c>
      <c r="F309" s="210" t="s">
        <v>795</v>
      </c>
      <c r="G309" s="208"/>
      <c r="H309" s="211">
        <v>25.635</v>
      </c>
      <c r="I309" s="212"/>
      <c r="J309" s="208"/>
      <c r="K309" s="208"/>
      <c r="L309" s="213"/>
      <c r="M309" s="214"/>
      <c r="N309" s="215"/>
      <c r="O309" s="215"/>
      <c r="P309" s="215"/>
      <c r="Q309" s="215"/>
      <c r="R309" s="215"/>
      <c r="S309" s="215"/>
      <c r="T309" s="216"/>
      <c r="AT309" s="217" t="s">
        <v>190</v>
      </c>
      <c r="AU309" s="217" t="s">
        <v>80</v>
      </c>
      <c r="AV309" s="12" t="s">
        <v>80</v>
      </c>
      <c r="AW309" s="12" t="s">
        <v>34</v>
      </c>
      <c r="AX309" s="12" t="s">
        <v>71</v>
      </c>
      <c r="AY309" s="217" t="s">
        <v>180</v>
      </c>
    </row>
    <row r="310" spans="2:51" s="12" customFormat="1" ht="27">
      <c r="B310" s="207"/>
      <c r="C310" s="208"/>
      <c r="D310" s="205" t="s">
        <v>190</v>
      </c>
      <c r="E310" s="209" t="s">
        <v>21</v>
      </c>
      <c r="F310" s="210" t="s">
        <v>796</v>
      </c>
      <c r="G310" s="208"/>
      <c r="H310" s="211">
        <v>32.392</v>
      </c>
      <c r="I310" s="212"/>
      <c r="J310" s="208"/>
      <c r="K310" s="208"/>
      <c r="L310" s="213"/>
      <c r="M310" s="214"/>
      <c r="N310" s="215"/>
      <c r="O310" s="215"/>
      <c r="P310" s="215"/>
      <c r="Q310" s="215"/>
      <c r="R310" s="215"/>
      <c r="S310" s="215"/>
      <c r="T310" s="216"/>
      <c r="AT310" s="217" t="s">
        <v>190</v>
      </c>
      <c r="AU310" s="217" t="s">
        <v>80</v>
      </c>
      <c r="AV310" s="12" t="s">
        <v>80</v>
      </c>
      <c r="AW310" s="12" t="s">
        <v>34</v>
      </c>
      <c r="AX310" s="12" t="s">
        <v>71</v>
      </c>
      <c r="AY310" s="217" t="s">
        <v>180</v>
      </c>
    </row>
    <row r="311" spans="2:51" s="12" customFormat="1" ht="27">
      <c r="B311" s="207"/>
      <c r="C311" s="208"/>
      <c r="D311" s="205" t="s">
        <v>190</v>
      </c>
      <c r="E311" s="209" t="s">
        <v>21</v>
      </c>
      <c r="F311" s="210" t="s">
        <v>797</v>
      </c>
      <c r="G311" s="208"/>
      <c r="H311" s="211">
        <v>25.55</v>
      </c>
      <c r="I311" s="212"/>
      <c r="J311" s="208"/>
      <c r="K311" s="208"/>
      <c r="L311" s="213"/>
      <c r="M311" s="214"/>
      <c r="N311" s="215"/>
      <c r="O311" s="215"/>
      <c r="P311" s="215"/>
      <c r="Q311" s="215"/>
      <c r="R311" s="215"/>
      <c r="S311" s="215"/>
      <c r="T311" s="216"/>
      <c r="AT311" s="217" t="s">
        <v>190</v>
      </c>
      <c r="AU311" s="217" t="s">
        <v>80</v>
      </c>
      <c r="AV311" s="12" t="s">
        <v>80</v>
      </c>
      <c r="AW311" s="12" t="s">
        <v>34</v>
      </c>
      <c r="AX311" s="12" t="s">
        <v>71</v>
      </c>
      <c r="AY311" s="217" t="s">
        <v>180</v>
      </c>
    </row>
    <row r="312" spans="2:51" s="13" customFormat="1" ht="13.5">
      <c r="B312" s="219"/>
      <c r="C312" s="220"/>
      <c r="D312" s="230" t="s">
        <v>190</v>
      </c>
      <c r="E312" s="247" t="s">
        <v>21</v>
      </c>
      <c r="F312" s="248" t="s">
        <v>209</v>
      </c>
      <c r="G312" s="220"/>
      <c r="H312" s="249">
        <v>104.267</v>
      </c>
      <c r="I312" s="224"/>
      <c r="J312" s="220"/>
      <c r="K312" s="220"/>
      <c r="L312" s="225"/>
      <c r="M312" s="226"/>
      <c r="N312" s="227"/>
      <c r="O312" s="227"/>
      <c r="P312" s="227"/>
      <c r="Q312" s="227"/>
      <c r="R312" s="227"/>
      <c r="S312" s="227"/>
      <c r="T312" s="228"/>
      <c r="AT312" s="229" t="s">
        <v>190</v>
      </c>
      <c r="AU312" s="229" t="s">
        <v>80</v>
      </c>
      <c r="AV312" s="13" t="s">
        <v>206</v>
      </c>
      <c r="AW312" s="13" t="s">
        <v>34</v>
      </c>
      <c r="AX312" s="13" t="s">
        <v>78</v>
      </c>
      <c r="AY312" s="229" t="s">
        <v>180</v>
      </c>
    </row>
    <row r="313" spans="2:65" s="1" customFormat="1" ht="22.5" customHeight="1">
      <c r="B313" s="36"/>
      <c r="C313" s="193" t="s">
        <v>421</v>
      </c>
      <c r="D313" s="193" t="s">
        <v>183</v>
      </c>
      <c r="E313" s="194" t="s">
        <v>693</v>
      </c>
      <c r="F313" s="195" t="s">
        <v>694</v>
      </c>
      <c r="G313" s="196" t="s">
        <v>532</v>
      </c>
      <c r="H313" s="197">
        <v>104.267</v>
      </c>
      <c r="I313" s="198"/>
      <c r="J313" s="199">
        <f>ROUND(I313*H313,2)</f>
        <v>0</v>
      </c>
      <c r="K313" s="195" t="s">
        <v>560</v>
      </c>
      <c r="L313" s="56"/>
      <c r="M313" s="200" t="s">
        <v>21</v>
      </c>
      <c r="N313" s="201" t="s">
        <v>42</v>
      </c>
      <c r="O313" s="37"/>
      <c r="P313" s="202">
        <f>O313*H313</f>
        <v>0</v>
      </c>
      <c r="Q313" s="202">
        <v>0.00865</v>
      </c>
      <c r="R313" s="202">
        <f>Q313*H313</f>
        <v>0.90190955</v>
      </c>
      <c r="S313" s="202">
        <v>0</v>
      </c>
      <c r="T313" s="203">
        <f>S313*H313</f>
        <v>0</v>
      </c>
      <c r="AR313" s="19" t="s">
        <v>206</v>
      </c>
      <c r="AT313" s="19" t="s">
        <v>183</v>
      </c>
      <c r="AU313" s="19" t="s">
        <v>80</v>
      </c>
      <c r="AY313" s="19" t="s">
        <v>180</v>
      </c>
      <c r="BE313" s="204">
        <f>IF(N313="základní",J313,0)</f>
        <v>0</v>
      </c>
      <c r="BF313" s="204">
        <f>IF(N313="snížená",J313,0)</f>
        <v>0</v>
      </c>
      <c r="BG313" s="204">
        <f>IF(N313="zákl. přenesená",J313,0)</f>
        <v>0</v>
      </c>
      <c r="BH313" s="204">
        <f>IF(N313="sníž. přenesená",J313,0)</f>
        <v>0</v>
      </c>
      <c r="BI313" s="204">
        <f>IF(N313="nulová",J313,0)</f>
        <v>0</v>
      </c>
      <c r="BJ313" s="19" t="s">
        <v>78</v>
      </c>
      <c r="BK313" s="204">
        <f>ROUND(I313*H313,2)</f>
        <v>0</v>
      </c>
      <c r="BL313" s="19" t="s">
        <v>206</v>
      </c>
      <c r="BM313" s="19" t="s">
        <v>798</v>
      </c>
    </row>
    <row r="314" spans="2:47" s="1" customFormat="1" ht="27">
      <c r="B314" s="36"/>
      <c r="C314" s="58"/>
      <c r="D314" s="205" t="s">
        <v>188</v>
      </c>
      <c r="E314" s="58"/>
      <c r="F314" s="206" t="s">
        <v>696</v>
      </c>
      <c r="G314" s="58"/>
      <c r="H314" s="58"/>
      <c r="I314" s="163"/>
      <c r="J314" s="58"/>
      <c r="K314" s="58"/>
      <c r="L314" s="56"/>
      <c r="M314" s="73"/>
      <c r="N314" s="37"/>
      <c r="O314" s="37"/>
      <c r="P314" s="37"/>
      <c r="Q314" s="37"/>
      <c r="R314" s="37"/>
      <c r="S314" s="37"/>
      <c r="T314" s="74"/>
      <c r="AT314" s="19" t="s">
        <v>188</v>
      </c>
      <c r="AU314" s="19" t="s">
        <v>80</v>
      </c>
    </row>
    <row r="315" spans="2:47" s="1" customFormat="1" ht="81">
      <c r="B315" s="36"/>
      <c r="C315" s="58"/>
      <c r="D315" s="205" t="s">
        <v>198</v>
      </c>
      <c r="E315" s="58"/>
      <c r="F315" s="218" t="s">
        <v>697</v>
      </c>
      <c r="G315" s="58"/>
      <c r="H315" s="58"/>
      <c r="I315" s="163"/>
      <c r="J315" s="58"/>
      <c r="K315" s="58"/>
      <c r="L315" s="56"/>
      <c r="M315" s="73"/>
      <c r="N315" s="37"/>
      <c r="O315" s="37"/>
      <c r="P315" s="37"/>
      <c r="Q315" s="37"/>
      <c r="R315" s="37"/>
      <c r="S315" s="37"/>
      <c r="T315" s="74"/>
      <c r="AT315" s="19" t="s">
        <v>198</v>
      </c>
      <c r="AU315" s="19" t="s">
        <v>80</v>
      </c>
    </row>
    <row r="316" spans="2:47" s="1" customFormat="1" ht="27">
      <c r="B316" s="36"/>
      <c r="C316" s="58"/>
      <c r="D316" s="205" t="s">
        <v>216</v>
      </c>
      <c r="E316" s="58"/>
      <c r="F316" s="218" t="s">
        <v>799</v>
      </c>
      <c r="G316" s="58"/>
      <c r="H316" s="58"/>
      <c r="I316" s="163"/>
      <c r="J316" s="58"/>
      <c r="K316" s="58"/>
      <c r="L316" s="56"/>
      <c r="M316" s="73"/>
      <c r="N316" s="37"/>
      <c r="O316" s="37"/>
      <c r="P316" s="37"/>
      <c r="Q316" s="37"/>
      <c r="R316" s="37"/>
      <c r="S316" s="37"/>
      <c r="T316" s="74"/>
      <c r="AT316" s="19" t="s">
        <v>216</v>
      </c>
      <c r="AU316" s="19" t="s">
        <v>80</v>
      </c>
    </row>
    <row r="317" spans="2:51" s="12" customFormat="1" ht="27">
      <c r="B317" s="207"/>
      <c r="C317" s="208"/>
      <c r="D317" s="205" t="s">
        <v>190</v>
      </c>
      <c r="E317" s="209" t="s">
        <v>21</v>
      </c>
      <c r="F317" s="210" t="s">
        <v>794</v>
      </c>
      <c r="G317" s="208"/>
      <c r="H317" s="211">
        <v>20.69</v>
      </c>
      <c r="I317" s="212"/>
      <c r="J317" s="208"/>
      <c r="K317" s="208"/>
      <c r="L317" s="213"/>
      <c r="M317" s="214"/>
      <c r="N317" s="215"/>
      <c r="O317" s="215"/>
      <c r="P317" s="215"/>
      <c r="Q317" s="215"/>
      <c r="R317" s="215"/>
      <c r="S317" s="215"/>
      <c r="T317" s="216"/>
      <c r="AT317" s="217" t="s">
        <v>190</v>
      </c>
      <c r="AU317" s="217" t="s">
        <v>80</v>
      </c>
      <c r="AV317" s="12" t="s">
        <v>80</v>
      </c>
      <c r="AW317" s="12" t="s">
        <v>34</v>
      </c>
      <c r="AX317" s="12" t="s">
        <v>71</v>
      </c>
      <c r="AY317" s="217" t="s">
        <v>180</v>
      </c>
    </row>
    <row r="318" spans="2:51" s="12" customFormat="1" ht="27">
      <c r="B318" s="207"/>
      <c r="C318" s="208"/>
      <c r="D318" s="205" t="s">
        <v>190</v>
      </c>
      <c r="E318" s="209" t="s">
        <v>21</v>
      </c>
      <c r="F318" s="210" t="s">
        <v>795</v>
      </c>
      <c r="G318" s="208"/>
      <c r="H318" s="211">
        <v>25.635</v>
      </c>
      <c r="I318" s="212"/>
      <c r="J318" s="208"/>
      <c r="K318" s="208"/>
      <c r="L318" s="213"/>
      <c r="M318" s="214"/>
      <c r="N318" s="215"/>
      <c r="O318" s="215"/>
      <c r="P318" s="215"/>
      <c r="Q318" s="215"/>
      <c r="R318" s="215"/>
      <c r="S318" s="215"/>
      <c r="T318" s="216"/>
      <c r="AT318" s="217" t="s">
        <v>190</v>
      </c>
      <c r="AU318" s="217" t="s">
        <v>80</v>
      </c>
      <c r="AV318" s="12" t="s">
        <v>80</v>
      </c>
      <c r="AW318" s="12" t="s">
        <v>34</v>
      </c>
      <c r="AX318" s="12" t="s">
        <v>71</v>
      </c>
      <c r="AY318" s="217" t="s">
        <v>180</v>
      </c>
    </row>
    <row r="319" spans="2:51" s="12" customFormat="1" ht="27">
      <c r="B319" s="207"/>
      <c r="C319" s="208"/>
      <c r="D319" s="205" t="s">
        <v>190</v>
      </c>
      <c r="E319" s="209" t="s">
        <v>21</v>
      </c>
      <c r="F319" s="210" t="s">
        <v>800</v>
      </c>
      <c r="G319" s="208"/>
      <c r="H319" s="211">
        <v>32.392</v>
      </c>
      <c r="I319" s="212"/>
      <c r="J319" s="208"/>
      <c r="K319" s="208"/>
      <c r="L319" s="213"/>
      <c r="M319" s="214"/>
      <c r="N319" s="215"/>
      <c r="O319" s="215"/>
      <c r="P319" s="215"/>
      <c r="Q319" s="215"/>
      <c r="R319" s="215"/>
      <c r="S319" s="215"/>
      <c r="T319" s="216"/>
      <c r="AT319" s="217" t="s">
        <v>190</v>
      </c>
      <c r="AU319" s="217" t="s">
        <v>80</v>
      </c>
      <c r="AV319" s="12" t="s">
        <v>80</v>
      </c>
      <c r="AW319" s="12" t="s">
        <v>34</v>
      </c>
      <c r="AX319" s="12" t="s">
        <v>71</v>
      </c>
      <c r="AY319" s="217" t="s">
        <v>180</v>
      </c>
    </row>
    <row r="320" spans="2:51" s="12" customFormat="1" ht="27">
      <c r="B320" s="207"/>
      <c r="C320" s="208"/>
      <c r="D320" s="205" t="s">
        <v>190</v>
      </c>
      <c r="E320" s="209" t="s">
        <v>21</v>
      </c>
      <c r="F320" s="210" t="s">
        <v>797</v>
      </c>
      <c r="G320" s="208"/>
      <c r="H320" s="211">
        <v>25.55</v>
      </c>
      <c r="I320" s="212"/>
      <c r="J320" s="208"/>
      <c r="K320" s="208"/>
      <c r="L320" s="213"/>
      <c r="M320" s="214"/>
      <c r="N320" s="215"/>
      <c r="O320" s="215"/>
      <c r="P320" s="215"/>
      <c r="Q320" s="215"/>
      <c r="R320" s="215"/>
      <c r="S320" s="215"/>
      <c r="T320" s="216"/>
      <c r="AT320" s="217" t="s">
        <v>190</v>
      </c>
      <c r="AU320" s="217" t="s">
        <v>80</v>
      </c>
      <c r="AV320" s="12" t="s">
        <v>80</v>
      </c>
      <c r="AW320" s="12" t="s">
        <v>34</v>
      </c>
      <c r="AX320" s="12" t="s">
        <v>71</v>
      </c>
      <c r="AY320" s="217" t="s">
        <v>180</v>
      </c>
    </row>
    <row r="321" spans="2:51" s="13" customFormat="1" ht="13.5">
      <c r="B321" s="219"/>
      <c r="C321" s="220"/>
      <c r="D321" s="230" t="s">
        <v>190</v>
      </c>
      <c r="E321" s="247" t="s">
        <v>21</v>
      </c>
      <c r="F321" s="248" t="s">
        <v>209</v>
      </c>
      <c r="G321" s="220"/>
      <c r="H321" s="249">
        <v>104.267</v>
      </c>
      <c r="I321" s="224"/>
      <c r="J321" s="220"/>
      <c r="K321" s="220"/>
      <c r="L321" s="225"/>
      <c r="M321" s="226"/>
      <c r="N321" s="227"/>
      <c r="O321" s="227"/>
      <c r="P321" s="227"/>
      <c r="Q321" s="227"/>
      <c r="R321" s="227"/>
      <c r="S321" s="227"/>
      <c r="T321" s="228"/>
      <c r="AT321" s="229" t="s">
        <v>190</v>
      </c>
      <c r="AU321" s="229" t="s">
        <v>80</v>
      </c>
      <c r="AV321" s="13" t="s">
        <v>206</v>
      </c>
      <c r="AW321" s="13" t="s">
        <v>34</v>
      </c>
      <c r="AX321" s="13" t="s">
        <v>78</v>
      </c>
      <c r="AY321" s="229" t="s">
        <v>180</v>
      </c>
    </row>
    <row r="322" spans="2:65" s="1" customFormat="1" ht="31.5" customHeight="1">
      <c r="B322" s="36"/>
      <c r="C322" s="193" t="s">
        <v>425</v>
      </c>
      <c r="D322" s="193" t="s">
        <v>183</v>
      </c>
      <c r="E322" s="194" t="s">
        <v>801</v>
      </c>
      <c r="F322" s="195" t="s">
        <v>802</v>
      </c>
      <c r="G322" s="196" t="s">
        <v>532</v>
      </c>
      <c r="H322" s="197">
        <v>104.267</v>
      </c>
      <c r="I322" s="198"/>
      <c r="J322" s="199">
        <f>ROUND(I322*H322,2)</f>
        <v>0</v>
      </c>
      <c r="K322" s="195" t="s">
        <v>560</v>
      </c>
      <c r="L322" s="56"/>
      <c r="M322" s="200" t="s">
        <v>21</v>
      </c>
      <c r="N322" s="201" t="s">
        <v>42</v>
      </c>
      <c r="O322" s="37"/>
      <c r="P322" s="202">
        <f>O322*H322</f>
        <v>0</v>
      </c>
      <c r="Q322" s="202">
        <v>0</v>
      </c>
      <c r="R322" s="202">
        <f>Q322*H322</f>
        <v>0</v>
      </c>
      <c r="S322" s="202">
        <v>0</v>
      </c>
      <c r="T322" s="203">
        <f>S322*H322</f>
        <v>0</v>
      </c>
      <c r="AR322" s="19" t="s">
        <v>206</v>
      </c>
      <c r="AT322" s="19" t="s">
        <v>183</v>
      </c>
      <c r="AU322" s="19" t="s">
        <v>80</v>
      </c>
      <c r="AY322" s="19" t="s">
        <v>180</v>
      </c>
      <c r="BE322" s="204">
        <f>IF(N322="základní",J322,0)</f>
        <v>0</v>
      </c>
      <c r="BF322" s="204">
        <f>IF(N322="snížená",J322,0)</f>
        <v>0</v>
      </c>
      <c r="BG322" s="204">
        <f>IF(N322="zákl. přenesená",J322,0)</f>
        <v>0</v>
      </c>
      <c r="BH322" s="204">
        <f>IF(N322="sníž. přenesená",J322,0)</f>
        <v>0</v>
      </c>
      <c r="BI322" s="204">
        <f>IF(N322="nulová",J322,0)</f>
        <v>0</v>
      </c>
      <c r="BJ322" s="19" t="s">
        <v>78</v>
      </c>
      <c r="BK322" s="204">
        <f>ROUND(I322*H322,2)</f>
        <v>0</v>
      </c>
      <c r="BL322" s="19" t="s">
        <v>206</v>
      </c>
      <c r="BM322" s="19" t="s">
        <v>803</v>
      </c>
    </row>
    <row r="323" spans="2:47" s="1" customFormat="1" ht="27">
      <c r="B323" s="36"/>
      <c r="C323" s="58"/>
      <c r="D323" s="205" t="s">
        <v>188</v>
      </c>
      <c r="E323" s="58"/>
      <c r="F323" s="206" t="s">
        <v>804</v>
      </c>
      <c r="G323" s="58"/>
      <c r="H323" s="58"/>
      <c r="I323" s="163"/>
      <c r="J323" s="58"/>
      <c r="K323" s="58"/>
      <c r="L323" s="56"/>
      <c r="M323" s="73"/>
      <c r="N323" s="37"/>
      <c r="O323" s="37"/>
      <c r="P323" s="37"/>
      <c r="Q323" s="37"/>
      <c r="R323" s="37"/>
      <c r="S323" s="37"/>
      <c r="T323" s="74"/>
      <c r="AT323" s="19" t="s">
        <v>188</v>
      </c>
      <c r="AU323" s="19" t="s">
        <v>80</v>
      </c>
    </row>
    <row r="324" spans="2:47" s="1" customFormat="1" ht="94.5">
      <c r="B324" s="36"/>
      <c r="C324" s="58"/>
      <c r="D324" s="205" t="s">
        <v>198</v>
      </c>
      <c r="E324" s="58"/>
      <c r="F324" s="218" t="s">
        <v>805</v>
      </c>
      <c r="G324" s="58"/>
      <c r="H324" s="58"/>
      <c r="I324" s="163"/>
      <c r="J324" s="58"/>
      <c r="K324" s="58"/>
      <c r="L324" s="56"/>
      <c r="M324" s="73"/>
      <c r="N324" s="37"/>
      <c r="O324" s="37"/>
      <c r="P324" s="37"/>
      <c r="Q324" s="37"/>
      <c r="R324" s="37"/>
      <c r="S324" s="37"/>
      <c r="T324" s="74"/>
      <c r="AT324" s="19" t="s">
        <v>198</v>
      </c>
      <c r="AU324" s="19" t="s">
        <v>80</v>
      </c>
    </row>
    <row r="325" spans="2:47" s="1" customFormat="1" ht="27">
      <c r="B325" s="36"/>
      <c r="C325" s="58"/>
      <c r="D325" s="205" t="s">
        <v>216</v>
      </c>
      <c r="E325" s="58"/>
      <c r="F325" s="218" t="s">
        <v>806</v>
      </c>
      <c r="G325" s="58"/>
      <c r="H325" s="58"/>
      <c r="I325" s="163"/>
      <c r="J325" s="58"/>
      <c r="K325" s="58"/>
      <c r="L325" s="56"/>
      <c r="M325" s="73"/>
      <c r="N325" s="37"/>
      <c r="O325" s="37"/>
      <c r="P325" s="37"/>
      <c r="Q325" s="37"/>
      <c r="R325" s="37"/>
      <c r="S325" s="37"/>
      <c r="T325" s="74"/>
      <c r="AT325" s="19" t="s">
        <v>216</v>
      </c>
      <c r="AU325" s="19" t="s">
        <v>80</v>
      </c>
    </row>
    <row r="326" spans="2:51" s="12" customFormat="1" ht="27">
      <c r="B326" s="207"/>
      <c r="C326" s="208"/>
      <c r="D326" s="205" t="s">
        <v>190</v>
      </c>
      <c r="E326" s="209" t="s">
        <v>21</v>
      </c>
      <c r="F326" s="210" t="s">
        <v>794</v>
      </c>
      <c r="G326" s="208"/>
      <c r="H326" s="211">
        <v>20.69</v>
      </c>
      <c r="I326" s="212"/>
      <c r="J326" s="208"/>
      <c r="K326" s="208"/>
      <c r="L326" s="213"/>
      <c r="M326" s="214"/>
      <c r="N326" s="215"/>
      <c r="O326" s="215"/>
      <c r="P326" s="215"/>
      <c r="Q326" s="215"/>
      <c r="R326" s="215"/>
      <c r="S326" s="215"/>
      <c r="T326" s="216"/>
      <c r="AT326" s="217" t="s">
        <v>190</v>
      </c>
      <c r="AU326" s="217" t="s">
        <v>80</v>
      </c>
      <c r="AV326" s="12" t="s">
        <v>80</v>
      </c>
      <c r="AW326" s="12" t="s">
        <v>34</v>
      </c>
      <c r="AX326" s="12" t="s">
        <v>71</v>
      </c>
      <c r="AY326" s="217" t="s">
        <v>180</v>
      </c>
    </row>
    <row r="327" spans="2:51" s="12" customFormat="1" ht="27">
      <c r="B327" s="207"/>
      <c r="C327" s="208"/>
      <c r="D327" s="205" t="s">
        <v>190</v>
      </c>
      <c r="E327" s="209" t="s">
        <v>21</v>
      </c>
      <c r="F327" s="210" t="s">
        <v>795</v>
      </c>
      <c r="G327" s="208"/>
      <c r="H327" s="211">
        <v>25.635</v>
      </c>
      <c r="I327" s="212"/>
      <c r="J327" s="208"/>
      <c r="K327" s="208"/>
      <c r="L327" s="213"/>
      <c r="M327" s="214"/>
      <c r="N327" s="215"/>
      <c r="O327" s="215"/>
      <c r="P327" s="215"/>
      <c r="Q327" s="215"/>
      <c r="R327" s="215"/>
      <c r="S327" s="215"/>
      <c r="T327" s="216"/>
      <c r="AT327" s="217" t="s">
        <v>190</v>
      </c>
      <c r="AU327" s="217" t="s">
        <v>80</v>
      </c>
      <c r="AV327" s="12" t="s">
        <v>80</v>
      </c>
      <c r="AW327" s="12" t="s">
        <v>34</v>
      </c>
      <c r="AX327" s="12" t="s">
        <v>71</v>
      </c>
      <c r="AY327" s="217" t="s">
        <v>180</v>
      </c>
    </row>
    <row r="328" spans="2:51" s="12" customFormat="1" ht="27">
      <c r="B328" s="207"/>
      <c r="C328" s="208"/>
      <c r="D328" s="205" t="s">
        <v>190</v>
      </c>
      <c r="E328" s="209" t="s">
        <v>21</v>
      </c>
      <c r="F328" s="210" t="s">
        <v>796</v>
      </c>
      <c r="G328" s="208"/>
      <c r="H328" s="211">
        <v>32.392</v>
      </c>
      <c r="I328" s="212"/>
      <c r="J328" s="208"/>
      <c r="K328" s="208"/>
      <c r="L328" s="213"/>
      <c r="M328" s="214"/>
      <c r="N328" s="215"/>
      <c r="O328" s="215"/>
      <c r="P328" s="215"/>
      <c r="Q328" s="215"/>
      <c r="R328" s="215"/>
      <c r="S328" s="215"/>
      <c r="T328" s="216"/>
      <c r="AT328" s="217" t="s">
        <v>190</v>
      </c>
      <c r="AU328" s="217" t="s">
        <v>80</v>
      </c>
      <c r="AV328" s="12" t="s">
        <v>80</v>
      </c>
      <c r="AW328" s="12" t="s">
        <v>34</v>
      </c>
      <c r="AX328" s="12" t="s">
        <v>71</v>
      </c>
      <c r="AY328" s="217" t="s">
        <v>180</v>
      </c>
    </row>
    <row r="329" spans="2:51" s="12" customFormat="1" ht="27">
      <c r="B329" s="207"/>
      <c r="C329" s="208"/>
      <c r="D329" s="205" t="s">
        <v>190</v>
      </c>
      <c r="E329" s="209" t="s">
        <v>21</v>
      </c>
      <c r="F329" s="210" t="s">
        <v>797</v>
      </c>
      <c r="G329" s="208"/>
      <c r="H329" s="211">
        <v>25.55</v>
      </c>
      <c r="I329" s="212"/>
      <c r="J329" s="208"/>
      <c r="K329" s="208"/>
      <c r="L329" s="213"/>
      <c r="M329" s="214"/>
      <c r="N329" s="215"/>
      <c r="O329" s="215"/>
      <c r="P329" s="215"/>
      <c r="Q329" s="215"/>
      <c r="R329" s="215"/>
      <c r="S329" s="215"/>
      <c r="T329" s="216"/>
      <c r="AT329" s="217" t="s">
        <v>190</v>
      </c>
      <c r="AU329" s="217" t="s">
        <v>80</v>
      </c>
      <c r="AV329" s="12" t="s">
        <v>80</v>
      </c>
      <c r="AW329" s="12" t="s">
        <v>34</v>
      </c>
      <c r="AX329" s="12" t="s">
        <v>71</v>
      </c>
      <c r="AY329" s="217" t="s">
        <v>180</v>
      </c>
    </row>
    <row r="330" spans="2:51" s="13" customFormat="1" ht="13.5">
      <c r="B330" s="219"/>
      <c r="C330" s="220"/>
      <c r="D330" s="230" t="s">
        <v>190</v>
      </c>
      <c r="E330" s="247" t="s">
        <v>21</v>
      </c>
      <c r="F330" s="248" t="s">
        <v>209</v>
      </c>
      <c r="G330" s="220"/>
      <c r="H330" s="249">
        <v>104.267</v>
      </c>
      <c r="I330" s="224"/>
      <c r="J330" s="220"/>
      <c r="K330" s="220"/>
      <c r="L330" s="225"/>
      <c r="M330" s="226"/>
      <c r="N330" s="227"/>
      <c r="O330" s="227"/>
      <c r="P330" s="227"/>
      <c r="Q330" s="227"/>
      <c r="R330" s="227"/>
      <c r="S330" s="227"/>
      <c r="T330" s="228"/>
      <c r="AT330" s="229" t="s">
        <v>190</v>
      </c>
      <c r="AU330" s="229" t="s">
        <v>80</v>
      </c>
      <c r="AV330" s="13" t="s">
        <v>206</v>
      </c>
      <c r="AW330" s="13" t="s">
        <v>34</v>
      </c>
      <c r="AX330" s="13" t="s">
        <v>78</v>
      </c>
      <c r="AY330" s="229" t="s">
        <v>180</v>
      </c>
    </row>
    <row r="331" spans="2:65" s="1" customFormat="1" ht="31.5" customHeight="1">
      <c r="B331" s="36"/>
      <c r="C331" s="193" t="s">
        <v>429</v>
      </c>
      <c r="D331" s="193" t="s">
        <v>183</v>
      </c>
      <c r="E331" s="194" t="s">
        <v>807</v>
      </c>
      <c r="F331" s="195" t="s">
        <v>808</v>
      </c>
      <c r="G331" s="196" t="s">
        <v>532</v>
      </c>
      <c r="H331" s="197">
        <v>104.267</v>
      </c>
      <c r="I331" s="198"/>
      <c r="J331" s="199">
        <f>ROUND(I331*H331,2)</f>
        <v>0</v>
      </c>
      <c r="K331" s="195" t="s">
        <v>560</v>
      </c>
      <c r="L331" s="56"/>
      <c r="M331" s="200" t="s">
        <v>21</v>
      </c>
      <c r="N331" s="201" t="s">
        <v>42</v>
      </c>
      <c r="O331" s="37"/>
      <c r="P331" s="202">
        <f>O331*H331</f>
        <v>0</v>
      </c>
      <c r="Q331" s="202">
        <v>0.00011</v>
      </c>
      <c r="R331" s="202">
        <f>Q331*H331</f>
        <v>0.01146937</v>
      </c>
      <c r="S331" s="202">
        <v>0</v>
      </c>
      <c r="T331" s="203">
        <f>S331*H331</f>
        <v>0</v>
      </c>
      <c r="AR331" s="19" t="s">
        <v>206</v>
      </c>
      <c r="AT331" s="19" t="s">
        <v>183</v>
      </c>
      <c r="AU331" s="19" t="s">
        <v>80</v>
      </c>
      <c r="AY331" s="19" t="s">
        <v>180</v>
      </c>
      <c r="BE331" s="204">
        <f>IF(N331="základní",J331,0)</f>
        <v>0</v>
      </c>
      <c r="BF331" s="204">
        <f>IF(N331="snížená",J331,0)</f>
        <v>0</v>
      </c>
      <c r="BG331" s="204">
        <f>IF(N331="zákl. přenesená",J331,0)</f>
        <v>0</v>
      </c>
      <c r="BH331" s="204">
        <f>IF(N331="sníž. přenesená",J331,0)</f>
        <v>0</v>
      </c>
      <c r="BI331" s="204">
        <f>IF(N331="nulová",J331,0)</f>
        <v>0</v>
      </c>
      <c r="BJ331" s="19" t="s">
        <v>78</v>
      </c>
      <c r="BK331" s="204">
        <f>ROUND(I331*H331,2)</f>
        <v>0</v>
      </c>
      <c r="BL331" s="19" t="s">
        <v>206</v>
      </c>
      <c r="BM331" s="19" t="s">
        <v>809</v>
      </c>
    </row>
    <row r="332" spans="2:47" s="1" customFormat="1" ht="27">
      <c r="B332" s="36"/>
      <c r="C332" s="58"/>
      <c r="D332" s="205" t="s">
        <v>188</v>
      </c>
      <c r="E332" s="58"/>
      <c r="F332" s="206" t="s">
        <v>810</v>
      </c>
      <c r="G332" s="58"/>
      <c r="H332" s="58"/>
      <c r="I332" s="163"/>
      <c r="J332" s="58"/>
      <c r="K332" s="58"/>
      <c r="L332" s="56"/>
      <c r="M332" s="73"/>
      <c r="N332" s="37"/>
      <c r="O332" s="37"/>
      <c r="P332" s="37"/>
      <c r="Q332" s="37"/>
      <c r="R332" s="37"/>
      <c r="S332" s="37"/>
      <c r="T332" s="74"/>
      <c r="AT332" s="19" t="s">
        <v>188</v>
      </c>
      <c r="AU332" s="19" t="s">
        <v>80</v>
      </c>
    </row>
    <row r="333" spans="2:47" s="1" customFormat="1" ht="94.5">
      <c r="B333" s="36"/>
      <c r="C333" s="58"/>
      <c r="D333" s="230" t="s">
        <v>198</v>
      </c>
      <c r="E333" s="58"/>
      <c r="F333" s="231" t="s">
        <v>805</v>
      </c>
      <c r="G333" s="58"/>
      <c r="H333" s="58"/>
      <c r="I333" s="163"/>
      <c r="J333" s="58"/>
      <c r="K333" s="58"/>
      <c r="L333" s="56"/>
      <c r="M333" s="73"/>
      <c r="N333" s="37"/>
      <c r="O333" s="37"/>
      <c r="P333" s="37"/>
      <c r="Q333" s="37"/>
      <c r="R333" s="37"/>
      <c r="S333" s="37"/>
      <c r="T333" s="74"/>
      <c r="AT333" s="19" t="s">
        <v>198</v>
      </c>
      <c r="AU333" s="19" t="s">
        <v>80</v>
      </c>
    </row>
    <row r="334" spans="2:65" s="1" customFormat="1" ht="31.5" customHeight="1">
      <c r="B334" s="36"/>
      <c r="C334" s="193" t="s">
        <v>433</v>
      </c>
      <c r="D334" s="193" t="s">
        <v>183</v>
      </c>
      <c r="E334" s="194" t="s">
        <v>811</v>
      </c>
      <c r="F334" s="195" t="s">
        <v>812</v>
      </c>
      <c r="G334" s="196" t="s">
        <v>532</v>
      </c>
      <c r="H334" s="197">
        <v>104.267</v>
      </c>
      <c r="I334" s="198"/>
      <c r="J334" s="199">
        <f>ROUND(I334*H334,2)</f>
        <v>0</v>
      </c>
      <c r="K334" s="195" t="s">
        <v>560</v>
      </c>
      <c r="L334" s="56"/>
      <c r="M334" s="200" t="s">
        <v>21</v>
      </c>
      <c r="N334" s="201" t="s">
        <v>42</v>
      </c>
      <c r="O334" s="37"/>
      <c r="P334" s="202">
        <f>O334*H334</f>
        <v>0</v>
      </c>
      <c r="Q334" s="202">
        <v>0</v>
      </c>
      <c r="R334" s="202">
        <f>Q334*H334</f>
        <v>0</v>
      </c>
      <c r="S334" s="202">
        <v>0</v>
      </c>
      <c r="T334" s="203">
        <f>S334*H334</f>
        <v>0</v>
      </c>
      <c r="AR334" s="19" t="s">
        <v>206</v>
      </c>
      <c r="AT334" s="19" t="s">
        <v>183</v>
      </c>
      <c r="AU334" s="19" t="s">
        <v>80</v>
      </c>
      <c r="AY334" s="19" t="s">
        <v>180</v>
      </c>
      <c r="BE334" s="204">
        <f>IF(N334="základní",J334,0)</f>
        <v>0</v>
      </c>
      <c r="BF334" s="204">
        <f>IF(N334="snížená",J334,0)</f>
        <v>0</v>
      </c>
      <c r="BG334" s="204">
        <f>IF(N334="zákl. přenesená",J334,0)</f>
        <v>0</v>
      </c>
      <c r="BH334" s="204">
        <f>IF(N334="sníž. přenesená",J334,0)</f>
        <v>0</v>
      </c>
      <c r="BI334" s="204">
        <f>IF(N334="nulová",J334,0)</f>
        <v>0</v>
      </c>
      <c r="BJ334" s="19" t="s">
        <v>78</v>
      </c>
      <c r="BK334" s="204">
        <f>ROUND(I334*H334,2)</f>
        <v>0</v>
      </c>
      <c r="BL334" s="19" t="s">
        <v>206</v>
      </c>
      <c r="BM334" s="19" t="s">
        <v>813</v>
      </c>
    </row>
    <row r="335" spans="2:47" s="1" customFormat="1" ht="27">
      <c r="B335" s="36"/>
      <c r="C335" s="58"/>
      <c r="D335" s="205" t="s">
        <v>188</v>
      </c>
      <c r="E335" s="58"/>
      <c r="F335" s="206" t="s">
        <v>814</v>
      </c>
      <c r="G335" s="58"/>
      <c r="H335" s="58"/>
      <c r="I335" s="163"/>
      <c r="J335" s="58"/>
      <c r="K335" s="58"/>
      <c r="L335" s="56"/>
      <c r="M335" s="73"/>
      <c r="N335" s="37"/>
      <c r="O335" s="37"/>
      <c r="P335" s="37"/>
      <c r="Q335" s="37"/>
      <c r="R335" s="37"/>
      <c r="S335" s="37"/>
      <c r="T335" s="74"/>
      <c r="AT335" s="19" t="s">
        <v>188</v>
      </c>
      <c r="AU335" s="19" t="s">
        <v>80</v>
      </c>
    </row>
    <row r="336" spans="2:47" s="1" customFormat="1" ht="40.5">
      <c r="B336" s="36"/>
      <c r="C336" s="58"/>
      <c r="D336" s="205" t="s">
        <v>198</v>
      </c>
      <c r="E336" s="58"/>
      <c r="F336" s="218" t="s">
        <v>815</v>
      </c>
      <c r="G336" s="58"/>
      <c r="H336" s="58"/>
      <c r="I336" s="163"/>
      <c r="J336" s="58"/>
      <c r="K336" s="58"/>
      <c r="L336" s="56"/>
      <c r="M336" s="73"/>
      <c r="N336" s="37"/>
      <c r="O336" s="37"/>
      <c r="P336" s="37"/>
      <c r="Q336" s="37"/>
      <c r="R336" s="37"/>
      <c r="S336" s="37"/>
      <c r="T336" s="74"/>
      <c r="AT336" s="19" t="s">
        <v>198</v>
      </c>
      <c r="AU336" s="19" t="s">
        <v>80</v>
      </c>
    </row>
    <row r="337" spans="2:47" s="1" customFormat="1" ht="27">
      <c r="B337" s="36"/>
      <c r="C337" s="58"/>
      <c r="D337" s="205" t="s">
        <v>216</v>
      </c>
      <c r="E337" s="58"/>
      <c r="F337" s="218" t="s">
        <v>806</v>
      </c>
      <c r="G337" s="58"/>
      <c r="H337" s="58"/>
      <c r="I337" s="163"/>
      <c r="J337" s="58"/>
      <c r="K337" s="58"/>
      <c r="L337" s="56"/>
      <c r="M337" s="73"/>
      <c r="N337" s="37"/>
      <c r="O337" s="37"/>
      <c r="P337" s="37"/>
      <c r="Q337" s="37"/>
      <c r="R337" s="37"/>
      <c r="S337" s="37"/>
      <c r="T337" s="74"/>
      <c r="AT337" s="19" t="s">
        <v>216</v>
      </c>
      <c r="AU337" s="19" t="s">
        <v>80</v>
      </c>
    </row>
    <row r="338" spans="2:63" s="11" customFormat="1" ht="29.85" customHeight="1">
      <c r="B338" s="176"/>
      <c r="C338" s="177"/>
      <c r="D338" s="190" t="s">
        <v>70</v>
      </c>
      <c r="E338" s="191" t="s">
        <v>206</v>
      </c>
      <c r="F338" s="191" t="s">
        <v>816</v>
      </c>
      <c r="G338" s="177"/>
      <c r="H338" s="177"/>
      <c r="I338" s="180"/>
      <c r="J338" s="192">
        <f>BK338</f>
        <v>0</v>
      </c>
      <c r="K338" s="177"/>
      <c r="L338" s="182"/>
      <c r="M338" s="183"/>
      <c r="N338" s="184"/>
      <c r="O338" s="184"/>
      <c r="P338" s="185">
        <f>SUM(P339:P352)</f>
        <v>0</v>
      </c>
      <c r="Q338" s="184"/>
      <c r="R338" s="185">
        <f>SUM(R339:R352)</f>
        <v>42.224474660000006</v>
      </c>
      <c r="S338" s="184"/>
      <c r="T338" s="186">
        <f>SUM(T339:T352)</f>
        <v>0</v>
      </c>
      <c r="AR338" s="187" t="s">
        <v>78</v>
      </c>
      <c r="AT338" s="188" t="s">
        <v>70</v>
      </c>
      <c r="AU338" s="188" t="s">
        <v>78</v>
      </c>
      <c r="AY338" s="187" t="s">
        <v>180</v>
      </c>
      <c r="BK338" s="189">
        <f>SUM(BK339:BK352)</f>
        <v>0</v>
      </c>
    </row>
    <row r="339" spans="2:65" s="1" customFormat="1" ht="22.5" customHeight="1">
      <c r="B339" s="36"/>
      <c r="C339" s="193" t="s">
        <v>437</v>
      </c>
      <c r="D339" s="193" t="s">
        <v>183</v>
      </c>
      <c r="E339" s="194" t="s">
        <v>817</v>
      </c>
      <c r="F339" s="195" t="s">
        <v>818</v>
      </c>
      <c r="G339" s="196" t="s">
        <v>196</v>
      </c>
      <c r="H339" s="197">
        <v>3.087</v>
      </c>
      <c r="I339" s="198"/>
      <c r="J339" s="199">
        <f>ROUND(I339*H339,2)</f>
        <v>0</v>
      </c>
      <c r="K339" s="195" t="s">
        <v>560</v>
      </c>
      <c r="L339" s="56"/>
      <c r="M339" s="200" t="s">
        <v>21</v>
      </c>
      <c r="N339" s="201" t="s">
        <v>42</v>
      </c>
      <c r="O339" s="37"/>
      <c r="P339" s="202">
        <f>O339*H339</f>
        <v>0</v>
      </c>
      <c r="Q339" s="202">
        <v>0</v>
      </c>
      <c r="R339" s="202">
        <f>Q339*H339</f>
        <v>0</v>
      </c>
      <c r="S339" s="202">
        <v>0</v>
      </c>
      <c r="T339" s="203">
        <f>S339*H339</f>
        <v>0</v>
      </c>
      <c r="AR339" s="19" t="s">
        <v>206</v>
      </c>
      <c r="AT339" s="19" t="s">
        <v>183</v>
      </c>
      <c r="AU339" s="19" t="s">
        <v>80</v>
      </c>
      <c r="AY339" s="19" t="s">
        <v>180</v>
      </c>
      <c r="BE339" s="204">
        <f>IF(N339="základní",J339,0)</f>
        <v>0</v>
      </c>
      <c r="BF339" s="204">
        <f>IF(N339="snížená",J339,0)</f>
        <v>0</v>
      </c>
      <c r="BG339" s="204">
        <f>IF(N339="zákl. přenesená",J339,0)</f>
        <v>0</v>
      </c>
      <c r="BH339" s="204">
        <f>IF(N339="sníž. přenesená",J339,0)</f>
        <v>0</v>
      </c>
      <c r="BI339" s="204">
        <f>IF(N339="nulová",J339,0)</f>
        <v>0</v>
      </c>
      <c r="BJ339" s="19" t="s">
        <v>78</v>
      </c>
      <c r="BK339" s="204">
        <f>ROUND(I339*H339,2)</f>
        <v>0</v>
      </c>
      <c r="BL339" s="19" t="s">
        <v>206</v>
      </c>
      <c r="BM339" s="19" t="s">
        <v>819</v>
      </c>
    </row>
    <row r="340" spans="2:47" s="1" customFormat="1" ht="27">
      <c r="B340" s="36"/>
      <c r="C340" s="58"/>
      <c r="D340" s="205" t="s">
        <v>188</v>
      </c>
      <c r="E340" s="58"/>
      <c r="F340" s="206" t="s">
        <v>820</v>
      </c>
      <c r="G340" s="58"/>
      <c r="H340" s="58"/>
      <c r="I340" s="163"/>
      <c r="J340" s="58"/>
      <c r="K340" s="58"/>
      <c r="L340" s="56"/>
      <c r="M340" s="73"/>
      <c r="N340" s="37"/>
      <c r="O340" s="37"/>
      <c r="P340" s="37"/>
      <c r="Q340" s="37"/>
      <c r="R340" s="37"/>
      <c r="S340" s="37"/>
      <c r="T340" s="74"/>
      <c r="AT340" s="19" t="s">
        <v>188</v>
      </c>
      <c r="AU340" s="19" t="s">
        <v>80</v>
      </c>
    </row>
    <row r="341" spans="2:47" s="1" customFormat="1" ht="54">
      <c r="B341" s="36"/>
      <c r="C341" s="58"/>
      <c r="D341" s="205" t="s">
        <v>198</v>
      </c>
      <c r="E341" s="58"/>
      <c r="F341" s="218" t="s">
        <v>821</v>
      </c>
      <c r="G341" s="58"/>
      <c r="H341" s="58"/>
      <c r="I341" s="163"/>
      <c r="J341" s="58"/>
      <c r="K341" s="58"/>
      <c r="L341" s="56"/>
      <c r="M341" s="73"/>
      <c r="N341" s="37"/>
      <c r="O341" s="37"/>
      <c r="P341" s="37"/>
      <c r="Q341" s="37"/>
      <c r="R341" s="37"/>
      <c r="S341" s="37"/>
      <c r="T341" s="74"/>
      <c r="AT341" s="19" t="s">
        <v>198</v>
      </c>
      <c r="AU341" s="19" t="s">
        <v>80</v>
      </c>
    </row>
    <row r="342" spans="2:51" s="12" customFormat="1" ht="13.5">
      <c r="B342" s="207"/>
      <c r="C342" s="208"/>
      <c r="D342" s="230" t="s">
        <v>190</v>
      </c>
      <c r="E342" s="243" t="s">
        <v>21</v>
      </c>
      <c r="F342" s="244" t="s">
        <v>822</v>
      </c>
      <c r="G342" s="208"/>
      <c r="H342" s="245">
        <v>3.087</v>
      </c>
      <c r="I342" s="212"/>
      <c r="J342" s="208"/>
      <c r="K342" s="208"/>
      <c r="L342" s="213"/>
      <c r="M342" s="214"/>
      <c r="N342" s="215"/>
      <c r="O342" s="215"/>
      <c r="P342" s="215"/>
      <c r="Q342" s="215"/>
      <c r="R342" s="215"/>
      <c r="S342" s="215"/>
      <c r="T342" s="216"/>
      <c r="AT342" s="217" t="s">
        <v>190</v>
      </c>
      <c r="AU342" s="217" t="s">
        <v>80</v>
      </c>
      <c r="AV342" s="12" t="s">
        <v>80</v>
      </c>
      <c r="AW342" s="12" t="s">
        <v>34</v>
      </c>
      <c r="AX342" s="12" t="s">
        <v>78</v>
      </c>
      <c r="AY342" s="217" t="s">
        <v>180</v>
      </c>
    </row>
    <row r="343" spans="2:65" s="1" customFormat="1" ht="31.5" customHeight="1">
      <c r="B343" s="36"/>
      <c r="C343" s="232" t="s">
        <v>441</v>
      </c>
      <c r="D343" s="232" t="s">
        <v>219</v>
      </c>
      <c r="E343" s="233" t="s">
        <v>823</v>
      </c>
      <c r="F343" s="234" t="s">
        <v>824</v>
      </c>
      <c r="G343" s="235" t="s">
        <v>825</v>
      </c>
      <c r="H343" s="236">
        <v>3087</v>
      </c>
      <c r="I343" s="237"/>
      <c r="J343" s="238">
        <f>ROUND(I343*H343,2)</f>
        <v>0</v>
      </c>
      <c r="K343" s="234" t="s">
        <v>21</v>
      </c>
      <c r="L343" s="239"/>
      <c r="M343" s="240" t="s">
        <v>21</v>
      </c>
      <c r="N343" s="241" t="s">
        <v>42</v>
      </c>
      <c r="O343" s="37"/>
      <c r="P343" s="202">
        <f>O343*H343</f>
        <v>0</v>
      </c>
      <c r="Q343" s="202">
        <v>0.001</v>
      </c>
      <c r="R343" s="202">
        <f>Q343*H343</f>
        <v>3.087</v>
      </c>
      <c r="S343" s="202">
        <v>0</v>
      </c>
      <c r="T343" s="203">
        <f>S343*H343</f>
        <v>0</v>
      </c>
      <c r="AR343" s="19" t="s">
        <v>181</v>
      </c>
      <c r="AT343" s="19" t="s">
        <v>219</v>
      </c>
      <c r="AU343" s="19" t="s">
        <v>80</v>
      </c>
      <c r="AY343" s="19" t="s">
        <v>180</v>
      </c>
      <c r="BE343" s="204">
        <f>IF(N343="základní",J343,0)</f>
        <v>0</v>
      </c>
      <c r="BF343" s="204">
        <f>IF(N343="snížená",J343,0)</f>
        <v>0</v>
      </c>
      <c r="BG343" s="204">
        <f>IF(N343="zákl. přenesená",J343,0)</f>
        <v>0</v>
      </c>
      <c r="BH343" s="204">
        <f>IF(N343="sníž. přenesená",J343,0)</f>
        <v>0</v>
      </c>
      <c r="BI343" s="204">
        <f>IF(N343="nulová",J343,0)</f>
        <v>0</v>
      </c>
      <c r="BJ343" s="19" t="s">
        <v>78</v>
      </c>
      <c r="BK343" s="204">
        <f>ROUND(I343*H343,2)</f>
        <v>0</v>
      </c>
      <c r="BL343" s="19" t="s">
        <v>206</v>
      </c>
      <c r="BM343" s="19" t="s">
        <v>826</v>
      </c>
    </row>
    <row r="344" spans="2:47" s="1" customFormat="1" ht="27">
      <c r="B344" s="36"/>
      <c r="C344" s="58"/>
      <c r="D344" s="205" t="s">
        <v>188</v>
      </c>
      <c r="E344" s="58"/>
      <c r="F344" s="206" t="s">
        <v>824</v>
      </c>
      <c r="G344" s="58"/>
      <c r="H344" s="58"/>
      <c r="I344" s="163"/>
      <c r="J344" s="58"/>
      <c r="K344" s="58"/>
      <c r="L344" s="56"/>
      <c r="M344" s="73"/>
      <c r="N344" s="37"/>
      <c r="O344" s="37"/>
      <c r="P344" s="37"/>
      <c r="Q344" s="37"/>
      <c r="R344" s="37"/>
      <c r="S344" s="37"/>
      <c r="T344" s="74"/>
      <c r="AT344" s="19" t="s">
        <v>188</v>
      </c>
      <c r="AU344" s="19" t="s">
        <v>80</v>
      </c>
    </row>
    <row r="345" spans="2:47" s="1" customFormat="1" ht="40.5">
      <c r="B345" s="36"/>
      <c r="C345" s="58"/>
      <c r="D345" s="205" t="s">
        <v>216</v>
      </c>
      <c r="E345" s="58"/>
      <c r="F345" s="218" t="s">
        <v>827</v>
      </c>
      <c r="G345" s="58"/>
      <c r="H345" s="58"/>
      <c r="I345" s="163"/>
      <c r="J345" s="58"/>
      <c r="K345" s="58"/>
      <c r="L345" s="56"/>
      <c r="M345" s="73"/>
      <c r="N345" s="37"/>
      <c r="O345" s="37"/>
      <c r="P345" s="37"/>
      <c r="Q345" s="37"/>
      <c r="R345" s="37"/>
      <c r="S345" s="37"/>
      <c r="T345" s="74"/>
      <c r="AT345" s="19" t="s">
        <v>216</v>
      </c>
      <c r="AU345" s="19" t="s">
        <v>80</v>
      </c>
    </row>
    <row r="346" spans="2:51" s="12" customFormat="1" ht="13.5">
      <c r="B346" s="207"/>
      <c r="C346" s="208"/>
      <c r="D346" s="230" t="s">
        <v>190</v>
      </c>
      <c r="E346" s="208"/>
      <c r="F346" s="244" t="s">
        <v>828</v>
      </c>
      <c r="G346" s="208"/>
      <c r="H346" s="245">
        <v>3087</v>
      </c>
      <c r="I346" s="212"/>
      <c r="J346" s="208"/>
      <c r="K346" s="208"/>
      <c r="L346" s="213"/>
      <c r="M346" s="214"/>
      <c r="N346" s="215"/>
      <c r="O346" s="215"/>
      <c r="P346" s="215"/>
      <c r="Q346" s="215"/>
      <c r="R346" s="215"/>
      <c r="S346" s="215"/>
      <c r="T346" s="216"/>
      <c r="AT346" s="217" t="s">
        <v>190</v>
      </c>
      <c r="AU346" s="217" t="s">
        <v>80</v>
      </c>
      <c r="AV346" s="12" t="s">
        <v>80</v>
      </c>
      <c r="AW346" s="12" t="s">
        <v>4</v>
      </c>
      <c r="AX346" s="12" t="s">
        <v>78</v>
      </c>
      <c r="AY346" s="217" t="s">
        <v>180</v>
      </c>
    </row>
    <row r="347" spans="2:65" s="1" customFormat="1" ht="22.5" customHeight="1">
      <c r="B347" s="36"/>
      <c r="C347" s="193" t="s">
        <v>445</v>
      </c>
      <c r="D347" s="193" t="s">
        <v>183</v>
      </c>
      <c r="E347" s="194" t="s">
        <v>829</v>
      </c>
      <c r="F347" s="195" t="s">
        <v>830</v>
      </c>
      <c r="G347" s="196" t="s">
        <v>614</v>
      </c>
      <c r="H347" s="197">
        <v>12.82</v>
      </c>
      <c r="I347" s="198"/>
      <c r="J347" s="199">
        <f>ROUND(I347*H347,2)</f>
        <v>0</v>
      </c>
      <c r="K347" s="195" t="s">
        <v>21</v>
      </c>
      <c r="L347" s="56"/>
      <c r="M347" s="200" t="s">
        <v>21</v>
      </c>
      <c r="N347" s="201" t="s">
        <v>42</v>
      </c>
      <c r="O347" s="37"/>
      <c r="P347" s="202">
        <f>O347*H347</f>
        <v>0</v>
      </c>
      <c r="Q347" s="202">
        <v>0.01049</v>
      </c>
      <c r="R347" s="202">
        <f>Q347*H347</f>
        <v>0.13448179999999998</v>
      </c>
      <c r="S347" s="202">
        <v>0</v>
      </c>
      <c r="T347" s="203">
        <f>S347*H347</f>
        <v>0</v>
      </c>
      <c r="AR347" s="19" t="s">
        <v>206</v>
      </c>
      <c r="AT347" s="19" t="s">
        <v>183</v>
      </c>
      <c r="AU347" s="19" t="s">
        <v>80</v>
      </c>
      <c r="AY347" s="19" t="s">
        <v>180</v>
      </c>
      <c r="BE347" s="204">
        <f>IF(N347="základní",J347,0)</f>
        <v>0</v>
      </c>
      <c r="BF347" s="204">
        <f>IF(N347="snížená",J347,0)</f>
        <v>0</v>
      </c>
      <c r="BG347" s="204">
        <f>IF(N347="zákl. přenesená",J347,0)</f>
        <v>0</v>
      </c>
      <c r="BH347" s="204">
        <f>IF(N347="sníž. přenesená",J347,0)</f>
        <v>0</v>
      </c>
      <c r="BI347" s="204">
        <f>IF(N347="nulová",J347,0)</f>
        <v>0</v>
      </c>
      <c r="BJ347" s="19" t="s">
        <v>78</v>
      </c>
      <c r="BK347" s="204">
        <f>ROUND(I347*H347,2)</f>
        <v>0</v>
      </c>
      <c r="BL347" s="19" t="s">
        <v>206</v>
      </c>
      <c r="BM347" s="19" t="s">
        <v>831</v>
      </c>
    </row>
    <row r="348" spans="2:47" s="1" customFormat="1" ht="13.5">
      <c r="B348" s="36"/>
      <c r="C348" s="58"/>
      <c r="D348" s="230" t="s">
        <v>188</v>
      </c>
      <c r="E348" s="58"/>
      <c r="F348" s="242" t="s">
        <v>830</v>
      </c>
      <c r="G348" s="58"/>
      <c r="H348" s="58"/>
      <c r="I348" s="163"/>
      <c r="J348" s="58"/>
      <c r="K348" s="58"/>
      <c r="L348" s="56"/>
      <c r="M348" s="73"/>
      <c r="N348" s="37"/>
      <c r="O348" s="37"/>
      <c r="P348" s="37"/>
      <c r="Q348" s="37"/>
      <c r="R348" s="37"/>
      <c r="S348" s="37"/>
      <c r="T348" s="74"/>
      <c r="AT348" s="19" t="s">
        <v>188</v>
      </c>
      <c r="AU348" s="19" t="s">
        <v>80</v>
      </c>
    </row>
    <row r="349" spans="2:65" s="1" customFormat="1" ht="22.5" customHeight="1">
      <c r="B349" s="36"/>
      <c r="C349" s="193" t="s">
        <v>449</v>
      </c>
      <c r="D349" s="193" t="s">
        <v>183</v>
      </c>
      <c r="E349" s="194" t="s">
        <v>832</v>
      </c>
      <c r="F349" s="195" t="s">
        <v>833</v>
      </c>
      <c r="G349" s="196" t="s">
        <v>320</v>
      </c>
      <c r="H349" s="197">
        <v>15.717</v>
      </c>
      <c r="I349" s="198"/>
      <c r="J349" s="199">
        <f>ROUND(I349*H349,2)</f>
        <v>0</v>
      </c>
      <c r="K349" s="195" t="s">
        <v>560</v>
      </c>
      <c r="L349" s="56"/>
      <c r="M349" s="200" t="s">
        <v>21</v>
      </c>
      <c r="N349" s="201" t="s">
        <v>42</v>
      </c>
      <c r="O349" s="37"/>
      <c r="P349" s="202">
        <f>O349*H349</f>
        <v>0</v>
      </c>
      <c r="Q349" s="202">
        <v>2.48158</v>
      </c>
      <c r="R349" s="202">
        <f>Q349*H349</f>
        <v>39.002992860000006</v>
      </c>
      <c r="S349" s="202">
        <v>0</v>
      </c>
      <c r="T349" s="203">
        <f>S349*H349</f>
        <v>0</v>
      </c>
      <c r="AR349" s="19" t="s">
        <v>206</v>
      </c>
      <c r="AT349" s="19" t="s">
        <v>183</v>
      </c>
      <c r="AU349" s="19" t="s">
        <v>80</v>
      </c>
      <c r="AY349" s="19" t="s">
        <v>180</v>
      </c>
      <c r="BE349" s="204">
        <f>IF(N349="základní",J349,0)</f>
        <v>0</v>
      </c>
      <c r="BF349" s="204">
        <f>IF(N349="snížená",J349,0)</f>
        <v>0</v>
      </c>
      <c r="BG349" s="204">
        <f>IF(N349="zákl. přenesená",J349,0)</f>
        <v>0</v>
      </c>
      <c r="BH349" s="204">
        <f>IF(N349="sníž. přenesená",J349,0)</f>
        <v>0</v>
      </c>
      <c r="BI349" s="204">
        <f>IF(N349="nulová",J349,0)</f>
        <v>0</v>
      </c>
      <c r="BJ349" s="19" t="s">
        <v>78</v>
      </c>
      <c r="BK349" s="204">
        <f>ROUND(I349*H349,2)</f>
        <v>0</v>
      </c>
      <c r="BL349" s="19" t="s">
        <v>206</v>
      </c>
      <c r="BM349" s="19" t="s">
        <v>834</v>
      </c>
    </row>
    <row r="350" spans="2:47" s="1" customFormat="1" ht="13.5">
      <c r="B350" s="36"/>
      <c r="C350" s="58"/>
      <c r="D350" s="205" t="s">
        <v>188</v>
      </c>
      <c r="E350" s="58"/>
      <c r="F350" s="206" t="s">
        <v>835</v>
      </c>
      <c r="G350" s="58"/>
      <c r="H350" s="58"/>
      <c r="I350" s="163"/>
      <c r="J350" s="58"/>
      <c r="K350" s="58"/>
      <c r="L350" s="56"/>
      <c r="M350" s="73"/>
      <c r="N350" s="37"/>
      <c r="O350" s="37"/>
      <c r="P350" s="37"/>
      <c r="Q350" s="37"/>
      <c r="R350" s="37"/>
      <c r="S350" s="37"/>
      <c r="T350" s="74"/>
      <c r="AT350" s="19" t="s">
        <v>188</v>
      </c>
      <c r="AU350" s="19" t="s">
        <v>80</v>
      </c>
    </row>
    <row r="351" spans="2:47" s="1" customFormat="1" ht="162">
      <c r="B351" s="36"/>
      <c r="C351" s="58"/>
      <c r="D351" s="205" t="s">
        <v>198</v>
      </c>
      <c r="E351" s="58"/>
      <c r="F351" s="218" t="s">
        <v>836</v>
      </c>
      <c r="G351" s="58"/>
      <c r="H351" s="58"/>
      <c r="I351" s="163"/>
      <c r="J351" s="58"/>
      <c r="K351" s="58"/>
      <c r="L351" s="56"/>
      <c r="M351" s="73"/>
      <c r="N351" s="37"/>
      <c r="O351" s="37"/>
      <c r="P351" s="37"/>
      <c r="Q351" s="37"/>
      <c r="R351" s="37"/>
      <c r="S351" s="37"/>
      <c r="T351" s="74"/>
      <c r="AT351" s="19" t="s">
        <v>198</v>
      </c>
      <c r="AU351" s="19" t="s">
        <v>80</v>
      </c>
    </row>
    <row r="352" spans="2:51" s="12" customFormat="1" ht="27">
      <c r="B352" s="207"/>
      <c r="C352" s="208"/>
      <c r="D352" s="205" t="s">
        <v>190</v>
      </c>
      <c r="E352" s="209" t="s">
        <v>21</v>
      </c>
      <c r="F352" s="210" t="s">
        <v>837</v>
      </c>
      <c r="G352" s="208"/>
      <c r="H352" s="211">
        <v>15.717</v>
      </c>
      <c r="I352" s="212"/>
      <c r="J352" s="208"/>
      <c r="K352" s="208"/>
      <c r="L352" s="213"/>
      <c r="M352" s="214"/>
      <c r="N352" s="215"/>
      <c r="O352" s="215"/>
      <c r="P352" s="215"/>
      <c r="Q352" s="215"/>
      <c r="R352" s="215"/>
      <c r="S352" s="215"/>
      <c r="T352" s="216"/>
      <c r="AT352" s="217" t="s">
        <v>190</v>
      </c>
      <c r="AU352" s="217" t="s">
        <v>80</v>
      </c>
      <c r="AV352" s="12" t="s">
        <v>80</v>
      </c>
      <c r="AW352" s="12" t="s">
        <v>34</v>
      </c>
      <c r="AX352" s="12" t="s">
        <v>78</v>
      </c>
      <c r="AY352" s="217" t="s">
        <v>180</v>
      </c>
    </row>
    <row r="353" spans="2:63" s="11" customFormat="1" ht="29.85" customHeight="1">
      <c r="B353" s="176"/>
      <c r="C353" s="177"/>
      <c r="D353" s="190" t="s">
        <v>70</v>
      </c>
      <c r="E353" s="191" t="s">
        <v>181</v>
      </c>
      <c r="F353" s="191" t="s">
        <v>182</v>
      </c>
      <c r="G353" s="177"/>
      <c r="H353" s="177"/>
      <c r="I353" s="180"/>
      <c r="J353" s="192">
        <f>BK353</f>
        <v>0</v>
      </c>
      <c r="K353" s="177"/>
      <c r="L353" s="182"/>
      <c r="M353" s="183"/>
      <c r="N353" s="184"/>
      <c r="O353" s="184"/>
      <c r="P353" s="185">
        <f>SUM(P354:P373)</f>
        <v>0</v>
      </c>
      <c r="Q353" s="184"/>
      <c r="R353" s="185">
        <f>SUM(R354:R373)</f>
        <v>667.226002</v>
      </c>
      <c r="S353" s="184"/>
      <c r="T353" s="186">
        <f>SUM(T354:T373)</f>
        <v>0</v>
      </c>
      <c r="AR353" s="187" t="s">
        <v>78</v>
      </c>
      <c r="AT353" s="188" t="s">
        <v>70</v>
      </c>
      <c r="AU353" s="188" t="s">
        <v>78</v>
      </c>
      <c r="AY353" s="187" t="s">
        <v>180</v>
      </c>
      <c r="BK353" s="189">
        <f>SUM(BK354:BK373)</f>
        <v>0</v>
      </c>
    </row>
    <row r="354" spans="2:65" s="1" customFormat="1" ht="22.5" customHeight="1">
      <c r="B354" s="36"/>
      <c r="C354" s="193" t="s">
        <v>455</v>
      </c>
      <c r="D354" s="193" t="s">
        <v>183</v>
      </c>
      <c r="E354" s="194" t="s">
        <v>838</v>
      </c>
      <c r="F354" s="195" t="s">
        <v>839</v>
      </c>
      <c r="G354" s="196" t="s">
        <v>186</v>
      </c>
      <c r="H354" s="197">
        <v>1</v>
      </c>
      <c r="I354" s="198"/>
      <c r="J354" s="199">
        <f>ROUND(I354*H354,2)</f>
        <v>0</v>
      </c>
      <c r="K354" s="195" t="s">
        <v>560</v>
      </c>
      <c r="L354" s="56"/>
      <c r="M354" s="200" t="s">
        <v>21</v>
      </c>
      <c r="N354" s="201" t="s">
        <v>42</v>
      </c>
      <c r="O354" s="37"/>
      <c r="P354" s="202">
        <f>O354*H354</f>
        <v>0</v>
      </c>
      <c r="Q354" s="202">
        <v>0.00068</v>
      </c>
      <c r="R354" s="202">
        <f>Q354*H354</f>
        <v>0.00068</v>
      </c>
      <c r="S354" s="202">
        <v>0</v>
      </c>
      <c r="T354" s="203">
        <f>S354*H354</f>
        <v>0</v>
      </c>
      <c r="AR354" s="19" t="s">
        <v>206</v>
      </c>
      <c r="AT354" s="19" t="s">
        <v>183</v>
      </c>
      <c r="AU354" s="19" t="s">
        <v>80</v>
      </c>
      <c r="AY354" s="19" t="s">
        <v>180</v>
      </c>
      <c r="BE354" s="204">
        <f>IF(N354="základní",J354,0)</f>
        <v>0</v>
      </c>
      <c r="BF354" s="204">
        <f>IF(N354="snížená",J354,0)</f>
        <v>0</v>
      </c>
      <c r="BG354" s="204">
        <f>IF(N354="zákl. přenesená",J354,0)</f>
        <v>0</v>
      </c>
      <c r="BH354" s="204">
        <f>IF(N354="sníž. přenesená",J354,0)</f>
        <v>0</v>
      </c>
      <c r="BI354" s="204">
        <f>IF(N354="nulová",J354,0)</f>
        <v>0</v>
      </c>
      <c r="BJ354" s="19" t="s">
        <v>78</v>
      </c>
      <c r="BK354" s="204">
        <f>ROUND(I354*H354,2)</f>
        <v>0</v>
      </c>
      <c r="BL354" s="19" t="s">
        <v>206</v>
      </c>
      <c r="BM354" s="19" t="s">
        <v>840</v>
      </c>
    </row>
    <row r="355" spans="2:47" s="1" customFormat="1" ht="13.5">
      <c r="B355" s="36"/>
      <c r="C355" s="58"/>
      <c r="D355" s="205" t="s">
        <v>188</v>
      </c>
      <c r="E355" s="58"/>
      <c r="F355" s="206" t="s">
        <v>841</v>
      </c>
      <c r="G355" s="58"/>
      <c r="H355" s="58"/>
      <c r="I355" s="163"/>
      <c r="J355" s="58"/>
      <c r="K355" s="58"/>
      <c r="L355" s="56"/>
      <c r="M355" s="73"/>
      <c r="N355" s="37"/>
      <c r="O355" s="37"/>
      <c r="P355" s="37"/>
      <c r="Q355" s="37"/>
      <c r="R355" s="37"/>
      <c r="S355" s="37"/>
      <c r="T355" s="74"/>
      <c r="AT355" s="19" t="s">
        <v>188</v>
      </c>
      <c r="AU355" s="19" t="s">
        <v>80</v>
      </c>
    </row>
    <row r="356" spans="2:47" s="1" customFormat="1" ht="243">
      <c r="B356" s="36"/>
      <c r="C356" s="58"/>
      <c r="D356" s="205" t="s">
        <v>198</v>
      </c>
      <c r="E356" s="58"/>
      <c r="F356" s="218" t="s">
        <v>842</v>
      </c>
      <c r="G356" s="58"/>
      <c r="H356" s="58"/>
      <c r="I356" s="163"/>
      <c r="J356" s="58"/>
      <c r="K356" s="58"/>
      <c r="L356" s="56"/>
      <c r="M356" s="73"/>
      <c r="N356" s="37"/>
      <c r="O356" s="37"/>
      <c r="P356" s="37"/>
      <c r="Q356" s="37"/>
      <c r="R356" s="37"/>
      <c r="S356" s="37"/>
      <c r="T356" s="74"/>
      <c r="AT356" s="19" t="s">
        <v>198</v>
      </c>
      <c r="AU356" s="19" t="s">
        <v>80</v>
      </c>
    </row>
    <row r="357" spans="2:51" s="12" customFormat="1" ht="13.5">
      <c r="B357" s="207"/>
      <c r="C357" s="208"/>
      <c r="D357" s="230" t="s">
        <v>190</v>
      </c>
      <c r="E357" s="243" t="s">
        <v>21</v>
      </c>
      <c r="F357" s="244" t="s">
        <v>843</v>
      </c>
      <c r="G357" s="208"/>
      <c r="H357" s="245">
        <v>1</v>
      </c>
      <c r="I357" s="212"/>
      <c r="J357" s="208"/>
      <c r="K357" s="208"/>
      <c r="L357" s="213"/>
      <c r="M357" s="214"/>
      <c r="N357" s="215"/>
      <c r="O357" s="215"/>
      <c r="P357" s="215"/>
      <c r="Q357" s="215"/>
      <c r="R357" s="215"/>
      <c r="S357" s="215"/>
      <c r="T357" s="216"/>
      <c r="AT357" s="217" t="s">
        <v>190</v>
      </c>
      <c r="AU357" s="217" t="s">
        <v>80</v>
      </c>
      <c r="AV357" s="12" t="s">
        <v>80</v>
      </c>
      <c r="AW357" s="12" t="s">
        <v>34</v>
      </c>
      <c r="AX357" s="12" t="s">
        <v>78</v>
      </c>
      <c r="AY357" s="217" t="s">
        <v>180</v>
      </c>
    </row>
    <row r="358" spans="2:65" s="1" customFormat="1" ht="22.5" customHeight="1">
      <c r="B358" s="36"/>
      <c r="C358" s="232" t="s">
        <v>460</v>
      </c>
      <c r="D358" s="232" t="s">
        <v>219</v>
      </c>
      <c r="E358" s="233" t="s">
        <v>844</v>
      </c>
      <c r="F358" s="234" t="s">
        <v>845</v>
      </c>
      <c r="G358" s="235" t="s">
        <v>186</v>
      </c>
      <c r="H358" s="236">
        <v>1</v>
      </c>
      <c r="I358" s="237"/>
      <c r="J358" s="238">
        <f>ROUND(I358*H358,2)</f>
        <v>0</v>
      </c>
      <c r="K358" s="234" t="s">
        <v>560</v>
      </c>
      <c r="L358" s="239"/>
      <c r="M358" s="240" t="s">
        <v>21</v>
      </c>
      <c r="N358" s="241" t="s">
        <v>42</v>
      </c>
      <c r="O358" s="37"/>
      <c r="P358" s="202">
        <f>O358*H358</f>
        <v>0</v>
      </c>
      <c r="Q358" s="202">
        <v>0.012</v>
      </c>
      <c r="R358" s="202">
        <f>Q358*H358</f>
        <v>0.012</v>
      </c>
      <c r="S358" s="202">
        <v>0</v>
      </c>
      <c r="T358" s="203">
        <f>S358*H358</f>
        <v>0</v>
      </c>
      <c r="AR358" s="19" t="s">
        <v>181</v>
      </c>
      <c r="AT358" s="19" t="s">
        <v>219</v>
      </c>
      <c r="AU358" s="19" t="s">
        <v>80</v>
      </c>
      <c r="AY358" s="19" t="s">
        <v>180</v>
      </c>
      <c r="BE358" s="204">
        <f>IF(N358="základní",J358,0)</f>
        <v>0</v>
      </c>
      <c r="BF358" s="204">
        <f>IF(N358="snížená",J358,0)</f>
        <v>0</v>
      </c>
      <c r="BG358" s="204">
        <f>IF(N358="zákl. přenesená",J358,0)</f>
        <v>0</v>
      </c>
      <c r="BH358" s="204">
        <f>IF(N358="sníž. přenesená",J358,0)</f>
        <v>0</v>
      </c>
      <c r="BI358" s="204">
        <f>IF(N358="nulová",J358,0)</f>
        <v>0</v>
      </c>
      <c r="BJ358" s="19" t="s">
        <v>78</v>
      </c>
      <c r="BK358" s="204">
        <f>ROUND(I358*H358,2)</f>
        <v>0</v>
      </c>
      <c r="BL358" s="19" t="s">
        <v>206</v>
      </c>
      <c r="BM358" s="19" t="s">
        <v>846</v>
      </c>
    </row>
    <row r="359" spans="2:47" s="1" customFormat="1" ht="27">
      <c r="B359" s="36"/>
      <c r="C359" s="58"/>
      <c r="D359" s="205" t="s">
        <v>188</v>
      </c>
      <c r="E359" s="58"/>
      <c r="F359" s="206" t="s">
        <v>847</v>
      </c>
      <c r="G359" s="58"/>
      <c r="H359" s="58"/>
      <c r="I359" s="163"/>
      <c r="J359" s="58"/>
      <c r="K359" s="58"/>
      <c r="L359" s="56"/>
      <c r="M359" s="73"/>
      <c r="N359" s="37"/>
      <c r="O359" s="37"/>
      <c r="P359" s="37"/>
      <c r="Q359" s="37"/>
      <c r="R359" s="37"/>
      <c r="S359" s="37"/>
      <c r="T359" s="74"/>
      <c r="AT359" s="19" t="s">
        <v>188</v>
      </c>
      <c r="AU359" s="19" t="s">
        <v>80</v>
      </c>
    </row>
    <row r="360" spans="2:47" s="1" customFormat="1" ht="27">
      <c r="B360" s="36"/>
      <c r="C360" s="58"/>
      <c r="D360" s="230" t="s">
        <v>216</v>
      </c>
      <c r="E360" s="58"/>
      <c r="F360" s="231" t="s">
        <v>848</v>
      </c>
      <c r="G360" s="58"/>
      <c r="H360" s="58"/>
      <c r="I360" s="163"/>
      <c r="J360" s="58"/>
      <c r="K360" s="58"/>
      <c r="L360" s="56"/>
      <c r="M360" s="73"/>
      <c r="N360" s="37"/>
      <c r="O360" s="37"/>
      <c r="P360" s="37"/>
      <c r="Q360" s="37"/>
      <c r="R360" s="37"/>
      <c r="S360" s="37"/>
      <c r="T360" s="74"/>
      <c r="AT360" s="19" t="s">
        <v>216</v>
      </c>
      <c r="AU360" s="19" t="s">
        <v>80</v>
      </c>
    </row>
    <row r="361" spans="2:65" s="1" customFormat="1" ht="22.5" customHeight="1">
      <c r="B361" s="36"/>
      <c r="C361" s="193" t="s">
        <v>464</v>
      </c>
      <c r="D361" s="193" t="s">
        <v>183</v>
      </c>
      <c r="E361" s="194" t="s">
        <v>849</v>
      </c>
      <c r="F361" s="195" t="s">
        <v>850</v>
      </c>
      <c r="G361" s="196" t="s">
        <v>186</v>
      </c>
      <c r="H361" s="197">
        <v>1</v>
      </c>
      <c r="I361" s="198"/>
      <c r="J361" s="199">
        <f>ROUND(I361*H361,2)</f>
        <v>0</v>
      </c>
      <c r="K361" s="195" t="s">
        <v>560</v>
      </c>
      <c r="L361" s="56"/>
      <c r="M361" s="200" t="s">
        <v>21</v>
      </c>
      <c r="N361" s="201" t="s">
        <v>42</v>
      </c>
      <c r="O361" s="37"/>
      <c r="P361" s="202">
        <f>O361*H361</f>
        <v>0</v>
      </c>
      <c r="Q361" s="202">
        <v>2E-05</v>
      </c>
      <c r="R361" s="202">
        <f>Q361*H361</f>
        <v>2E-05</v>
      </c>
      <c r="S361" s="202">
        <v>0</v>
      </c>
      <c r="T361" s="203">
        <f>S361*H361</f>
        <v>0</v>
      </c>
      <c r="AR361" s="19" t="s">
        <v>206</v>
      </c>
      <c r="AT361" s="19" t="s">
        <v>183</v>
      </c>
      <c r="AU361" s="19" t="s">
        <v>80</v>
      </c>
      <c r="AY361" s="19" t="s">
        <v>180</v>
      </c>
      <c r="BE361" s="204">
        <f>IF(N361="základní",J361,0)</f>
        <v>0</v>
      </c>
      <c r="BF361" s="204">
        <f>IF(N361="snížená",J361,0)</f>
        <v>0</v>
      </c>
      <c r="BG361" s="204">
        <f>IF(N361="zákl. přenesená",J361,0)</f>
        <v>0</v>
      </c>
      <c r="BH361" s="204">
        <f>IF(N361="sníž. přenesená",J361,0)</f>
        <v>0</v>
      </c>
      <c r="BI361" s="204">
        <f>IF(N361="nulová",J361,0)</f>
        <v>0</v>
      </c>
      <c r="BJ361" s="19" t="s">
        <v>78</v>
      </c>
      <c r="BK361" s="204">
        <f>ROUND(I361*H361,2)</f>
        <v>0</v>
      </c>
      <c r="BL361" s="19" t="s">
        <v>206</v>
      </c>
      <c r="BM361" s="19" t="s">
        <v>851</v>
      </c>
    </row>
    <row r="362" spans="2:47" s="1" customFormat="1" ht="13.5">
      <c r="B362" s="36"/>
      <c r="C362" s="58"/>
      <c r="D362" s="205" t="s">
        <v>188</v>
      </c>
      <c r="E362" s="58"/>
      <c r="F362" s="206" t="s">
        <v>852</v>
      </c>
      <c r="G362" s="58"/>
      <c r="H362" s="58"/>
      <c r="I362" s="163"/>
      <c r="J362" s="58"/>
      <c r="K362" s="58"/>
      <c r="L362" s="56"/>
      <c r="M362" s="73"/>
      <c r="N362" s="37"/>
      <c r="O362" s="37"/>
      <c r="P362" s="37"/>
      <c r="Q362" s="37"/>
      <c r="R362" s="37"/>
      <c r="S362" s="37"/>
      <c r="T362" s="74"/>
      <c r="AT362" s="19" t="s">
        <v>188</v>
      </c>
      <c r="AU362" s="19" t="s">
        <v>80</v>
      </c>
    </row>
    <row r="363" spans="2:47" s="1" customFormat="1" ht="243">
      <c r="B363" s="36"/>
      <c r="C363" s="58"/>
      <c r="D363" s="205" t="s">
        <v>198</v>
      </c>
      <c r="E363" s="58"/>
      <c r="F363" s="218" t="s">
        <v>842</v>
      </c>
      <c r="G363" s="58"/>
      <c r="H363" s="58"/>
      <c r="I363" s="163"/>
      <c r="J363" s="58"/>
      <c r="K363" s="58"/>
      <c r="L363" s="56"/>
      <c r="M363" s="73"/>
      <c r="N363" s="37"/>
      <c r="O363" s="37"/>
      <c r="P363" s="37"/>
      <c r="Q363" s="37"/>
      <c r="R363" s="37"/>
      <c r="S363" s="37"/>
      <c r="T363" s="74"/>
      <c r="AT363" s="19" t="s">
        <v>198</v>
      </c>
      <c r="AU363" s="19" t="s">
        <v>80</v>
      </c>
    </row>
    <row r="364" spans="2:51" s="12" customFormat="1" ht="13.5">
      <c r="B364" s="207"/>
      <c r="C364" s="208"/>
      <c r="D364" s="230" t="s">
        <v>190</v>
      </c>
      <c r="E364" s="243" t="s">
        <v>21</v>
      </c>
      <c r="F364" s="244" t="s">
        <v>853</v>
      </c>
      <c r="G364" s="208"/>
      <c r="H364" s="245">
        <v>1</v>
      </c>
      <c r="I364" s="212"/>
      <c r="J364" s="208"/>
      <c r="K364" s="208"/>
      <c r="L364" s="213"/>
      <c r="M364" s="214"/>
      <c r="N364" s="215"/>
      <c r="O364" s="215"/>
      <c r="P364" s="215"/>
      <c r="Q364" s="215"/>
      <c r="R364" s="215"/>
      <c r="S364" s="215"/>
      <c r="T364" s="216"/>
      <c r="AT364" s="217" t="s">
        <v>190</v>
      </c>
      <c r="AU364" s="217" t="s">
        <v>80</v>
      </c>
      <c r="AV364" s="12" t="s">
        <v>80</v>
      </c>
      <c r="AW364" s="12" t="s">
        <v>34</v>
      </c>
      <c r="AX364" s="12" t="s">
        <v>78</v>
      </c>
      <c r="AY364" s="217" t="s">
        <v>180</v>
      </c>
    </row>
    <row r="365" spans="2:65" s="1" customFormat="1" ht="22.5" customHeight="1">
      <c r="B365" s="36"/>
      <c r="C365" s="232" t="s">
        <v>469</v>
      </c>
      <c r="D365" s="232" t="s">
        <v>219</v>
      </c>
      <c r="E365" s="233" t="s">
        <v>854</v>
      </c>
      <c r="F365" s="234" t="s">
        <v>855</v>
      </c>
      <c r="G365" s="235" t="s">
        <v>186</v>
      </c>
      <c r="H365" s="236">
        <v>1</v>
      </c>
      <c r="I365" s="237"/>
      <c r="J365" s="238">
        <f>ROUND(I365*H365,2)</f>
        <v>0</v>
      </c>
      <c r="K365" s="234" t="s">
        <v>21</v>
      </c>
      <c r="L365" s="239"/>
      <c r="M365" s="240" t="s">
        <v>21</v>
      </c>
      <c r="N365" s="241" t="s">
        <v>42</v>
      </c>
      <c r="O365" s="37"/>
      <c r="P365" s="202">
        <f>O365*H365</f>
        <v>0</v>
      </c>
      <c r="Q365" s="202">
        <v>0</v>
      </c>
      <c r="R365" s="202">
        <f>Q365*H365</f>
        <v>0</v>
      </c>
      <c r="S365" s="202">
        <v>0</v>
      </c>
      <c r="T365" s="203">
        <f>S365*H365</f>
        <v>0</v>
      </c>
      <c r="AR365" s="19" t="s">
        <v>181</v>
      </c>
      <c r="AT365" s="19" t="s">
        <v>219</v>
      </c>
      <c r="AU365" s="19" t="s">
        <v>80</v>
      </c>
      <c r="AY365" s="19" t="s">
        <v>180</v>
      </c>
      <c r="BE365" s="204">
        <f>IF(N365="základní",J365,0)</f>
        <v>0</v>
      </c>
      <c r="BF365" s="204">
        <f>IF(N365="snížená",J365,0)</f>
        <v>0</v>
      </c>
      <c r="BG365" s="204">
        <f>IF(N365="zákl. přenesená",J365,0)</f>
        <v>0</v>
      </c>
      <c r="BH365" s="204">
        <f>IF(N365="sníž. přenesená",J365,0)</f>
        <v>0</v>
      </c>
      <c r="BI365" s="204">
        <f>IF(N365="nulová",J365,0)</f>
        <v>0</v>
      </c>
      <c r="BJ365" s="19" t="s">
        <v>78</v>
      </c>
      <c r="BK365" s="204">
        <f>ROUND(I365*H365,2)</f>
        <v>0</v>
      </c>
      <c r="BL365" s="19" t="s">
        <v>206</v>
      </c>
      <c r="BM365" s="19" t="s">
        <v>856</v>
      </c>
    </row>
    <row r="366" spans="2:65" s="1" customFormat="1" ht="31.5" customHeight="1">
      <c r="B366" s="36"/>
      <c r="C366" s="193" t="s">
        <v>474</v>
      </c>
      <c r="D366" s="193" t="s">
        <v>183</v>
      </c>
      <c r="E366" s="194" t="s">
        <v>857</v>
      </c>
      <c r="F366" s="195" t="s">
        <v>858</v>
      </c>
      <c r="G366" s="196" t="s">
        <v>320</v>
      </c>
      <c r="H366" s="197">
        <v>135.24</v>
      </c>
      <c r="I366" s="198"/>
      <c r="J366" s="199">
        <f>ROUND(I366*H366,2)</f>
        <v>0</v>
      </c>
      <c r="K366" s="195" t="s">
        <v>21</v>
      </c>
      <c r="L366" s="56"/>
      <c r="M366" s="200" t="s">
        <v>21</v>
      </c>
      <c r="N366" s="201" t="s">
        <v>42</v>
      </c>
      <c r="O366" s="37"/>
      <c r="P366" s="202">
        <f>O366*H366</f>
        <v>0</v>
      </c>
      <c r="Q366" s="202">
        <v>4.93087</v>
      </c>
      <c r="R366" s="202">
        <f>Q366*H366</f>
        <v>666.8508588</v>
      </c>
      <c r="S366" s="202">
        <v>0</v>
      </c>
      <c r="T366" s="203">
        <f>S366*H366</f>
        <v>0</v>
      </c>
      <c r="AR366" s="19" t="s">
        <v>206</v>
      </c>
      <c r="AT366" s="19" t="s">
        <v>183</v>
      </c>
      <c r="AU366" s="19" t="s">
        <v>80</v>
      </c>
      <c r="AY366" s="19" t="s">
        <v>180</v>
      </c>
      <c r="BE366" s="204">
        <f>IF(N366="základní",J366,0)</f>
        <v>0</v>
      </c>
      <c r="BF366" s="204">
        <f>IF(N366="snížená",J366,0)</f>
        <v>0</v>
      </c>
      <c r="BG366" s="204">
        <f>IF(N366="zákl. přenesená",J366,0)</f>
        <v>0</v>
      </c>
      <c r="BH366" s="204">
        <f>IF(N366="sníž. přenesená",J366,0)</f>
        <v>0</v>
      </c>
      <c r="BI366" s="204">
        <f>IF(N366="nulová",J366,0)</f>
        <v>0</v>
      </c>
      <c r="BJ366" s="19" t="s">
        <v>78</v>
      </c>
      <c r="BK366" s="204">
        <f>ROUND(I366*H366,2)</f>
        <v>0</v>
      </c>
      <c r="BL366" s="19" t="s">
        <v>206</v>
      </c>
      <c r="BM366" s="19" t="s">
        <v>859</v>
      </c>
    </row>
    <row r="367" spans="2:51" s="12" customFormat="1" ht="27">
      <c r="B367" s="207"/>
      <c r="C367" s="208"/>
      <c r="D367" s="205" t="s">
        <v>190</v>
      </c>
      <c r="E367" s="209" t="s">
        <v>21</v>
      </c>
      <c r="F367" s="210" t="s">
        <v>860</v>
      </c>
      <c r="G367" s="208"/>
      <c r="H367" s="211">
        <v>67.62</v>
      </c>
      <c r="I367" s="212"/>
      <c r="J367" s="208"/>
      <c r="K367" s="208"/>
      <c r="L367" s="213"/>
      <c r="M367" s="214"/>
      <c r="N367" s="215"/>
      <c r="O367" s="215"/>
      <c r="P367" s="215"/>
      <c r="Q367" s="215"/>
      <c r="R367" s="215"/>
      <c r="S367" s="215"/>
      <c r="T367" s="216"/>
      <c r="AT367" s="217" t="s">
        <v>190</v>
      </c>
      <c r="AU367" s="217" t="s">
        <v>80</v>
      </c>
      <c r="AV367" s="12" t="s">
        <v>80</v>
      </c>
      <c r="AW367" s="12" t="s">
        <v>34</v>
      </c>
      <c r="AX367" s="12" t="s">
        <v>71</v>
      </c>
      <c r="AY367" s="217" t="s">
        <v>180</v>
      </c>
    </row>
    <row r="368" spans="2:51" s="12" customFormat="1" ht="27">
      <c r="B368" s="207"/>
      <c r="C368" s="208"/>
      <c r="D368" s="205" t="s">
        <v>190</v>
      </c>
      <c r="E368" s="209" t="s">
        <v>21</v>
      </c>
      <c r="F368" s="210" t="s">
        <v>861</v>
      </c>
      <c r="G368" s="208"/>
      <c r="H368" s="211">
        <v>67.62</v>
      </c>
      <c r="I368" s="212"/>
      <c r="J368" s="208"/>
      <c r="K368" s="208"/>
      <c r="L368" s="213"/>
      <c r="M368" s="214"/>
      <c r="N368" s="215"/>
      <c r="O368" s="215"/>
      <c r="P368" s="215"/>
      <c r="Q368" s="215"/>
      <c r="R368" s="215"/>
      <c r="S368" s="215"/>
      <c r="T368" s="216"/>
      <c r="AT368" s="217" t="s">
        <v>190</v>
      </c>
      <c r="AU368" s="217" t="s">
        <v>80</v>
      </c>
      <c r="AV368" s="12" t="s">
        <v>80</v>
      </c>
      <c r="AW368" s="12" t="s">
        <v>34</v>
      </c>
      <c r="AX368" s="12" t="s">
        <v>71</v>
      </c>
      <c r="AY368" s="217" t="s">
        <v>180</v>
      </c>
    </row>
    <row r="369" spans="2:51" s="13" customFormat="1" ht="13.5">
      <c r="B369" s="219"/>
      <c r="C369" s="220"/>
      <c r="D369" s="230" t="s">
        <v>190</v>
      </c>
      <c r="E369" s="247" t="s">
        <v>21</v>
      </c>
      <c r="F369" s="248" t="s">
        <v>209</v>
      </c>
      <c r="G369" s="220"/>
      <c r="H369" s="249">
        <v>135.24</v>
      </c>
      <c r="I369" s="224"/>
      <c r="J369" s="220"/>
      <c r="K369" s="220"/>
      <c r="L369" s="225"/>
      <c r="M369" s="226"/>
      <c r="N369" s="227"/>
      <c r="O369" s="227"/>
      <c r="P369" s="227"/>
      <c r="Q369" s="227"/>
      <c r="R369" s="227"/>
      <c r="S369" s="227"/>
      <c r="T369" s="228"/>
      <c r="AT369" s="229" t="s">
        <v>190</v>
      </c>
      <c r="AU369" s="229" t="s">
        <v>80</v>
      </c>
      <c r="AV369" s="13" t="s">
        <v>206</v>
      </c>
      <c r="AW369" s="13" t="s">
        <v>34</v>
      </c>
      <c r="AX369" s="13" t="s">
        <v>78</v>
      </c>
      <c r="AY369" s="229" t="s">
        <v>180</v>
      </c>
    </row>
    <row r="370" spans="2:65" s="1" customFormat="1" ht="22.5" customHeight="1">
      <c r="B370" s="36"/>
      <c r="C370" s="193" t="s">
        <v>479</v>
      </c>
      <c r="D370" s="193" t="s">
        <v>183</v>
      </c>
      <c r="E370" s="194" t="s">
        <v>862</v>
      </c>
      <c r="F370" s="195" t="s">
        <v>863</v>
      </c>
      <c r="G370" s="196" t="s">
        <v>532</v>
      </c>
      <c r="H370" s="197">
        <v>90.16</v>
      </c>
      <c r="I370" s="198"/>
      <c r="J370" s="199">
        <f>ROUND(I370*H370,2)</f>
        <v>0</v>
      </c>
      <c r="K370" s="195" t="s">
        <v>21</v>
      </c>
      <c r="L370" s="56"/>
      <c r="M370" s="200" t="s">
        <v>21</v>
      </c>
      <c r="N370" s="201" t="s">
        <v>42</v>
      </c>
      <c r="O370" s="37"/>
      <c r="P370" s="202">
        <f>O370*H370</f>
        <v>0</v>
      </c>
      <c r="Q370" s="202">
        <v>0.00402</v>
      </c>
      <c r="R370" s="202">
        <f>Q370*H370</f>
        <v>0.3624432</v>
      </c>
      <c r="S370" s="202">
        <v>0</v>
      </c>
      <c r="T370" s="203">
        <f>S370*H370</f>
        <v>0</v>
      </c>
      <c r="AR370" s="19" t="s">
        <v>206</v>
      </c>
      <c r="AT370" s="19" t="s">
        <v>183</v>
      </c>
      <c r="AU370" s="19" t="s">
        <v>80</v>
      </c>
      <c r="AY370" s="19" t="s">
        <v>180</v>
      </c>
      <c r="BE370" s="204">
        <f>IF(N370="základní",J370,0)</f>
        <v>0</v>
      </c>
      <c r="BF370" s="204">
        <f>IF(N370="snížená",J370,0)</f>
        <v>0</v>
      </c>
      <c r="BG370" s="204">
        <f>IF(N370="zákl. přenesená",J370,0)</f>
        <v>0</v>
      </c>
      <c r="BH370" s="204">
        <f>IF(N370="sníž. přenesená",J370,0)</f>
        <v>0</v>
      </c>
      <c r="BI370" s="204">
        <f>IF(N370="nulová",J370,0)</f>
        <v>0</v>
      </c>
      <c r="BJ370" s="19" t="s">
        <v>78</v>
      </c>
      <c r="BK370" s="204">
        <f>ROUND(I370*H370,2)</f>
        <v>0</v>
      </c>
      <c r="BL370" s="19" t="s">
        <v>206</v>
      </c>
      <c r="BM370" s="19" t="s">
        <v>864</v>
      </c>
    </row>
    <row r="371" spans="2:51" s="12" customFormat="1" ht="27">
      <c r="B371" s="207"/>
      <c r="C371" s="208"/>
      <c r="D371" s="205" t="s">
        <v>190</v>
      </c>
      <c r="E371" s="209" t="s">
        <v>21</v>
      </c>
      <c r="F371" s="210" t="s">
        <v>865</v>
      </c>
      <c r="G371" s="208"/>
      <c r="H371" s="211">
        <v>45.08</v>
      </c>
      <c r="I371" s="212"/>
      <c r="J371" s="208"/>
      <c r="K371" s="208"/>
      <c r="L371" s="213"/>
      <c r="M371" s="214"/>
      <c r="N371" s="215"/>
      <c r="O371" s="215"/>
      <c r="P371" s="215"/>
      <c r="Q371" s="215"/>
      <c r="R371" s="215"/>
      <c r="S371" s="215"/>
      <c r="T371" s="216"/>
      <c r="AT371" s="217" t="s">
        <v>190</v>
      </c>
      <c r="AU371" s="217" t="s">
        <v>80</v>
      </c>
      <c r="AV371" s="12" t="s">
        <v>80</v>
      </c>
      <c r="AW371" s="12" t="s">
        <v>34</v>
      </c>
      <c r="AX371" s="12" t="s">
        <v>71</v>
      </c>
      <c r="AY371" s="217" t="s">
        <v>180</v>
      </c>
    </row>
    <row r="372" spans="2:51" s="12" customFormat="1" ht="27">
      <c r="B372" s="207"/>
      <c r="C372" s="208"/>
      <c r="D372" s="205" t="s">
        <v>190</v>
      </c>
      <c r="E372" s="209" t="s">
        <v>21</v>
      </c>
      <c r="F372" s="210" t="s">
        <v>866</v>
      </c>
      <c r="G372" s="208"/>
      <c r="H372" s="211">
        <v>45.08</v>
      </c>
      <c r="I372" s="212"/>
      <c r="J372" s="208"/>
      <c r="K372" s="208"/>
      <c r="L372" s="213"/>
      <c r="M372" s="214"/>
      <c r="N372" s="215"/>
      <c r="O372" s="215"/>
      <c r="P372" s="215"/>
      <c r="Q372" s="215"/>
      <c r="R372" s="215"/>
      <c r="S372" s="215"/>
      <c r="T372" s="216"/>
      <c r="AT372" s="217" t="s">
        <v>190</v>
      </c>
      <c r="AU372" s="217" t="s">
        <v>80</v>
      </c>
      <c r="AV372" s="12" t="s">
        <v>80</v>
      </c>
      <c r="AW372" s="12" t="s">
        <v>34</v>
      </c>
      <c r="AX372" s="12" t="s">
        <v>71</v>
      </c>
      <c r="AY372" s="217" t="s">
        <v>180</v>
      </c>
    </row>
    <row r="373" spans="2:51" s="13" customFormat="1" ht="13.5">
      <c r="B373" s="219"/>
      <c r="C373" s="220"/>
      <c r="D373" s="205" t="s">
        <v>190</v>
      </c>
      <c r="E373" s="221" t="s">
        <v>21</v>
      </c>
      <c r="F373" s="222" t="s">
        <v>209</v>
      </c>
      <c r="G373" s="220"/>
      <c r="H373" s="223">
        <v>90.16</v>
      </c>
      <c r="I373" s="224"/>
      <c r="J373" s="220"/>
      <c r="K373" s="220"/>
      <c r="L373" s="225"/>
      <c r="M373" s="226"/>
      <c r="N373" s="227"/>
      <c r="O373" s="227"/>
      <c r="P373" s="227"/>
      <c r="Q373" s="227"/>
      <c r="R373" s="227"/>
      <c r="S373" s="227"/>
      <c r="T373" s="228"/>
      <c r="AT373" s="229" t="s">
        <v>190</v>
      </c>
      <c r="AU373" s="229" t="s">
        <v>80</v>
      </c>
      <c r="AV373" s="13" t="s">
        <v>206</v>
      </c>
      <c r="AW373" s="13" t="s">
        <v>34</v>
      </c>
      <c r="AX373" s="13" t="s">
        <v>78</v>
      </c>
      <c r="AY373" s="229" t="s">
        <v>180</v>
      </c>
    </row>
    <row r="374" spans="2:63" s="11" customFormat="1" ht="29.85" customHeight="1">
      <c r="B374" s="176"/>
      <c r="C374" s="177"/>
      <c r="D374" s="190" t="s">
        <v>70</v>
      </c>
      <c r="E374" s="191" t="s">
        <v>192</v>
      </c>
      <c r="F374" s="191" t="s">
        <v>193</v>
      </c>
      <c r="G374" s="177"/>
      <c r="H374" s="177"/>
      <c r="I374" s="180"/>
      <c r="J374" s="192">
        <f>BK374</f>
        <v>0</v>
      </c>
      <c r="K374" s="177"/>
      <c r="L374" s="182"/>
      <c r="M374" s="183"/>
      <c r="N374" s="184"/>
      <c r="O374" s="184"/>
      <c r="P374" s="185">
        <f>SUM(P375:P415)</f>
        <v>0</v>
      </c>
      <c r="Q374" s="184"/>
      <c r="R374" s="185">
        <f>SUM(R375:R415)</f>
        <v>4.322722</v>
      </c>
      <c r="S374" s="184"/>
      <c r="T374" s="186">
        <f>SUM(T375:T415)</f>
        <v>292.57800000000003</v>
      </c>
      <c r="AR374" s="187" t="s">
        <v>78</v>
      </c>
      <c r="AT374" s="188" t="s">
        <v>70</v>
      </c>
      <c r="AU374" s="188" t="s">
        <v>78</v>
      </c>
      <c r="AY374" s="187" t="s">
        <v>180</v>
      </c>
      <c r="BK374" s="189">
        <f>SUM(BK375:BK415)</f>
        <v>0</v>
      </c>
    </row>
    <row r="375" spans="2:65" s="1" customFormat="1" ht="22.5" customHeight="1">
      <c r="B375" s="36"/>
      <c r="C375" s="193" t="s">
        <v>483</v>
      </c>
      <c r="D375" s="193" t="s">
        <v>183</v>
      </c>
      <c r="E375" s="194" t="s">
        <v>867</v>
      </c>
      <c r="F375" s="195" t="s">
        <v>868</v>
      </c>
      <c r="G375" s="196" t="s">
        <v>532</v>
      </c>
      <c r="H375" s="197">
        <v>67.624</v>
      </c>
      <c r="I375" s="198"/>
      <c r="J375" s="199">
        <f>ROUND(I375*H375,2)</f>
        <v>0</v>
      </c>
      <c r="K375" s="195" t="s">
        <v>560</v>
      </c>
      <c r="L375" s="56"/>
      <c r="M375" s="200" t="s">
        <v>21</v>
      </c>
      <c r="N375" s="201" t="s">
        <v>42</v>
      </c>
      <c r="O375" s="37"/>
      <c r="P375" s="202">
        <f>O375*H375</f>
        <v>0</v>
      </c>
      <c r="Q375" s="202">
        <v>0</v>
      </c>
      <c r="R375" s="202">
        <f>Q375*H375</f>
        <v>0</v>
      </c>
      <c r="S375" s="202">
        <v>0</v>
      </c>
      <c r="T375" s="203">
        <f>S375*H375</f>
        <v>0</v>
      </c>
      <c r="AR375" s="19" t="s">
        <v>206</v>
      </c>
      <c r="AT375" s="19" t="s">
        <v>183</v>
      </c>
      <c r="AU375" s="19" t="s">
        <v>80</v>
      </c>
      <c r="AY375" s="19" t="s">
        <v>180</v>
      </c>
      <c r="BE375" s="204">
        <f>IF(N375="základní",J375,0)</f>
        <v>0</v>
      </c>
      <c r="BF375" s="204">
        <f>IF(N375="snížená",J375,0)</f>
        <v>0</v>
      </c>
      <c r="BG375" s="204">
        <f>IF(N375="zákl. přenesená",J375,0)</f>
        <v>0</v>
      </c>
      <c r="BH375" s="204">
        <f>IF(N375="sníž. přenesená",J375,0)</f>
        <v>0</v>
      </c>
      <c r="BI375" s="204">
        <f>IF(N375="nulová",J375,0)</f>
        <v>0</v>
      </c>
      <c r="BJ375" s="19" t="s">
        <v>78</v>
      </c>
      <c r="BK375" s="204">
        <f>ROUND(I375*H375,2)</f>
        <v>0</v>
      </c>
      <c r="BL375" s="19" t="s">
        <v>206</v>
      </c>
      <c r="BM375" s="19" t="s">
        <v>869</v>
      </c>
    </row>
    <row r="376" spans="2:47" s="1" customFormat="1" ht="27">
      <c r="B376" s="36"/>
      <c r="C376" s="58"/>
      <c r="D376" s="205" t="s">
        <v>188</v>
      </c>
      <c r="E376" s="58"/>
      <c r="F376" s="206" t="s">
        <v>870</v>
      </c>
      <c r="G376" s="58"/>
      <c r="H376" s="58"/>
      <c r="I376" s="163"/>
      <c r="J376" s="58"/>
      <c r="K376" s="58"/>
      <c r="L376" s="56"/>
      <c r="M376" s="73"/>
      <c r="N376" s="37"/>
      <c r="O376" s="37"/>
      <c r="P376" s="37"/>
      <c r="Q376" s="37"/>
      <c r="R376" s="37"/>
      <c r="S376" s="37"/>
      <c r="T376" s="74"/>
      <c r="AT376" s="19" t="s">
        <v>188</v>
      </c>
      <c r="AU376" s="19" t="s">
        <v>80</v>
      </c>
    </row>
    <row r="377" spans="2:51" s="12" customFormat="1" ht="27">
      <c r="B377" s="207"/>
      <c r="C377" s="208"/>
      <c r="D377" s="230" t="s">
        <v>190</v>
      </c>
      <c r="E377" s="243" t="s">
        <v>21</v>
      </c>
      <c r="F377" s="244" t="s">
        <v>871</v>
      </c>
      <c r="G377" s="208"/>
      <c r="H377" s="245">
        <v>67.624</v>
      </c>
      <c r="I377" s="212"/>
      <c r="J377" s="208"/>
      <c r="K377" s="208"/>
      <c r="L377" s="213"/>
      <c r="M377" s="214"/>
      <c r="N377" s="215"/>
      <c r="O377" s="215"/>
      <c r="P377" s="215"/>
      <c r="Q377" s="215"/>
      <c r="R377" s="215"/>
      <c r="S377" s="215"/>
      <c r="T377" s="216"/>
      <c r="AT377" s="217" t="s">
        <v>190</v>
      </c>
      <c r="AU377" s="217" t="s">
        <v>80</v>
      </c>
      <c r="AV377" s="12" t="s">
        <v>80</v>
      </c>
      <c r="AW377" s="12" t="s">
        <v>34</v>
      </c>
      <c r="AX377" s="12" t="s">
        <v>78</v>
      </c>
      <c r="AY377" s="217" t="s">
        <v>180</v>
      </c>
    </row>
    <row r="378" spans="2:65" s="1" customFormat="1" ht="31.5" customHeight="1">
      <c r="B378" s="36"/>
      <c r="C378" s="193" t="s">
        <v>488</v>
      </c>
      <c r="D378" s="193" t="s">
        <v>183</v>
      </c>
      <c r="E378" s="194" t="s">
        <v>872</v>
      </c>
      <c r="F378" s="195" t="s">
        <v>873</v>
      </c>
      <c r="G378" s="196" t="s">
        <v>532</v>
      </c>
      <c r="H378" s="197">
        <v>14201.04</v>
      </c>
      <c r="I378" s="198"/>
      <c r="J378" s="199">
        <f>ROUND(I378*H378,2)</f>
        <v>0</v>
      </c>
      <c r="K378" s="195" t="s">
        <v>560</v>
      </c>
      <c r="L378" s="56"/>
      <c r="M378" s="200" t="s">
        <v>21</v>
      </c>
      <c r="N378" s="201" t="s">
        <v>42</v>
      </c>
      <c r="O378" s="37"/>
      <c r="P378" s="202">
        <f>O378*H378</f>
        <v>0</v>
      </c>
      <c r="Q378" s="202">
        <v>0</v>
      </c>
      <c r="R378" s="202">
        <f>Q378*H378</f>
        <v>0</v>
      </c>
      <c r="S378" s="202">
        <v>0</v>
      </c>
      <c r="T378" s="203">
        <f>S378*H378</f>
        <v>0</v>
      </c>
      <c r="AR378" s="19" t="s">
        <v>206</v>
      </c>
      <c r="AT378" s="19" t="s">
        <v>183</v>
      </c>
      <c r="AU378" s="19" t="s">
        <v>80</v>
      </c>
      <c r="AY378" s="19" t="s">
        <v>180</v>
      </c>
      <c r="BE378" s="204">
        <f>IF(N378="základní",J378,0)</f>
        <v>0</v>
      </c>
      <c r="BF378" s="204">
        <f>IF(N378="snížená",J378,0)</f>
        <v>0</v>
      </c>
      <c r="BG378" s="204">
        <f>IF(N378="zákl. přenesená",J378,0)</f>
        <v>0</v>
      </c>
      <c r="BH378" s="204">
        <f>IF(N378="sníž. přenesená",J378,0)</f>
        <v>0</v>
      </c>
      <c r="BI378" s="204">
        <f>IF(N378="nulová",J378,0)</f>
        <v>0</v>
      </c>
      <c r="BJ378" s="19" t="s">
        <v>78</v>
      </c>
      <c r="BK378" s="204">
        <f>ROUND(I378*H378,2)</f>
        <v>0</v>
      </c>
      <c r="BL378" s="19" t="s">
        <v>206</v>
      </c>
      <c r="BM378" s="19" t="s">
        <v>874</v>
      </c>
    </row>
    <row r="379" spans="2:47" s="1" customFormat="1" ht="27">
      <c r="B379" s="36"/>
      <c r="C379" s="58"/>
      <c r="D379" s="205" t="s">
        <v>188</v>
      </c>
      <c r="E379" s="58"/>
      <c r="F379" s="206" t="s">
        <v>875</v>
      </c>
      <c r="G379" s="58"/>
      <c r="H379" s="58"/>
      <c r="I379" s="163"/>
      <c r="J379" s="58"/>
      <c r="K379" s="58"/>
      <c r="L379" s="56"/>
      <c r="M379" s="73"/>
      <c r="N379" s="37"/>
      <c r="O379" s="37"/>
      <c r="P379" s="37"/>
      <c r="Q379" s="37"/>
      <c r="R379" s="37"/>
      <c r="S379" s="37"/>
      <c r="T379" s="74"/>
      <c r="AT379" s="19" t="s">
        <v>188</v>
      </c>
      <c r="AU379" s="19" t="s">
        <v>80</v>
      </c>
    </row>
    <row r="380" spans="2:51" s="12" customFormat="1" ht="13.5">
      <c r="B380" s="207"/>
      <c r="C380" s="208"/>
      <c r="D380" s="230" t="s">
        <v>190</v>
      </c>
      <c r="E380" s="243" t="s">
        <v>21</v>
      </c>
      <c r="F380" s="244" t="s">
        <v>876</v>
      </c>
      <c r="G380" s="208"/>
      <c r="H380" s="245">
        <v>14201.04</v>
      </c>
      <c r="I380" s="212"/>
      <c r="J380" s="208"/>
      <c r="K380" s="208"/>
      <c r="L380" s="213"/>
      <c r="M380" s="214"/>
      <c r="N380" s="215"/>
      <c r="O380" s="215"/>
      <c r="P380" s="215"/>
      <c r="Q380" s="215"/>
      <c r="R380" s="215"/>
      <c r="S380" s="215"/>
      <c r="T380" s="216"/>
      <c r="AT380" s="217" t="s">
        <v>190</v>
      </c>
      <c r="AU380" s="217" t="s">
        <v>80</v>
      </c>
      <c r="AV380" s="12" t="s">
        <v>80</v>
      </c>
      <c r="AW380" s="12" t="s">
        <v>34</v>
      </c>
      <c r="AX380" s="12" t="s">
        <v>78</v>
      </c>
      <c r="AY380" s="217" t="s">
        <v>180</v>
      </c>
    </row>
    <row r="381" spans="2:65" s="1" customFormat="1" ht="22.5" customHeight="1">
      <c r="B381" s="36"/>
      <c r="C381" s="193" t="s">
        <v>493</v>
      </c>
      <c r="D381" s="193" t="s">
        <v>183</v>
      </c>
      <c r="E381" s="194" t="s">
        <v>877</v>
      </c>
      <c r="F381" s="195" t="s">
        <v>878</v>
      </c>
      <c r="G381" s="196" t="s">
        <v>532</v>
      </c>
      <c r="H381" s="197">
        <v>67.624</v>
      </c>
      <c r="I381" s="198"/>
      <c r="J381" s="199">
        <f>ROUND(I381*H381,2)</f>
        <v>0</v>
      </c>
      <c r="K381" s="195" t="s">
        <v>560</v>
      </c>
      <c r="L381" s="56"/>
      <c r="M381" s="200" t="s">
        <v>21</v>
      </c>
      <c r="N381" s="201" t="s">
        <v>42</v>
      </c>
      <c r="O381" s="37"/>
      <c r="P381" s="202">
        <f>O381*H381</f>
        <v>0</v>
      </c>
      <c r="Q381" s="202">
        <v>0</v>
      </c>
      <c r="R381" s="202">
        <f>Q381*H381</f>
        <v>0</v>
      </c>
      <c r="S381" s="202">
        <v>0</v>
      </c>
      <c r="T381" s="203">
        <f>S381*H381</f>
        <v>0</v>
      </c>
      <c r="AR381" s="19" t="s">
        <v>206</v>
      </c>
      <c r="AT381" s="19" t="s">
        <v>183</v>
      </c>
      <c r="AU381" s="19" t="s">
        <v>80</v>
      </c>
      <c r="AY381" s="19" t="s">
        <v>180</v>
      </c>
      <c r="BE381" s="204">
        <f>IF(N381="základní",J381,0)</f>
        <v>0</v>
      </c>
      <c r="BF381" s="204">
        <f>IF(N381="snížená",J381,0)</f>
        <v>0</v>
      </c>
      <c r="BG381" s="204">
        <f>IF(N381="zákl. přenesená",J381,0)</f>
        <v>0</v>
      </c>
      <c r="BH381" s="204">
        <f>IF(N381="sníž. přenesená",J381,0)</f>
        <v>0</v>
      </c>
      <c r="BI381" s="204">
        <f>IF(N381="nulová",J381,0)</f>
        <v>0</v>
      </c>
      <c r="BJ381" s="19" t="s">
        <v>78</v>
      </c>
      <c r="BK381" s="204">
        <f>ROUND(I381*H381,2)</f>
        <v>0</v>
      </c>
      <c r="BL381" s="19" t="s">
        <v>206</v>
      </c>
      <c r="BM381" s="19" t="s">
        <v>879</v>
      </c>
    </row>
    <row r="382" spans="2:47" s="1" customFormat="1" ht="27">
      <c r="B382" s="36"/>
      <c r="C382" s="58"/>
      <c r="D382" s="230" t="s">
        <v>188</v>
      </c>
      <c r="E382" s="58"/>
      <c r="F382" s="242" t="s">
        <v>880</v>
      </c>
      <c r="G382" s="58"/>
      <c r="H382" s="58"/>
      <c r="I382" s="163"/>
      <c r="J382" s="58"/>
      <c r="K382" s="58"/>
      <c r="L382" s="56"/>
      <c r="M382" s="73"/>
      <c r="N382" s="37"/>
      <c r="O382" s="37"/>
      <c r="P382" s="37"/>
      <c r="Q382" s="37"/>
      <c r="R382" s="37"/>
      <c r="S382" s="37"/>
      <c r="T382" s="74"/>
      <c r="AT382" s="19" t="s">
        <v>188</v>
      </c>
      <c r="AU382" s="19" t="s">
        <v>80</v>
      </c>
    </row>
    <row r="383" spans="2:65" s="1" customFormat="1" ht="22.5" customHeight="1">
      <c r="B383" s="36"/>
      <c r="C383" s="193" t="s">
        <v>498</v>
      </c>
      <c r="D383" s="193" t="s">
        <v>183</v>
      </c>
      <c r="E383" s="194" t="s">
        <v>881</v>
      </c>
      <c r="F383" s="195" t="s">
        <v>882</v>
      </c>
      <c r="G383" s="196" t="s">
        <v>214</v>
      </c>
      <c r="H383" s="197">
        <v>1</v>
      </c>
      <c r="I383" s="198"/>
      <c r="J383" s="199">
        <f>ROUND(I383*H383,2)</f>
        <v>0</v>
      </c>
      <c r="K383" s="195" t="s">
        <v>21</v>
      </c>
      <c r="L383" s="56"/>
      <c r="M383" s="200" t="s">
        <v>21</v>
      </c>
      <c r="N383" s="201" t="s">
        <v>42</v>
      </c>
      <c r="O383" s="37"/>
      <c r="P383" s="202">
        <f>O383*H383</f>
        <v>0</v>
      </c>
      <c r="Q383" s="202">
        <v>1</v>
      </c>
      <c r="R383" s="202">
        <f>Q383*H383</f>
        <v>1</v>
      </c>
      <c r="S383" s="202">
        <v>0</v>
      </c>
      <c r="T383" s="203">
        <f>S383*H383</f>
        <v>0</v>
      </c>
      <c r="AR383" s="19" t="s">
        <v>206</v>
      </c>
      <c r="AT383" s="19" t="s">
        <v>183</v>
      </c>
      <c r="AU383" s="19" t="s">
        <v>80</v>
      </c>
      <c r="AY383" s="19" t="s">
        <v>180</v>
      </c>
      <c r="BE383" s="204">
        <f>IF(N383="základní",J383,0)</f>
        <v>0</v>
      </c>
      <c r="BF383" s="204">
        <f>IF(N383="snížená",J383,0)</f>
        <v>0</v>
      </c>
      <c r="BG383" s="204">
        <f>IF(N383="zákl. přenesená",J383,0)</f>
        <v>0</v>
      </c>
      <c r="BH383" s="204">
        <f>IF(N383="sníž. přenesená",J383,0)</f>
        <v>0</v>
      </c>
      <c r="BI383" s="204">
        <f>IF(N383="nulová",J383,0)</f>
        <v>0</v>
      </c>
      <c r="BJ383" s="19" t="s">
        <v>78</v>
      </c>
      <c r="BK383" s="204">
        <f>ROUND(I383*H383,2)</f>
        <v>0</v>
      </c>
      <c r="BL383" s="19" t="s">
        <v>206</v>
      </c>
      <c r="BM383" s="19" t="s">
        <v>883</v>
      </c>
    </row>
    <row r="384" spans="2:47" s="1" customFormat="1" ht="13.5">
      <c r="B384" s="36"/>
      <c r="C384" s="58"/>
      <c r="D384" s="205" t="s">
        <v>188</v>
      </c>
      <c r="E384" s="58"/>
      <c r="F384" s="206" t="s">
        <v>884</v>
      </c>
      <c r="G384" s="58"/>
      <c r="H384" s="58"/>
      <c r="I384" s="163"/>
      <c r="J384" s="58"/>
      <c r="K384" s="58"/>
      <c r="L384" s="56"/>
      <c r="M384" s="73"/>
      <c r="N384" s="37"/>
      <c r="O384" s="37"/>
      <c r="P384" s="37"/>
      <c r="Q384" s="37"/>
      <c r="R384" s="37"/>
      <c r="S384" s="37"/>
      <c r="T384" s="74"/>
      <c r="AT384" s="19" t="s">
        <v>188</v>
      </c>
      <c r="AU384" s="19" t="s">
        <v>80</v>
      </c>
    </row>
    <row r="385" spans="2:47" s="1" customFormat="1" ht="40.5">
      <c r="B385" s="36"/>
      <c r="C385" s="58"/>
      <c r="D385" s="230" t="s">
        <v>216</v>
      </c>
      <c r="E385" s="58"/>
      <c r="F385" s="231" t="s">
        <v>885</v>
      </c>
      <c r="G385" s="58"/>
      <c r="H385" s="58"/>
      <c r="I385" s="163"/>
      <c r="J385" s="58"/>
      <c r="K385" s="58"/>
      <c r="L385" s="56"/>
      <c r="M385" s="73"/>
      <c r="N385" s="37"/>
      <c r="O385" s="37"/>
      <c r="P385" s="37"/>
      <c r="Q385" s="37"/>
      <c r="R385" s="37"/>
      <c r="S385" s="37"/>
      <c r="T385" s="74"/>
      <c r="AT385" s="19" t="s">
        <v>216</v>
      </c>
      <c r="AU385" s="19" t="s">
        <v>80</v>
      </c>
    </row>
    <row r="386" spans="2:65" s="1" customFormat="1" ht="22.5" customHeight="1">
      <c r="B386" s="36"/>
      <c r="C386" s="193" t="s">
        <v>504</v>
      </c>
      <c r="D386" s="193" t="s">
        <v>183</v>
      </c>
      <c r="E386" s="194" t="s">
        <v>886</v>
      </c>
      <c r="F386" s="195" t="s">
        <v>887</v>
      </c>
      <c r="G386" s="196" t="s">
        <v>320</v>
      </c>
      <c r="H386" s="197">
        <v>3.963</v>
      </c>
      <c r="I386" s="198"/>
      <c r="J386" s="199">
        <f>ROUND(I386*H386,2)</f>
        <v>0</v>
      </c>
      <c r="K386" s="195" t="s">
        <v>560</v>
      </c>
      <c r="L386" s="56"/>
      <c r="M386" s="200" t="s">
        <v>21</v>
      </c>
      <c r="N386" s="201" t="s">
        <v>42</v>
      </c>
      <c r="O386" s="37"/>
      <c r="P386" s="202">
        <f>O386*H386</f>
        <v>0</v>
      </c>
      <c r="Q386" s="202">
        <v>0</v>
      </c>
      <c r="R386" s="202">
        <f>Q386*H386</f>
        <v>0</v>
      </c>
      <c r="S386" s="202">
        <v>0</v>
      </c>
      <c r="T386" s="203">
        <f>S386*H386</f>
        <v>0</v>
      </c>
      <c r="AR386" s="19" t="s">
        <v>206</v>
      </c>
      <c r="AT386" s="19" t="s">
        <v>183</v>
      </c>
      <c r="AU386" s="19" t="s">
        <v>80</v>
      </c>
      <c r="AY386" s="19" t="s">
        <v>180</v>
      </c>
      <c r="BE386" s="204">
        <f>IF(N386="základní",J386,0)</f>
        <v>0</v>
      </c>
      <c r="BF386" s="204">
        <f>IF(N386="snížená",J386,0)</f>
        <v>0</v>
      </c>
      <c r="BG386" s="204">
        <f>IF(N386="zákl. přenesená",J386,0)</f>
        <v>0</v>
      </c>
      <c r="BH386" s="204">
        <f>IF(N386="sníž. přenesená",J386,0)</f>
        <v>0</v>
      </c>
      <c r="BI386" s="204">
        <f>IF(N386="nulová",J386,0)</f>
        <v>0</v>
      </c>
      <c r="BJ386" s="19" t="s">
        <v>78</v>
      </c>
      <c r="BK386" s="204">
        <f>ROUND(I386*H386,2)</f>
        <v>0</v>
      </c>
      <c r="BL386" s="19" t="s">
        <v>206</v>
      </c>
      <c r="BM386" s="19" t="s">
        <v>888</v>
      </c>
    </row>
    <row r="387" spans="2:47" s="1" customFormat="1" ht="27">
      <c r="B387" s="36"/>
      <c r="C387" s="58"/>
      <c r="D387" s="205" t="s">
        <v>188</v>
      </c>
      <c r="E387" s="58"/>
      <c r="F387" s="206" t="s">
        <v>889</v>
      </c>
      <c r="G387" s="58"/>
      <c r="H387" s="58"/>
      <c r="I387" s="163"/>
      <c r="J387" s="58"/>
      <c r="K387" s="58"/>
      <c r="L387" s="56"/>
      <c r="M387" s="73"/>
      <c r="N387" s="37"/>
      <c r="O387" s="37"/>
      <c r="P387" s="37"/>
      <c r="Q387" s="37"/>
      <c r="R387" s="37"/>
      <c r="S387" s="37"/>
      <c r="T387" s="74"/>
      <c r="AT387" s="19" t="s">
        <v>188</v>
      </c>
      <c r="AU387" s="19" t="s">
        <v>80</v>
      </c>
    </row>
    <row r="388" spans="2:47" s="1" customFormat="1" ht="94.5">
      <c r="B388" s="36"/>
      <c r="C388" s="58"/>
      <c r="D388" s="205" t="s">
        <v>198</v>
      </c>
      <c r="E388" s="58"/>
      <c r="F388" s="218" t="s">
        <v>890</v>
      </c>
      <c r="G388" s="58"/>
      <c r="H388" s="58"/>
      <c r="I388" s="163"/>
      <c r="J388" s="58"/>
      <c r="K388" s="58"/>
      <c r="L388" s="56"/>
      <c r="M388" s="73"/>
      <c r="N388" s="37"/>
      <c r="O388" s="37"/>
      <c r="P388" s="37"/>
      <c r="Q388" s="37"/>
      <c r="R388" s="37"/>
      <c r="S388" s="37"/>
      <c r="T388" s="74"/>
      <c r="AT388" s="19" t="s">
        <v>198</v>
      </c>
      <c r="AU388" s="19" t="s">
        <v>80</v>
      </c>
    </row>
    <row r="389" spans="2:51" s="12" customFormat="1" ht="27">
      <c r="B389" s="207"/>
      <c r="C389" s="208"/>
      <c r="D389" s="230" t="s">
        <v>190</v>
      </c>
      <c r="E389" s="243" t="s">
        <v>21</v>
      </c>
      <c r="F389" s="244" t="s">
        <v>891</v>
      </c>
      <c r="G389" s="208"/>
      <c r="H389" s="245">
        <v>3.963</v>
      </c>
      <c r="I389" s="212"/>
      <c r="J389" s="208"/>
      <c r="K389" s="208"/>
      <c r="L389" s="213"/>
      <c r="M389" s="214"/>
      <c r="N389" s="215"/>
      <c r="O389" s="215"/>
      <c r="P389" s="215"/>
      <c r="Q389" s="215"/>
      <c r="R389" s="215"/>
      <c r="S389" s="215"/>
      <c r="T389" s="216"/>
      <c r="AT389" s="217" t="s">
        <v>190</v>
      </c>
      <c r="AU389" s="217" t="s">
        <v>80</v>
      </c>
      <c r="AV389" s="12" t="s">
        <v>80</v>
      </c>
      <c r="AW389" s="12" t="s">
        <v>34</v>
      </c>
      <c r="AX389" s="12" t="s">
        <v>78</v>
      </c>
      <c r="AY389" s="217" t="s">
        <v>180</v>
      </c>
    </row>
    <row r="390" spans="2:65" s="1" customFormat="1" ht="44.25" customHeight="1">
      <c r="B390" s="36"/>
      <c r="C390" s="193" t="s">
        <v>892</v>
      </c>
      <c r="D390" s="193" t="s">
        <v>183</v>
      </c>
      <c r="E390" s="194" t="s">
        <v>893</v>
      </c>
      <c r="F390" s="195" t="s">
        <v>894</v>
      </c>
      <c r="G390" s="196" t="s">
        <v>214</v>
      </c>
      <c r="H390" s="197">
        <v>1</v>
      </c>
      <c r="I390" s="198"/>
      <c r="J390" s="199">
        <f>ROUND(I390*H390,2)</f>
        <v>0</v>
      </c>
      <c r="K390" s="195" t="s">
        <v>21</v>
      </c>
      <c r="L390" s="56"/>
      <c r="M390" s="200" t="s">
        <v>21</v>
      </c>
      <c r="N390" s="201" t="s">
        <v>42</v>
      </c>
      <c r="O390" s="37"/>
      <c r="P390" s="202">
        <f>O390*H390</f>
        <v>0</v>
      </c>
      <c r="Q390" s="202">
        <v>0</v>
      </c>
      <c r="R390" s="202">
        <f>Q390*H390</f>
        <v>0</v>
      </c>
      <c r="S390" s="202">
        <v>0</v>
      </c>
      <c r="T390" s="203">
        <f>S390*H390</f>
        <v>0</v>
      </c>
      <c r="AR390" s="19" t="s">
        <v>206</v>
      </c>
      <c r="AT390" s="19" t="s">
        <v>183</v>
      </c>
      <c r="AU390" s="19" t="s">
        <v>80</v>
      </c>
      <c r="AY390" s="19" t="s">
        <v>180</v>
      </c>
      <c r="BE390" s="204">
        <f>IF(N390="základní",J390,0)</f>
        <v>0</v>
      </c>
      <c r="BF390" s="204">
        <f>IF(N390="snížená",J390,0)</f>
        <v>0</v>
      </c>
      <c r="BG390" s="204">
        <f>IF(N390="zákl. přenesená",J390,0)</f>
        <v>0</v>
      </c>
      <c r="BH390" s="204">
        <f>IF(N390="sníž. přenesená",J390,0)</f>
        <v>0</v>
      </c>
      <c r="BI390" s="204">
        <f>IF(N390="nulová",J390,0)</f>
        <v>0</v>
      </c>
      <c r="BJ390" s="19" t="s">
        <v>78</v>
      </c>
      <c r="BK390" s="204">
        <f>ROUND(I390*H390,2)</f>
        <v>0</v>
      </c>
      <c r="BL390" s="19" t="s">
        <v>206</v>
      </c>
      <c r="BM390" s="19" t="s">
        <v>895</v>
      </c>
    </row>
    <row r="391" spans="2:47" s="1" customFormat="1" ht="27">
      <c r="B391" s="36"/>
      <c r="C391" s="58"/>
      <c r="D391" s="230" t="s">
        <v>188</v>
      </c>
      <c r="E391" s="58"/>
      <c r="F391" s="242" t="s">
        <v>896</v>
      </c>
      <c r="G391" s="58"/>
      <c r="H391" s="58"/>
      <c r="I391" s="163"/>
      <c r="J391" s="58"/>
      <c r="K391" s="58"/>
      <c r="L391" s="56"/>
      <c r="M391" s="73"/>
      <c r="N391" s="37"/>
      <c r="O391" s="37"/>
      <c r="P391" s="37"/>
      <c r="Q391" s="37"/>
      <c r="R391" s="37"/>
      <c r="S391" s="37"/>
      <c r="T391" s="74"/>
      <c r="AT391" s="19" t="s">
        <v>188</v>
      </c>
      <c r="AU391" s="19" t="s">
        <v>80</v>
      </c>
    </row>
    <row r="392" spans="2:65" s="1" customFormat="1" ht="44.25" customHeight="1">
      <c r="B392" s="36"/>
      <c r="C392" s="193" t="s">
        <v>897</v>
      </c>
      <c r="D392" s="193" t="s">
        <v>183</v>
      </c>
      <c r="E392" s="194" t="s">
        <v>898</v>
      </c>
      <c r="F392" s="195" t="s">
        <v>899</v>
      </c>
      <c r="G392" s="196" t="s">
        <v>320</v>
      </c>
      <c r="H392" s="197">
        <v>132.99</v>
      </c>
      <c r="I392" s="198"/>
      <c r="J392" s="199">
        <f>ROUND(I392*H392,2)</f>
        <v>0</v>
      </c>
      <c r="K392" s="195" t="s">
        <v>21</v>
      </c>
      <c r="L392" s="56"/>
      <c r="M392" s="200" t="s">
        <v>21</v>
      </c>
      <c r="N392" s="201" t="s">
        <v>42</v>
      </c>
      <c r="O392" s="37"/>
      <c r="P392" s="202">
        <f>O392*H392</f>
        <v>0</v>
      </c>
      <c r="Q392" s="202">
        <v>0</v>
      </c>
      <c r="R392" s="202">
        <f>Q392*H392</f>
        <v>0</v>
      </c>
      <c r="S392" s="202">
        <v>2.2</v>
      </c>
      <c r="T392" s="203">
        <f>S392*H392</f>
        <v>292.57800000000003</v>
      </c>
      <c r="AR392" s="19" t="s">
        <v>206</v>
      </c>
      <c r="AT392" s="19" t="s">
        <v>183</v>
      </c>
      <c r="AU392" s="19" t="s">
        <v>80</v>
      </c>
      <c r="AY392" s="19" t="s">
        <v>180</v>
      </c>
      <c r="BE392" s="204">
        <f>IF(N392="základní",J392,0)</f>
        <v>0</v>
      </c>
      <c r="BF392" s="204">
        <f>IF(N392="snížená",J392,0)</f>
        <v>0</v>
      </c>
      <c r="BG392" s="204">
        <f>IF(N392="zákl. přenesená",J392,0)</f>
        <v>0</v>
      </c>
      <c r="BH392" s="204">
        <f>IF(N392="sníž. přenesená",J392,0)</f>
        <v>0</v>
      </c>
      <c r="BI392" s="204">
        <f>IF(N392="nulová",J392,0)</f>
        <v>0</v>
      </c>
      <c r="BJ392" s="19" t="s">
        <v>78</v>
      </c>
      <c r="BK392" s="204">
        <f>ROUND(I392*H392,2)</f>
        <v>0</v>
      </c>
      <c r="BL392" s="19" t="s">
        <v>206</v>
      </c>
      <c r="BM392" s="19" t="s">
        <v>900</v>
      </c>
    </row>
    <row r="393" spans="2:47" s="1" customFormat="1" ht="27">
      <c r="B393" s="36"/>
      <c r="C393" s="58"/>
      <c r="D393" s="205" t="s">
        <v>188</v>
      </c>
      <c r="E393" s="58"/>
      <c r="F393" s="206" t="s">
        <v>899</v>
      </c>
      <c r="G393" s="58"/>
      <c r="H393" s="58"/>
      <c r="I393" s="163"/>
      <c r="J393" s="58"/>
      <c r="K393" s="58"/>
      <c r="L393" s="56"/>
      <c r="M393" s="73"/>
      <c r="N393" s="37"/>
      <c r="O393" s="37"/>
      <c r="P393" s="37"/>
      <c r="Q393" s="37"/>
      <c r="R393" s="37"/>
      <c r="S393" s="37"/>
      <c r="T393" s="74"/>
      <c r="AT393" s="19" t="s">
        <v>188</v>
      </c>
      <c r="AU393" s="19" t="s">
        <v>80</v>
      </c>
    </row>
    <row r="394" spans="2:51" s="12" customFormat="1" ht="27">
      <c r="B394" s="207"/>
      <c r="C394" s="208"/>
      <c r="D394" s="205" t="s">
        <v>190</v>
      </c>
      <c r="E394" s="209" t="s">
        <v>21</v>
      </c>
      <c r="F394" s="210" t="s">
        <v>901</v>
      </c>
      <c r="G394" s="208"/>
      <c r="H394" s="211">
        <v>104.105</v>
      </c>
      <c r="I394" s="212"/>
      <c r="J394" s="208"/>
      <c r="K394" s="208"/>
      <c r="L394" s="213"/>
      <c r="M394" s="214"/>
      <c r="N394" s="215"/>
      <c r="O394" s="215"/>
      <c r="P394" s="215"/>
      <c r="Q394" s="215"/>
      <c r="R394" s="215"/>
      <c r="S394" s="215"/>
      <c r="T394" s="216"/>
      <c r="AT394" s="217" t="s">
        <v>190</v>
      </c>
      <c r="AU394" s="217" t="s">
        <v>80</v>
      </c>
      <c r="AV394" s="12" t="s">
        <v>80</v>
      </c>
      <c r="AW394" s="12" t="s">
        <v>34</v>
      </c>
      <c r="AX394" s="12" t="s">
        <v>71</v>
      </c>
      <c r="AY394" s="217" t="s">
        <v>180</v>
      </c>
    </row>
    <row r="395" spans="2:51" s="12" customFormat="1" ht="27">
      <c r="B395" s="207"/>
      <c r="C395" s="208"/>
      <c r="D395" s="205" t="s">
        <v>190</v>
      </c>
      <c r="E395" s="209" t="s">
        <v>21</v>
      </c>
      <c r="F395" s="210" t="s">
        <v>902</v>
      </c>
      <c r="G395" s="208"/>
      <c r="H395" s="211">
        <v>6.48</v>
      </c>
      <c r="I395" s="212"/>
      <c r="J395" s="208"/>
      <c r="K395" s="208"/>
      <c r="L395" s="213"/>
      <c r="M395" s="214"/>
      <c r="N395" s="215"/>
      <c r="O395" s="215"/>
      <c r="P395" s="215"/>
      <c r="Q395" s="215"/>
      <c r="R395" s="215"/>
      <c r="S395" s="215"/>
      <c r="T395" s="216"/>
      <c r="AT395" s="217" t="s">
        <v>190</v>
      </c>
      <c r="AU395" s="217" t="s">
        <v>80</v>
      </c>
      <c r="AV395" s="12" t="s">
        <v>80</v>
      </c>
      <c r="AW395" s="12" t="s">
        <v>34</v>
      </c>
      <c r="AX395" s="12" t="s">
        <v>71</v>
      </c>
      <c r="AY395" s="217" t="s">
        <v>180</v>
      </c>
    </row>
    <row r="396" spans="2:51" s="12" customFormat="1" ht="27">
      <c r="B396" s="207"/>
      <c r="C396" s="208"/>
      <c r="D396" s="205" t="s">
        <v>190</v>
      </c>
      <c r="E396" s="209" t="s">
        <v>21</v>
      </c>
      <c r="F396" s="210" t="s">
        <v>903</v>
      </c>
      <c r="G396" s="208"/>
      <c r="H396" s="211">
        <v>22.405</v>
      </c>
      <c r="I396" s="212"/>
      <c r="J396" s="208"/>
      <c r="K396" s="208"/>
      <c r="L396" s="213"/>
      <c r="M396" s="214"/>
      <c r="N396" s="215"/>
      <c r="O396" s="215"/>
      <c r="P396" s="215"/>
      <c r="Q396" s="215"/>
      <c r="R396" s="215"/>
      <c r="S396" s="215"/>
      <c r="T396" s="216"/>
      <c r="AT396" s="217" t="s">
        <v>190</v>
      </c>
      <c r="AU396" s="217" t="s">
        <v>80</v>
      </c>
      <c r="AV396" s="12" t="s">
        <v>80</v>
      </c>
      <c r="AW396" s="12" t="s">
        <v>34</v>
      </c>
      <c r="AX396" s="12" t="s">
        <v>71</v>
      </c>
      <c r="AY396" s="217" t="s">
        <v>180</v>
      </c>
    </row>
    <row r="397" spans="2:51" s="13" customFormat="1" ht="13.5">
      <c r="B397" s="219"/>
      <c r="C397" s="220"/>
      <c r="D397" s="230" t="s">
        <v>190</v>
      </c>
      <c r="E397" s="247" t="s">
        <v>21</v>
      </c>
      <c r="F397" s="248" t="s">
        <v>209</v>
      </c>
      <c r="G397" s="220"/>
      <c r="H397" s="249">
        <v>132.99</v>
      </c>
      <c r="I397" s="224"/>
      <c r="J397" s="220"/>
      <c r="K397" s="220"/>
      <c r="L397" s="225"/>
      <c r="M397" s="226"/>
      <c r="N397" s="227"/>
      <c r="O397" s="227"/>
      <c r="P397" s="227"/>
      <c r="Q397" s="227"/>
      <c r="R397" s="227"/>
      <c r="S397" s="227"/>
      <c r="T397" s="228"/>
      <c r="AT397" s="229" t="s">
        <v>190</v>
      </c>
      <c r="AU397" s="229" t="s">
        <v>80</v>
      </c>
      <c r="AV397" s="13" t="s">
        <v>206</v>
      </c>
      <c r="AW397" s="13" t="s">
        <v>34</v>
      </c>
      <c r="AX397" s="13" t="s">
        <v>78</v>
      </c>
      <c r="AY397" s="229" t="s">
        <v>180</v>
      </c>
    </row>
    <row r="398" spans="2:65" s="1" customFormat="1" ht="22.5" customHeight="1">
      <c r="B398" s="36"/>
      <c r="C398" s="193" t="s">
        <v>904</v>
      </c>
      <c r="D398" s="193" t="s">
        <v>183</v>
      </c>
      <c r="E398" s="194" t="s">
        <v>905</v>
      </c>
      <c r="F398" s="195" t="s">
        <v>906</v>
      </c>
      <c r="G398" s="196" t="s">
        <v>532</v>
      </c>
      <c r="H398" s="197">
        <v>53.3</v>
      </c>
      <c r="I398" s="198"/>
      <c r="J398" s="199">
        <f>ROUND(I398*H398,2)</f>
        <v>0</v>
      </c>
      <c r="K398" s="195" t="s">
        <v>560</v>
      </c>
      <c r="L398" s="56"/>
      <c r="M398" s="200" t="s">
        <v>21</v>
      </c>
      <c r="N398" s="201" t="s">
        <v>42</v>
      </c>
      <c r="O398" s="37"/>
      <c r="P398" s="202">
        <f>O398*H398</f>
        <v>0</v>
      </c>
      <c r="Q398" s="202">
        <v>0</v>
      </c>
      <c r="R398" s="202">
        <f>Q398*H398</f>
        <v>0</v>
      </c>
      <c r="S398" s="202">
        <v>0</v>
      </c>
      <c r="T398" s="203">
        <f>S398*H398</f>
        <v>0</v>
      </c>
      <c r="AR398" s="19" t="s">
        <v>206</v>
      </c>
      <c r="AT398" s="19" t="s">
        <v>183</v>
      </c>
      <c r="AU398" s="19" t="s">
        <v>80</v>
      </c>
      <c r="AY398" s="19" t="s">
        <v>180</v>
      </c>
      <c r="BE398" s="204">
        <f>IF(N398="základní",J398,0)</f>
        <v>0</v>
      </c>
      <c r="BF398" s="204">
        <f>IF(N398="snížená",J398,0)</f>
        <v>0</v>
      </c>
      <c r="BG398" s="204">
        <f>IF(N398="zákl. přenesená",J398,0)</f>
        <v>0</v>
      </c>
      <c r="BH398" s="204">
        <f>IF(N398="sníž. přenesená",J398,0)</f>
        <v>0</v>
      </c>
      <c r="BI398" s="204">
        <f>IF(N398="nulová",J398,0)</f>
        <v>0</v>
      </c>
      <c r="BJ398" s="19" t="s">
        <v>78</v>
      </c>
      <c r="BK398" s="204">
        <f>ROUND(I398*H398,2)</f>
        <v>0</v>
      </c>
      <c r="BL398" s="19" t="s">
        <v>206</v>
      </c>
      <c r="BM398" s="19" t="s">
        <v>907</v>
      </c>
    </row>
    <row r="399" spans="2:47" s="1" customFormat="1" ht="13.5">
      <c r="B399" s="36"/>
      <c r="C399" s="58"/>
      <c r="D399" s="205" t="s">
        <v>188</v>
      </c>
      <c r="E399" s="58"/>
      <c r="F399" s="206" t="s">
        <v>906</v>
      </c>
      <c r="G399" s="58"/>
      <c r="H399" s="58"/>
      <c r="I399" s="163"/>
      <c r="J399" s="58"/>
      <c r="K399" s="58"/>
      <c r="L399" s="56"/>
      <c r="M399" s="73"/>
      <c r="N399" s="37"/>
      <c r="O399" s="37"/>
      <c r="P399" s="37"/>
      <c r="Q399" s="37"/>
      <c r="R399" s="37"/>
      <c r="S399" s="37"/>
      <c r="T399" s="74"/>
      <c r="AT399" s="19" t="s">
        <v>188</v>
      </c>
      <c r="AU399" s="19" t="s">
        <v>80</v>
      </c>
    </row>
    <row r="400" spans="2:51" s="12" customFormat="1" ht="27">
      <c r="B400" s="207"/>
      <c r="C400" s="208"/>
      <c r="D400" s="230" t="s">
        <v>190</v>
      </c>
      <c r="E400" s="243" t="s">
        <v>21</v>
      </c>
      <c r="F400" s="244" t="s">
        <v>908</v>
      </c>
      <c r="G400" s="208"/>
      <c r="H400" s="245">
        <v>53.3</v>
      </c>
      <c r="I400" s="212"/>
      <c r="J400" s="208"/>
      <c r="K400" s="208"/>
      <c r="L400" s="213"/>
      <c r="M400" s="214"/>
      <c r="N400" s="215"/>
      <c r="O400" s="215"/>
      <c r="P400" s="215"/>
      <c r="Q400" s="215"/>
      <c r="R400" s="215"/>
      <c r="S400" s="215"/>
      <c r="T400" s="216"/>
      <c r="AT400" s="217" t="s">
        <v>190</v>
      </c>
      <c r="AU400" s="217" t="s">
        <v>80</v>
      </c>
      <c r="AV400" s="12" t="s">
        <v>80</v>
      </c>
      <c r="AW400" s="12" t="s">
        <v>34</v>
      </c>
      <c r="AX400" s="12" t="s">
        <v>78</v>
      </c>
      <c r="AY400" s="217" t="s">
        <v>180</v>
      </c>
    </row>
    <row r="401" spans="2:65" s="1" customFormat="1" ht="22.5" customHeight="1">
      <c r="B401" s="36"/>
      <c r="C401" s="193" t="s">
        <v>909</v>
      </c>
      <c r="D401" s="193" t="s">
        <v>183</v>
      </c>
      <c r="E401" s="194" t="s">
        <v>910</v>
      </c>
      <c r="F401" s="195" t="s">
        <v>911</v>
      </c>
      <c r="G401" s="196" t="s">
        <v>532</v>
      </c>
      <c r="H401" s="197">
        <v>53.3</v>
      </c>
      <c r="I401" s="198"/>
      <c r="J401" s="199">
        <f>ROUND(I401*H401,2)</f>
        <v>0</v>
      </c>
      <c r="K401" s="195" t="s">
        <v>560</v>
      </c>
      <c r="L401" s="56"/>
      <c r="M401" s="200" t="s">
        <v>21</v>
      </c>
      <c r="N401" s="201" t="s">
        <v>42</v>
      </c>
      <c r="O401" s="37"/>
      <c r="P401" s="202">
        <f>O401*H401</f>
        <v>0</v>
      </c>
      <c r="Q401" s="202">
        <v>0.05828</v>
      </c>
      <c r="R401" s="202">
        <f>Q401*H401</f>
        <v>3.106324</v>
      </c>
      <c r="S401" s="202">
        <v>0</v>
      </c>
      <c r="T401" s="203">
        <f>S401*H401</f>
        <v>0</v>
      </c>
      <c r="AR401" s="19" t="s">
        <v>206</v>
      </c>
      <c r="AT401" s="19" t="s">
        <v>183</v>
      </c>
      <c r="AU401" s="19" t="s">
        <v>80</v>
      </c>
      <c r="AY401" s="19" t="s">
        <v>180</v>
      </c>
      <c r="BE401" s="204">
        <f>IF(N401="základní",J401,0)</f>
        <v>0</v>
      </c>
      <c r="BF401" s="204">
        <f>IF(N401="snížená",J401,0)</f>
        <v>0</v>
      </c>
      <c r="BG401" s="204">
        <f>IF(N401="zákl. přenesená",J401,0)</f>
        <v>0</v>
      </c>
      <c r="BH401" s="204">
        <f>IF(N401="sníž. přenesená",J401,0)</f>
        <v>0</v>
      </c>
      <c r="BI401" s="204">
        <f>IF(N401="nulová",J401,0)</f>
        <v>0</v>
      </c>
      <c r="BJ401" s="19" t="s">
        <v>78</v>
      </c>
      <c r="BK401" s="204">
        <f>ROUND(I401*H401,2)</f>
        <v>0</v>
      </c>
      <c r="BL401" s="19" t="s">
        <v>206</v>
      </c>
      <c r="BM401" s="19" t="s">
        <v>912</v>
      </c>
    </row>
    <row r="402" spans="2:47" s="1" customFormat="1" ht="13.5">
      <c r="B402" s="36"/>
      <c r="C402" s="58"/>
      <c r="D402" s="230" t="s">
        <v>188</v>
      </c>
      <c r="E402" s="58"/>
      <c r="F402" s="242" t="s">
        <v>913</v>
      </c>
      <c r="G402" s="58"/>
      <c r="H402" s="58"/>
      <c r="I402" s="163"/>
      <c r="J402" s="58"/>
      <c r="K402" s="58"/>
      <c r="L402" s="56"/>
      <c r="M402" s="73"/>
      <c r="N402" s="37"/>
      <c r="O402" s="37"/>
      <c r="P402" s="37"/>
      <c r="Q402" s="37"/>
      <c r="R402" s="37"/>
      <c r="S402" s="37"/>
      <c r="T402" s="74"/>
      <c r="AT402" s="19" t="s">
        <v>188</v>
      </c>
      <c r="AU402" s="19" t="s">
        <v>80</v>
      </c>
    </row>
    <row r="403" spans="2:65" s="1" customFormat="1" ht="22.5" customHeight="1">
      <c r="B403" s="36"/>
      <c r="C403" s="193" t="s">
        <v>914</v>
      </c>
      <c r="D403" s="193" t="s">
        <v>183</v>
      </c>
      <c r="E403" s="194" t="s">
        <v>915</v>
      </c>
      <c r="F403" s="195" t="s">
        <v>916</v>
      </c>
      <c r="G403" s="196" t="s">
        <v>532</v>
      </c>
      <c r="H403" s="197">
        <v>53.3</v>
      </c>
      <c r="I403" s="198"/>
      <c r="J403" s="199">
        <f>ROUND(I403*H403,2)</f>
        <v>0</v>
      </c>
      <c r="K403" s="195" t="s">
        <v>560</v>
      </c>
      <c r="L403" s="56"/>
      <c r="M403" s="200" t="s">
        <v>21</v>
      </c>
      <c r="N403" s="201" t="s">
        <v>42</v>
      </c>
      <c r="O403" s="37"/>
      <c r="P403" s="202">
        <f>O403*H403</f>
        <v>0</v>
      </c>
      <c r="Q403" s="202">
        <v>0.00356</v>
      </c>
      <c r="R403" s="202">
        <f>Q403*H403</f>
        <v>0.18974799999999997</v>
      </c>
      <c r="S403" s="202">
        <v>0</v>
      </c>
      <c r="T403" s="203">
        <f>S403*H403</f>
        <v>0</v>
      </c>
      <c r="AR403" s="19" t="s">
        <v>206</v>
      </c>
      <c r="AT403" s="19" t="s">
        <v>183</v>
      </c>
      <c r="AU403" s="19" t="s">
        <v>80</v>
      </c>
      <c r="AY403" s="19" t="s">
        <v>180</v>
      </c>
      <c r="BE403" s="204">
        <f>IF(N403="základní",J403,0)</f>
        <v>0</v>
      </c>
      <c r="BF403" s="204">
        <f>IF(N403="snížená",J403,0)</f>
        <v>0</v>
      </c>
      <c r="BG403" s="204">
        <f>IF(N403="zákl. přenesená",J403,0)</f>
        <v>0</v>
      </c>
      <c r="BH403" s="204">
        <f>IF(N403="sníž. přenesená",J403,0)</f>
        <v>0</v>
      </c>
      <c r="BI403" s="204">
        <f>IF(N403="nulová",J403,0)</f>
        <v>0</v>
      </c>
      <c r="BJ403" s="19" t="s">
        <v>78</v>
      </c>
      <c r="BK403" s="204">
        <f>ROUND(I403*H403,2)</f>
        <v>0</v>
      </c>
      <c r="BL403" s="19" t="s">
        <v>206</v>
      </c>
      <c r="BM403" s="19" t="s">
        <v>917</v>
      </c>
    </row>
    <row r="404" spans="2:47" s="1" customFormat="1" ht="13.5">
      <c r="B404" s="36"/>
      <c r="C404" s="58"/>
      <c r="D404" s="230" t="s">
        <v>188</v>
      </c>
      <c r="E404" s="58"/>
      <c r="F404" s="242" t="s">
        <v>918</v>
      </c>
      <c r="G404" s="58"/>
      <c r="H404" s="58"/>
      <c r="I404" s="163"/>
      <c r="J404" s="58"/>
      <c r="K404" s="58"/>
      <c r="L404" s="56"/>
      <c r="M404" s="73"/>
      <c r="N404" s="37"/>
      <c r="O404" s="37"/>
      <c r="P404" s="37"/>
      <c r="Q404" s="37"/>
      <c r="R404" s="37"/>
      <c r="S404" s="37"/>
      <c r="T404" s="74"/>
      <c r="AT404" s="19" t="s">
        <v>188</v>
      </c>
      <c r="AU404" s="19" t="s">
        <v>80</v>
      </c>
    </row>
    <row r="405" spans="2:65" s="1" customFormat="1" ht="22.5" customHeight="1">
      <c r="B405" s="36"/>
      <c r="C405" s="193" t="s">
        <v>919</v>
      </c>
      <c r="D405" s="193" t="s">
        <v>183</v>
      </c>
      <c r="E405" s="194" t="s">
        <v>920</v>
      </c>
      <c r="F405" s="195" t="s">
        <v>921</v>
      </c>
      <c r="G405" s="196" t="s">
        <v>532</v>
      </c>
      <c r="H405" s="197">
        <v>53.3</v>
      </c>
      <c r="I405" s="198"/>
      <c r="J405" s="199">
        <f>ROUND(I405*H405,2)</f>
        <v>0</v>
      </c>
      <c r="K405" s="195" t="s">
        <v>560</v>
      </c>
      <c r="L405" s="56"/>
      <c r="M405" s="200" t="s">
        <v>21</v>
      </c>
      <c r="N405" s="201" t="s">
        <v>42</v>
      </c>
      <c r="O405" s="37"/>
      <c r="P405" s="202">
        <f>O405*H405</f>
        <v>0</v>
      </c>
      <c r="Q405" s="202">
        <v>0.0005</v>
      </c>
      <c r="R405" s="202">
        <f>Q405*H405</f>
        <v>0.02665</v>
      </c>
      <c r="S405" s="202">
        <v>0</v>
      </c>
      <c r="T405" s="203">
        <f>S405*H405</f>
        <v>0</v>
      </c>
      <c r="AR405" s="19" t="s">
        <v>206</v>
      </c>
      <c r="AT405" s="19" t="s">
        <v>183</v>
      </c>
      <c r="AU405" s="19" t="s">
        <v>80</v>
      </c>
      <c r="AY405" s="19" t="s">
        <v>180</v>
      </c>
      <c r="BE405" s="204">
        <f>IF(N405="základní",J405,0)</f>
        <v>0</v>
      </c>
      <c r="BF405" s="204">
        <f>IF(N405="snížená",J405,0)</f>
        <v>0</v>
      </c>
      <c r="BG405" s="204">
        <f>IF(N405="zákl. přenesená",J405,0)</f>
        <v>0</v>
      </c>
      <c r="BH405" s="204">
        <f>IF(N405="sníž. přenesená",J405,0)</f>
        <v>0</v>
      </c>
      <c r="BI405" s="204">
        <f>IF(N405="nulová",J405,0)</f>
        <v>0</v>
      </c>
      <c r="BJ405" s="19" t="s">
        <v>78</v>
      </c>
      <c r="BK405" s="204">
        <f>ROUND(I405*H405,2)</f>
        <v>0</v>
      </c>
      <c r="BL405" s="19" t="s">
        <v>206</v>
      </c>
      <c r="BM405" s="19" t="s">
        <v>922</v>
      </c>
    </row>
    <row r="406" spans="2:47" s="1" customFormat="1" ht="13.5">
      <c r="B406" s="36"/>
      <c r="C406" s="58"/>
      <c r="D406" s="230" t="s">
        <v>188</v>
      </c>
      <c r="E406" s="58"/>
      <c r="F406" s="242" t="s">
        <v>923</v>
      </c>
      <c r="G406" s="58"/>
      <c r="H406" s="58"/>
      <c r="I406" s="163"/>
      <c r="J406" s="58"/>
      <c r="K406" s="58"/>
      <c r="L406" s="56"/>
      <c r="M406" s="73"/>
      <c r="N406" s="37"/>
      <c r="O406" s="37"/>
      <c r="P406" s="37"/>
      <c r="Q406" s="37"/>
      <c r="R406" s="37"/>
      <c r="S406" s="37"/>
      <c r="T406" s="74"/>
      <c r="AT406" s="19" t="s">
        <v>188</v>
      </c>
      <c r="AU406" s="19" t="s">
        <v>80</v>
      </c>
    </row>
    <row r="407" spans="2:65" s="1" customFormat="1" ht="22.5" customHeight="1">
      <c r="B407" s="36"/>
      <c r="C407" s="193" t="s">
        <v>924</v>
      </c>
      <c r="D407" s="193" t="s">
        <v>183</v>
      </c>
      <c r="E407" s="194" t="s">
        <v>925</v>
      </c>
      <c r="F407" s="195" t="s">
        <v>926</v>
      </c>
      <c r="G407" s="196" t="s">
        <v>532</v>
      </c>
      <c r="H407" s="197">
        <v>53.3</v>
      </c>
      <c r="I407" s="198"/>
      <c r="J407" s="199">
        <f>ROUND(I407*H407,2)</f>
        <v>0</v>
      </c>
      <c r="K407" s="195" t="s">
        <v>560</v>
      </c>
      <c r="L407" s="56"/>
      <c r="M407" s="200" t="s">
        <v>21</v>
      </c>
      <c r="N407" s="201" t="s">
        <v>42</v>
      </c>
      <c r="O407" s="37"/>
      <c r="P407" s="202">
        <f>O407*H407</f>
        <v>0</v>
      </c>
      <c r="Q407" s="202">
        <v>0</v>
      </c>
      <c r="R407" s="202">
        <f>Q407*H407</f>
        <v>0</v>
      </c>
      <c r="S407" s="202">
        <v>0</v>
      </c>
      <c r="T407" s="203">
        <f>S407*H407</f>
        <v>0</v>
      </c>
      <c r="AR407" s="19" t="s">
        <v>206</v>
      </c>
      <c r="AT407" s="19" t="s">
        <v>183</v>
      </c>
      <c r="AU407" s="19" t="s">
        <v>80</v>
      </c>
      <c r="AY407" s="19" t="s">
        <v>180</v>
      </c>
      <c r="BE407" s="204">
        <f>IF(N407="základní",J407,0)</f>
        <v>0</v>
      </c>
      <c r="BF407" s="204">
        <f>IF(N407="snížená",J407,0)</f>
        <v>0</v>
      </c>
      <c r="BG407" s="204">
        <f>IF(N407="zákl. přenesená",J407,0)</f>
        <v>0</v>
      </c>
      <c r="BH407" s="204">
        <f>IF(N407="sníž. přenesená",J407,0)</f>
        <v>0</v>
      </c>
      <c r="BI407" s="204">
        <f>IF(N407="nulová",J407,0)</f>
        <v>0</v>
      </c>
      <c r="BJ407" s="19" t="s">
        <v>78</v>
      </c>
      <c r="BK407" s="204">
        <f>ROUND(I407*H407,2)</f>
        <v>0</v>
      </c>
      <c r="BL407" s="19" t="s">
        <v>206</v>
      </c>
      <c r="BM407" s="19" t="s">
        <v>927</v>
      </c>
    </row>
    <row r="408" spans="2:47" s="1" customFormat="1" ht="13.5">
      <c r="B408" s="36"/>
      <c r="C408" s="58"/>
      <c r="D408" s="230" t="s">
        <v>188</v>
      </c>
      <c r="E408" s="58"/>
      <c r="F408" s="242" t="s">
        <v>928</v>
      </c>
      <c r="G408" s="58"/>
      <c r="H408" s="58"/>
      <c r="I408" s="163"/>
      <c r="J408" s="58"/>
      <c r="K408" s="58"/>
      <c r="L408" s="56"/>
      <c r="M408" s="73"/>
      <c r="N408" s="37"/>
      <c r="O408" s="37"/>
      <c r="P408" s="37"/>
      <c r="Q408" s="37"/>
      <c r="R408" s="37"/>
      <c r="S408" s="37"/>
      <c r="T408" s="74"/>
      <c r="AT408" s="19" t="s">
        <v>188</v>
      </c>
      <c r="AU408" s="19" t="s">
        <v>80</v>
      </c>
    </row>
    <row r="409" spans="2:65" s="1" customFormat="1" ht="22.5" customHeight="1">
      <c r="B409" s="36"/>
      <c r="C409" s="193" t="s">
        <v>929</v>
      </c>
      <c r="D409" s="193" t="s">
        <v>183</v>
      </c>
      <c r="E409" s="194" t="s">
        <v>930</v>
      </c>
      <c r="F409" s="195" t="s">
        <v>931</v>
      </c>
      <c r="G409" s="196" t="s">
        <v>614</v>
      </c>
      <c r="H409" s="197">
        <v>21</v>
      </c>
      <c r="I409" s="198"/>
      <c r="J409" s="199">
        <f>ROUND(I409*H409,2)</f>
        <v>0</v>
      </c>
      <c r="K409" s="195" t="s">
        <v>21</v>
      </c>
      <c r="L409" s="56"/>
      <c r="M409" s="200" t="s">
        <v>21</v>
      </c>
      <c r="N409" s="201" t="s">
        <v>42</v>
      </c>
      <c r="O409" s="37"/>
      <c r="P409" s="202">
        <f>O409*H409</f>
        <v>0</v>
      </c>
      <c r="Q409" s="202">
        <v>0</v>
      </c>
      <c r="R409" s="202">
        <f>Q409*H409</f>
        <v>0</v>
      </c>
      <c r="S409" s="202">
        <v>0</v>
      </c>
      <c r="T409" s="203">
        <f>S409*H409</f>
        <v>0</v>
      </c>
      <c r="AR409" s="19" t="s">
        <v>206</v>
      </c>
      <c r="AT409" s="19" t="s">
        <v>183</v>
      </c>
      <c r="AU409" s="19" t="s">
        <v>80</v>
      </c>
      <c r="AY409" s="19" t="s">
        <v>180</v>
      </c>
      <c r="BE409" s="204">
        <f>IF(N409="základní",J409,0)</f>
        <v>0</v>
      </c>
      <c r="BF409" s="204">
        <f>IF(N409="snížená",J409,0)</f>
        <v>0</v>
      </c>
      <c r="BG409" s="204">
        <f>IF(N409="zákl. přenesená",J409,0)</f>
        <v>0</v>
      </c>
      <c r="BH409" s="204">
        <f>IF(N409="sníž. přenesená",J409,0)</f>
        <v>0</v>
      </c>
      <c r="BI409" s="204">
        <f>IF(N409="nulová",J409,0)</f>
        <v>0</v>
      </c>
      <c r="BJ409" s="19" t="s">
        <v>78</v>
      </c>
      <c r="BK409" s="204">
        <f>ROUND(I409*H409,2)</f>
        <v>0</v>
      </c>
      <c r="BL409" s="19" t="s">
        <v>206</v>
      </c>
      <c r="BM409" s="19" t="s">
        <v>932</v>
      </c>
    </row>
    <row r="410" spans="2:47" s="1" customFormat="1" ht="27">
      <c r="B410" s="36"/>
      <c r="C410" s="58"/>
      <c r="D410" s="205" t="s">
        <v>216</v>
      </c>
      <c r="E410" s="58"/>
      <c r="F410" s="218" t="s">
        <v>933</v>
      </c>
      <c r="G410" s="58"/>
      <c r="H410" s="58"/>
      <c r="I410" s="163"/>
      <c r="J410" s="58"/>
      <c r="K410" s="58"/>
      <c r="L410" s="56"/>
      <c r="M410" s="73"/>
      <c r="N410" s="37"/>
      <c r="O410" s="37"/>
      <c r="P410" s="37"/>
      <c r="Q410" s="37"/>
      <c r="R410" s="37"/>
      <c r="S410" s="37"/>
      <c r="T410" s="74"/>
      <c r="AT410" s="19" t="s">
        <v>216</v>
      </c>
      <c r="AU410" s="19" t="s">
        <v>80</v>
      </c>
    </row>
    <row r="411" spans="2:51" s="12" customFormat="1" ht="13.5">
      <c r="B411" s="207"/>
      <c r="C411" s="208"/>
      <c r="D411" s="205" t="s">
        <v>190</v>
      </c>
      <c r="E411" s="209" t="s">
        <v>21</v>
      </c>
      <c r="F411" s="210" t="s">
        <v>934</v>
      </c>
      <c r="G411" s="208"/>
      <c r="H411" s="211">
        <v>10.5</v>
      </c>
      <c r="I411" s="212"/>
      <c r="J411" s="208"/>
      <c r="K411" s="208"/>
      <c r="L411" s="213"/>
      <c r="M411" s="214"/>
      <c r="N411" s="215"/>
      <c r="O411" s="215"/>
      <c r="P411" s="215"/>
      <c r="Q411" s="215"/>
      <c r="R411" s="215"/>
      <c r="S411" s="215"/>
      <c r="T411" s="216"/>
      <c r="AT411" s="217" t="s">
        <v>190</v>
      </c>
      <c r="AU411" s="217" t="s">
        <v>80</v>
      </c>
      <c r="AV411" s="12" t="s">
        <v>80</v>
      </c>
      <c r="AW411" s="12" t="s">
        <v>34</v>
      </c>
      <c r="AX411" s="12" t="s">
        <v>71</v>
      </c>
      <c r="AY411" s="217" t="s">
        <v>180</v>
      </c>
    </row>
    <row r="412" spans="2:51" s="12" customFormat="1" ht="13.5">
      <c r="B412" s="207"/>
      <c r="C412" s="208"/>
      <c r="D412" s="205" t="s">
        <v>190</v>
      </c>
      <c r="E412" s="209" t="s">
        <v>21</v>
      </c>
      <c r="F412" s="210" t="s">
        <v>935</v>
      </c>
      <c r="G412" s="208"/>
      <c r="H412" s="211">
        <v>10.5</v>
      </c>
      <c r="I412" s="212"/>
      <c r="J412" s="208"/>
      <c r="K412" s="208"/>
      <c r="L412" s="213"/>
      <c r="M412" s="214"/>
      <c r="N412" s="215"/>
      <c r="O412" s="215"/>
      <c r="P412" s="215"/>
      <c r="Q412" s="215"/>
      <c r="R412" s="215"/>
      <c r="S412" s="215"/>
      <c r="T412" s="216"/>
      <c r="AT412" s="217" t="s">
        <v>190</v>
      </c>
      <c r="AU412" s="217" t="s">
        <v>80</v>
      </c>
      <c r="AV412" s="12" t="s">
        <v>80</v>
      </c>
      <c r="AW412" s="12" t="s">
        <v>34</v>
      </c>
      <c r="AX412" s="12" t="s">
        <v>71</v>
      </c>
      <c r="AY412" s="217" t="s">
        <v>180</v>
      </c>
    </row>
    <row r="413" spans="2:51" s="13" customFormat="1" ht="13.5">
      <c r="B413" s="219"/>
      <c r="C413" s="220"/>
      <c r="D413" s="230" t="s">
        <v>190</v>
      </c>
      <c r="E413" s="247" t="s">
        <v>21</v>
      </c>
      <c r="F413" s="248" t="s">
        <v>209</v>
      </c>
      <c r="G413" s="220"/>
      <c r="H413" s="249">
        <v>21</v>
      </c>
      <c r="I413" s="224"/>
      <c r="J413" s="220"/>
      <c r="K413" s="220"/>
      <c r="L413" s="225"/>
      <c r="M413" s="226"/>
      <c r="N413" s="227"/>
      <c r="O413" s="227"/>
      <c r="P413" s="227"/>
      <c r="Q413" s="227"/>
      <c r="R413" s="227"/>
      <c r="S413" s="227"/>
      <c r="T413" s="228"/>
      <c r="AT413" s="229" t="s">
        <v>190</v>
      </c>
      <c r="AU413" s="229" t="s">
        <v>80</v>
      </c>
      <c r="AV413" s="13" t="s">
        <v>206</v>
      </c>
      <c r="AW413" s="13" t="s">
        <v>34</v>
      </c>
      <c r="AX413" s="13" t="s">
        <v>78</v>
      </c>
      <c r="AY413" s="229" t="s">
        <v>180</v>
      </c>
    </row>
    <row r="414" spans="2:65" s="1" customFormat="1" ht="22.5" customHeight="1">
      <c r="B414" s="36"/>
      <c r="C414" s="193" t="s">
        <v>936</v>
      </c>
      <c r="D414" s="193" t="s">
        <v>183</v>
      </c>
      <c r="E414" s="194" t="s">
        <v>937</v>
      </c>
      <c r="F414" s="195" t="s">
        <v>938</v>
      </c>
      <c r="G414" s="196" t="s">
        <v>214</v>
      </c>
      <c r="H414" s="197">
        <v>1</v>
      </c>
      <c r="I414" s="198"/>
      <c r="J414" s="199">
        <f>ROUND(I414*H414,2)</f>
        <v>0</v>
      </c>
      <c r="K414" s="195" t="s">
        <v>21</v>
      </c>
      <c r="L414" s="56"/>
      <c r="M414" s="200" t="s">
        <v>21</v>
      </c>
      <c r="N414" s="201" t="s">
        <v>42</v>
      </c>
      <c r="O414" s="37"/>
      <c r="P414" s="202">
        <f>O414*H414</f>
        <v>0</v>
      </c>
      <c r="Q414" s="202">
        <v>0</v>
      </c>
      <c r="R414" s="202">
        <f>Q414*H414</f>
        <v>0</v>
      </c>
      <c r="S414" s="202">
        <v>0</v>
      </c>
      <c r="T414" s="203">
        <f>S414*H414</f>
        <v>0</v>
      </c>
      <c r="AR414" s="19" t="s">
        <v>206</v>
      </c>
      <c r="AT414" s="19" t="s">
        <v>183</v>
      </c>
      <c r="AU414" s="19" t="s">
        <v>80</v>
      </c>
      <c r="AY414" s="19" t="s">
        <v>180</v>
      </c>
      <c r="BE414" s="204">
        <f>IF(N414="základní",J414,0)</f>
        <v>0</v>
      </c>
      <c r="BF414" s="204">
        <f>IF(N414="snížená",J414,0)</f>
        <v>0</v>
      </c>
      <c r="BG414" s="204">
        <f>IF(N414="zákl. přenesená",J414,0)</f>
        <v>0</v>
      </c>
      <c r="BH414" s="204">
        <f>IF(N414="sníž. přenesená",J414,0)</f>
        <v>0</v>
      </c>
      <c r="BI414" s="204">
        <f>IF(N414="nulová",J414,0)</f>
        <v>0</v>
      </c>
      <c r="BJ414" s="19" t="s">
        <v>78</v>
      </c>
      <c r="BK414" s="204">
        <f>ROUND(I414*H414,2)</f>
        <v>0</v>
      </c>
      <c r="BL414" s="19" t="s">
        <v>206</v>
      </c>
      <c r="BM414" s="19" t="s">
        <v>939</v>
      </c>
    </row>
    <row r="415" spans="2:47" s="1" customFormat="1" ht="54">
      <c r="B415" s="36"/>
      <c r="C415" s="58"/>
      <c r="D415" s="205" t="s">
        <v>188</v>
      </c>
      <c r="E415" s="58"/>
      <c r="F415" s="206" t="s">
        <v>940</v>
      </c>
      <c r="G415" s="58"/>
      <c r="H415" s="58"/>
      <c r="I415" s="163"/>
      <c r="J415" s="58"/>
      <c r="K415" s="58"/>
      <c r="L415" s="56"/>
      <c r="M415" s="73"/>
      <c r="N415" s="37"/>
      <c r="O415" s="37"/>
      <c r="P415" s="37"/>
      <c r="Q415" s="37"/>
      <c r="R415" s="37"/>
      <c r="S415" s="37"/>
      <c r="T415" s="74"/>
      <c r="AT415" s="19" t="s">
        <v>188</v>
      </c>
      <c r="AU415" s="19" t="s">
        <v>80</v>
      </c>
    </row>
    <row r="416" spans="2:63" s="11" customFormat="1" ht="29.85" customHeight="1">
      <c r="B416" s="176"/>
      <c r="C416" s="177"/>
      <c r="D416" s="190" t="s">
        <v>70</v>
      </c>
      <c r="E416" s="191" t="s">
        <v>201</v>
      </c>
      <c r="F416" s="191" t="s">
        <v>202</v>
      </c>
      <c r="G416" s="177"/>
      <c r="H416" s="177"/>
      <c r="I416" s="180"/>
      <c r="J416" s="192">
        <f>BK416</f>
        <v>0</v>
      </c>
      <c r="K416" s="177"/>
      <c r="L416" s="182"/>
      <c r="M416" s="183"/>
      <c r="N416" s="184"/>
      <c r="O416" s="184"/>
      <c r="P416" s="185">
        <f>SUM(P417:P436)</f>
        <v>0</v>
      </c>
      <c r="Q416" s="184"/>
      <c r="R416" s="185">
        <f>SUM(R417:R436)</f>
        <v>0</v>
      </c>
      <c r="S416" s="184"/>
      <c r="T416" s="186">
        <f>SUM(T417:T436)</f>
        <v>0</v>
      </c>
      <c r="AR416" s="187" t="s">
        <v>78</v>
      </c>
      <c r="AT416" s="188" t="s">
        <v>70</v>
      </c>
      <c r="AU416" s="188" t="s">
        <v>78</v>
      </c>
      <c r="AY416" s="187" t="s">
        <v>180</v>
      </c>
      <c r="BK416" s="189">
        <f>SUM(BK417:BK436)</f>
        <v>0</v>
      </c>
    </row>
    <row r="417" spans="2:65" s="1" customFormat="1" ht="44.25" customHeight="1">
      <c r="B417" s="36"/>
      <c r="C417" s="193" t="s">
        <v>941</v>
      </c>
      <c r="D417" s="193" t="s">
        <v>183</v>
      </c>
      <c r="E417" s="194" t="s">
        <v>942</v>
      </c>
      <c r="F417" s="195" t="s">
        <v>943</v>
      </c>
      <c r="G417" s="196" t="s">
        <v>196</v>
      </c>
      <c r="H417" s="197">
        <v>20.435</v>
      </c>
      <c r="I417" s="198"/>
      <c r="J417" s="199">
        <f>ROUND(I417*H417,2)</f>
        <v>0</v>
      </c>
      <c r="K417" s="195" t="s">
        <v>21</v>
      </c>
      <c r="L417" s="56"/>
      <c r="M417" s="200" t="s">
        <v>21</v>
      </c>
      <c r="N417" s="201" t="s">
        <v>42</v>
      </c>
      <c r="O417" s="37"/>
      <c r="P417" s="202">
        <f>O417*H417</f>
        <v>0</v>
      </c>
      <c r="Q417" s="202">
        <v>0</v>
      </c>
      <c r="R417" s="202">
        <f>Q417*H417</f>
        <v>0</v>
      </c>
      <c r="S417" s="202">
        <v>0</v>
      </c>
      <c r="T417" s="203">
        <f>S417*H417</f>
        <v>0</v>
      </c>
      <c r="AR417" s="19" t="s">
        <v>206</v>
      </c>
      <c r="AT417" s="19" t="s">
        <v>183</v>
      </c>
      <c r="AU417" s="19" t="s">
        <v>80</v>
      </c>
      <c r="AY417" s="19" t="s">
        <v>180</v>
      </c>
      <c r="BE417" s="204">
        <f>IF(N417="základní",J417,0)</f>
        <v>0</v>
      </c>
      <c r="BF417" s="204">
        <f>IF(N417="snížená",J417,0)</f>
        <v>0</v>
      </c>
      <c r="BG417" s="204">
        <f>IF(N417="zákl. přenesená",J417,0)</f>
        <v>0</v>
      </c>
      <c r="BH417" s="204">
        <f>IF(N417="sníž. přenesená",J417,0)</f>
        <v>0</v>
      </c>
      <c r="BI417" s="204">
        <f>IF(N417="nulová",J417,0)</f>
        <v>0</v>
      </c>
      <c r="BJ417" s="19" t="s">
        <v>78</v>
      </c>
      <c r="BK417" s="204">
        <f>ROUND(I417*H417,2)</f>
        <v>0</v>
      </c>
      <c r="BL417" s="19" t="s">
        <v>206</v>
      </c>
      <c r="BM417" s="19" t="s">
        <v>944</v>
      </c>
    </row>
    <row r="418" spans="2:47" s="1" customFormat="1" ht="40.5">
      <c r="B418" s="36"/>
      <c r="C418" s="58"/>
      <c r="D418" s="205" t="s">
        <v>188</v>
      </c>
      <c r="E418" s="58"/>
      <c r="F418" s="206" t="s">
        <v>943</v>
      </c>
      <c r="G418" s="58"/>
      <c r="H418" s="58"/>
      <c r="I418" s="163"/>
      <c r="J418" s="58"/>
      <c r="K418" s="58"/>
      <c r="L418" s="56"/>
      <c r="M418" s="73"/>
      <c r="N418" s="37"/>
      <c r="O418" s="37"/>
      <c r="P418" s="37"/>
      <c r="Q418" s="37"/>
      <c r="R418" s="37"/>
      <c r="S418" s="37"/>
      <c r="T418" s="74"/>
      <c r="AT418" s="19" t="s">
        <v>188</v>
      </c>
      <c r="AU418" s="19" t="s">
        <v>80</v>
      </c>
    </row>
    <row r="419" spans="2:51" s="12" customFormat="1" ht="27">
      <c r="B419" s="207"/>
      <c r="C419" s="208"/>
      <c r="D419" s="205" t="s">
        <v>190</v>
      </c>
      <c r="E419" s="209" t="s">
        <v>21</v>
      </c>
      <c r="F419" s="210" t="s">
        <v>945</v>
      </c>
      <c r="G419" s="208"/>
      <c r="H419" s="211">
        <v>5.31</v>
      </c>
      <c r="I419" s="212"/>
      <c r="J419" s="208"/>
      <c r="K419" s="208"/>
      <c r="L419" s="213"/>
      <c r="M419" s="214"/>
      <c r="N419" s="215"/>
      <c r="O419" s="215"/>
      <c r="P419" s="215"/>
      <c r="Q419" s="215"/>
      <c r="R419" s="215"/>
      <c r="S419" s="215"/>
      <c r="T419" s="216"/>
      <c r="AT419" s="217" t="s">
        <v>190</v>
      </c>
      <c r="AU419" s="217" t="s">
        <v>80</v>
      </c>
      <c r="AV419" s="12" t="s">
        <v>80</v>
      </c>
      <c r="AW419" s="12" t="s">
        <v>34</v>
      </c>
      <c r="AX419" s="12" t="s">
        <v>71</v>
      </c>
      <c r="AY419" s="217" t="s">
        <v>180</v>
      </c>
    </row>
    <row r="420" spans="2:51" s="12" customFormat="1" ht="27">
      <c r="B420" s="207"/>
      <c r="C420" s="208"/>
      <c r="D420" s="205" t="s">
        <v>190</v>
      </c>
      <c r="E420" s="209" t="s">
        <v>21</v>
      </c>
      <c r="F420" s="210" t="s">
        <v>946</v>
      </c>
      <c r="G420" s="208"/>
      <c r="H420" s="211">
        <v>5.015</v>
      </c>
      <c r="I420" s="212"/>
      <c r="J420" s="208"/>
      <c r="K420" s="208"/>
      <c r="L420" s="213"/>
      <c r="M420" s="214"/>
      <c r="N420" s="215"/>
      <c r="O420" s="215"/>
      <c r="P420" s="215"/>
      <c r="Q420" s="215"/>
      <c r="R420" s="215"/>
      <c r="S420" s="215"/>
      <c r="T420" s="216"/>
      <c r="AT420" s="217" t="s">
        <v>190</v>
      </c>
      <c r="AU420" s="217" t="s">
        <v>80</v>
      </c>
      <c r="AV420" s="12" t="s">
        <v>80</v>
      </c>
      <c r="AW420" s="12" t="s">
        <v>34</v>
      </c>
      <c r="AX420" s="12" t="s">
        <v>71</v>
      </c>
      <c r="AY420" s="217" t="s">
        <v>180</v>
      </c>
    </row>
    <row r="421" spans="2:51" s="12" customFormat="1" ht="27">
      <c r="B421" s="207"/>
      <c r="C421" s="208"/>
      <c r="D421" s="205" t="s">
        <v>190</v>
      </c>
      <c r="E421" s="209" t="s">
        <v>21</v>
      </c>
      <c r="F421" s="210" t="s">
        <v>947</v>
      </c>
      <c r="G421" s="208"/>
      <c r="H421" s="211">
        <v>2.55</v>
      </c>
      <c r="I421" s="212"/>
      <c r="J421" s="208"/>
      <c r="K421" s="208"/>
      <c r="L421" s="213"/>
      <c r="M421" s="214"/>
      <c r="N421" s="215"/>
      <c r="O421" s="215"/>
      <c r="P421" s="215"/>
      <c r="Q421" s="215"/>
      <c r="R421" s="215"/>
      <c r="S421" s="215"/>
      <c r="T421" s="216"/>
      <c r="AT421" s="217" t="s">
        <v>190</v>
      </c>
      <c r="AU421" s="217" t="s">
        <v>80</v>
      </c>
      <c r="AV421" s="12" t="s">
        <v>80</v>
      </c>
      <c r="AW421" s="12" t="s">
        <v>34</v>
      </c>
      <c r="AX421" s="12" t="s">
        <v>71</v>
      </c>
      <c r="AY421" s="217" t="s">
        <v>180</v>
      </c>
    </row>
    <row r="422" spans="2:51" s="14" customFormat="1" ht="13.5">
      <c r="B422" s="256"/>
      <c r="C422" s="257"/>
      <c r="D422" s="205" t="s">
        <v>190</v>
      </c>
      <c r="E422" s="258" t="s">
        <v>21</v>
      </c>
      <c r="F422" s="259" t="s">
        <v>720</v>
      </c>
      <c r="G422" s="257"/>
      <c r="H422" s="260">
        <v>12.875</v>
      </c>
      <c r="I422" s="261"/>
      <c r="J422" s="257"/>
      <c r="K422" s="257"/>
      <c r="L422" s="262"/>
      <c r="M422" s="263"/>
      <c r="N422" s="264"/>
      <c r="O422" s="264"/>
      <c r="P422" s="264"/>
      <c r="Q422" s="264"/>
      <c r="R422" s="264"/>
      <c r="S422" s="264"/>
      <c r="T422" s="265"/>
      <c r="AT422" s="266" t="s">
        <v>190</v>
      </c>
      <c r="AU422" s="266" t="s">
        <v>80</v>
      </c>
      <c r="AV422" s="14" t="s">
        <v>203</v>
      </c>
      <c r="AW422" s="14" t="s">
        <v>34</v>
      </c>
      <c r="AX422" s="14" t="s">
        <v>71</v>
      </c>
      <c r="AY422" s="266" t="s">
        <v>180</v>
      </c>
    </row>
    <row r="423" spans="2:51" s="12" customFormat="1" ht="27">
      <c r="B423" s="207"/>
      <c r="C423" s="208"/>
      <c r="D423" s="205" t="s">
        <v>190</v>
      </c>
      <c r="E423" s="209" t="s">
        <v>21</v>
      </c>
      <c r="F423" s="210" t="s">
        <v>948</v>
      </c>
      <c r="G423" s="208"/>
      <c r="H423" s="211">
        <v>3.78</v>
      </c>
      <c r="I423" s="212"/>
      <c r="J423" s="208"/>
      <c r="K423" s="208"/>
      <c r="L423" s="213"/>
      <c r="M423" s="214"/>
      <c r="N423" s="215"/>
      <c r="O423" s="215"/>
      <c r="P423" s="215"/>
      <c r="Q423" s="215"/>
      <c r="R423" s="215"/>
      <c r="S423" s="215"/>
      <c r="T423" s="216"/>
      <c r="AT423" s="217" t="s">
        <v>190</v>
      </c>
      <c r="AU423" s="217" t="s">
        <v>80</v>
      </c>
      <c r="AV423" s="12" t="s">
        <v>80</v>
      </c>
      <c r="AW423" s="12" t="s">
        <v>34</v>
      </c>
      <c r="AX423" s="12" t="s">
        <v>71</v>
      </c>
      <c r="AY423" s="217" t="s">
        <v>180</v>
      </c>
    </row>
    <row r="424" spans="2:51" s="12" customFormat="1" ht="27">
      <c r="B424" s="207"/>
      <c r="C424" s="208"/>
      <c r="D424" s="205" t="s">
        <v>190</v>
      </c>
      <c r="E424" s="209" t="s">
        <v>21</v>
      </c>
      <c r="F424" s="210" t="s">
        <v>949</v>
      </c>
      <c r="G424" s="208"/>
      <c r="H424" s="211">
        <v>3.78</v>
      </c>
      <c r="I424" s="212"/>
      <c r="J424" s="208"/>
      <c r="K424" s="208"/>
      <c r="L424" s="213"/>
      <c r="M424" s="214"/>
      <c r="N424" s="215"/>
      <c r="O424" s="215"/>
      <c r="P424" s="215"/>
      <c r="Q424" s="215"/>
      <c r="R424" s="215"/>
      <c r="S424" s="215"/>
      <c r="T424" s="216"/>
      <c r="AT424" s="217" t="s">
        <v>190</v>
      </c>
      <c r="AU424" s="217" t="s">
        <v>80</v>
      </c>
      <c r="AV424" s="12" t="s">
        <v>80</v>
      </c>
      <c r="AW424" s="12" t="s">
        <v>34</v>
      </c>
      <c r="AX424" s="12" t="s">
        <v>71</v>
      </c>
      <c r="AY424" s="217" t="s">
        <v>180</v>
      </c>
    </row>
    <row r="425" spans="2:51" s="13" customFormat="1" ht="13.5">
      <c r="B425" s="219"/>
      <c r="C425" s="220"/>
      <c r="D425" s="230" t="s">
        <v>190</v>
      </c>
      <c r="E425" s="247" t="s">
        <v>21</v>
      </c>
      <c r="F425" s="248" t="s">
        <v>209</v>
      </c>
      <c r="G425" s="220"/>
      <c r="H425" s="249">
        <v>20.435</v>
      </c>
      <c r="I425" s="224"/>
      <c r="J425" s="220"/>
      <c r="K425" s="220"/>
      <c r="L425" s="225"/>
      <c r="M425" s="226"/>
      <c r="N425" s="227"/>
      <c r="O425" s="227"/>
      <c r="P425" s="227"/>
      <c r="Q425" s="227"/>
      <c r="R425" s="227"/>
      <c r="S425" s="227"/>
      <c r="T425" s="228"/>
      <c r="AT425" s="229" t="s">
        <v>190</v>
      </c>
      <c r="AU425" s="229" t="s">
        <v>80</v>
      </c>
      <c r="AV425" s="13" t="s">
        <v>206</v>
      </c>
      <c r="AW425" s="13" t="s">
        <v>34</v>
      </c>
      <c r="AX425" s="13" t="s">
        <v>78</v>
      </c>
      <c r="AY425" s="229" t="s">
        <v>180</v>
      </c>
    </row>
    <row r="426" spans="2:65" s="1" customFormat="1" ht="22.5" customHeight="1">
      <c r="B426" s="36"/>
      <c r="C426" s="193" t="s">
        <v>950</v>
      </c>
      <c r="D426" s="193" t="s">
        <v>183</v>
      </c>
      <c r="E426" s="194" t="s">
        <v>951</v>
      </c>
      <c r="F426" s="195" t="s">
        <v>952</v>
      </c>
      <c r="G426" s="196" t="s">
        <v>196</v>
      </c>
      <c r="H426" s="197">
        <v>616.292</v>
      </c>
      <c r="I426" s="198"/>
      <c r="J426" s="199">
        <f>ROUND(I426*H426,2)</f>
        <v>0</v>
      </c>
      <c r="K426" s="195" t="s">
        <v>21</v>
      </c>
      <c r="L426" s="56"/>
      <c r="M426" s="200" t="s">
        <v>21</v>
      </c>
      <c r="N426" s="201" t="s">
        <v>42</v>
      </c>
      <c r="O426" s="37"/>
      <c r="P426" s="202">
        <f>O426*H426</f>
        <v>0</v>
      </c>
      <c r="Q426" s="202">
        <v>0</v>
      </c>
      <c r="R426" s="202">
        <f>Q426*H426</f>
        <v>0</v>
      </c>
      <c r="S426" s="202">
        <v>0</v>
      </c>
      <c r="T426" s="203">
        <f>S426*H426</f>
        <v>0</v>
      </c>
      <c r="AR426" s="19" t="s">
        <v>206</v>
      </c>
      <c r="AT426" s="19" t="s">
        <v>183</v>
      </c>
      <c r="AU426" s="19" t="s">
        <v>80</v>
      </c>
      <c r="AY426" s="19" t="s">
        <v>180</v>
      </c>
      <c r="BE426" s="204">
        <f>IF(N426="základní",J426,0)</f>
        <v>0</v>
      </c>
      <c r="BF426" s="204">
        <f>IF(N426="snížená",J426,0)</f>
        <v>0</v>
      </c>
      <c r="BG426" s="204">
        <f>IF(N426="zákl. přenesená",J426,0)</f>
        <v>0</v>
      </c>
      <c r="BH426" s="204">
        <f>IF(N426="sníž. přenesená",J426,0)</f>
        <v>0</v>
      </c>
      <c r="BI426" s="204">
        <f>IF(N426="nulová",J426,0)</f>
        <v>0</v>
      </c>
      <c r="BJ426" s="19" t="s">
        <v>78</v>
      </c>
      <c r="BK426" s="204">
        <f>ROUND(I426*H426,2)</f>
        <v>0</v>
      </c>
      <c r="BL426" s="19" t="s">
        <v>206</v>
      </c>
      <c r="BM426" s="19" t="s">
        <v>953</v>
      </c>
    </row>
    <row r="427" spans="2:47" s="1" customFormat="1" ht="40.5">
      <c r="B427" s="36"/>
      <c r="C427" s="58"/>
      <c r="D427" s="205" t="s">
        <v>188</v>
      </c>
      <c r="E427" s="58"/>
      <c r="F427" s="206" t="s">
        <v>954</v>
      </c>
      <c r="G427" s="58"/>
      <c r="H427" s="58"/>
      <c r="I427" s="163"/>
      <c r="J427" s="58"/>
      <c r="K427" s="58"/>
      <c r="L427" s="56"/>
      <c r="M427" s="73"/>
      <c r="N427" s="37"/>
      <c r="O427" s="37"/>
      <c r="P427" s="37"/>
      <c r="Q427" s="37"/>
      <c r="R427" s="37"/>
      <c r="S427" s="37"/>
      <c r="T427" s="74"/>
      <c r="AT427" s="19" t="s">
        <v>188</v>
      </c>
      <c r="AU427" s="19" t="s">
        <v>80</v>
      </c>
    </row>
    <row r="428" spans="2:51" s="12" customFormat="1" ht="27">
      <c r="B428" s="207"/>
      <c r="C428" s="208"/>
      <c r="D428" s="205" t="s">
        <v>190</v>
      </c>
      <c r="E428" s="209" t="s">
        <v>21</v>
      </c>
      <c r="F428" s="210" t="s">
        <v>955</v>
      </c>
      <c r="G428" s="208"/>
      <c r="H428" s="211">
        <v>9.115</v>
      </c>
      <c r="I428" s="212"/>
      <c r="J428" s="208"/>
      <c r="K428" s="208"/>
      <c r="L428" s="213"/>
      <c r="M428" s="214"/>
      <c r="N428" s="215"/>
      <c r="O428" s="215"/>
      <c r="P428" s="215"/>
      <c r="Q428" s="215"/>
      <c r="R428" s="215"/>
      <c r="S428" s="215"/>
      <c r="T428" s="216"/>
      <c r="AT428" s="217" t="s">
        <v>190</v>
      </c>
      <c r="AU428" s="217" t="s">
        <v>80</v>
      </c>
      <c r="AV428" s="12" t="s">
        <v>80</v>
      </c>
      <c r="AW428" s="12" t="s">
        <v>34</v>
      </c>
      <c r="AX428" s="12" t="s">
        <v>71</v>
      </c>
      <c r="AY428" s="217" t="s">
        <v>180</v>
      </c>
    </row>
    <row r="429" spans="2:51" s="14" customFormat="1" ht="13.5">
      <c r="B429" s="256"/>
      <c r="C429" s="257"/>
      <c r="D429" s="205" t="s">
        <v>190</v>
      </c>
      <c r="E429" s="258" t="s">
        <v>21</v>
      </c>
      <c r="F429" s="259" t="s">
        <v>720</v>
      </c>
      <c r="G429" s="257"/>
      <c r="H429" s="260">
        <v>9.115</v>
      </c>
      <c r="I429" s="261"/>
      <c r="J429" s="257"/>
      <c r="K429" s="257"/>
      <c r="L429" s="262"/>
      <c r="M429" s="263"/>
      <c r="N429" s="264"/>
      <c r="O429" s="264"/>
      <c r="P429" s="264"/>
      <c r="Q429" s="264"/>
      <c r="R429" s="264"/>
      <c r="S429" s="264"/>
      <c r="T429" s="265"/>
      <c r="AT429" s="266" t="s">
        <v>190</v>
      </c>
      <c r="AU429" s="266" t="s">
        <v>80</v>
      </c>
      <c r="AV429" s="14" t="s">
        <v>203</v>
      </c>
      <c r="AW429" s="14" t="s">
        <v>34</v>
      </c>
      <c r="AX429" s="14" t="s">
        <v>71</v>
      </c>
      <c r="AY429" s="266" t="s">
        <v>180</v>
      </c>
    </row>
    <row r="430" spans="2:51" s="12" customFormat="1" ht="27">
      <c r="B430" s="207"/>
      <c r="C430" s="208"/>
      <c r="D430" s="205" t="s">
        <v>190</v>
      </c>
      <c r="E430" s="209" t="s">
        <v>21</v>
      </c>
      <c r="F430" s="210" t="s">
        <v>956</v>
      </c>
      <c r="G430" s="208"/>
      <c r="H430" s="211">
        <v>239.442</v>
      </c>
      <c r="I430" s="212"/>
      <c r="J430" s="208"/>
      <c r="K430" s="208"/>
      <c r="L430" s="213"/>
      <c r="M430" s="214"/>
      <c r="N430" s="215"/>
      <c r="O430" s="215"/>
      <c r="P430" s="215"/>
      <c r="Q430" s="215"/>
      <c r="R430" s="215"/>
      <c r="S430" s="215"/>
      <c r="T430" s="216"/>
      <c r="AT430" s="217" t="s">
        <v>190</v>
      </c>
      <c r="AU430" s="217" t="s">
        <v>80</v>
      </c>
      <c r="AV430" s="12" t="s">
        <v>80</v>
      </c>
      <c r="AW430" s="12" t="s">
        <v>34</v>
      </c>
      <c r="AX430" s="12" t="s">
        <v>71</v>
      </c>
      <c r="AY430" s="217" t="s">
        <v>180</v>
      </c>
    </row>
    <row r="431" spans="2:51" s="12" customFormat="1" ht="27">
      <c r="B431" s="207"/>
      <c r="C431" s="208"/>
      <c r="D431" s="205" t="s">
        <v>190</v>
      </c>
      <c r="E431" s="209" t="s">
        <v>21</v>
      </c>
      <c r="F431" s="210" t="s">
        <v>957</v>
      </c>
      <c r="G431" s="208"/>
      <c r="H431" s="211">
        <v>14.904</v>
      </c>
      <c r="I431" s="212"/>
      <c r="J431" s="208"/>
      <c r="K431" s="208"/>
      <c r="L431" s="213"/>
      <c r="M431" s="214"/>
      <c r="N431" s="215"/>
      <c r="O431" s="215"/>
      <c r="P431" s="215"/>
      <c r="Q431" s="215"/>
      <c r="R431" s="215"/>
      <c r="S431" s="215"/>
      <c r="T431" s="216"/>
      <c r="AT431" s="217" t="s">
        <v>190</v>
      </c>
      <c r="AU431" s="217" t="s">
        <v>80</v>
      </c>
      <c r="AV431" s="12" t="s">
        <v>80</v>
      </c>
      <c r="AW431" s="12" t="s">
        <v>34</v>
      </c>
      <c r="AX431" s="12" t="s">
        <v>71</v>
      </c>
      <c r="AY431" s="217" t="s">
        <v>180</v>
      </c>
    </row>
    <row r="432" spans="2:51" s="12" customFormat="1" ht="27">
      <c r="B432" s="207"/>
      <c r="C432" s="208"/>
      <c r="D432" s="205" t="s">
        <v>190</v>
      </c>
      <c r="E432" s="209" t="s">
        <v>21</v>
      </c>
      <c r="F432" s="210" t="s">
        <v>958</v>
      </c>
      <c r="G432" s="208"/>
      <c r="H432" s="211">
        <v>51.531</v>
      </c>
      <c r="I432" s="212"/>
      <c r="J432" s="208"/>
      <c r="K432" s="208"/>
      <c r="L432" s="213"/>
      <c r="M432" s="214"/>
      <c r="N432" s="215"/>
      <c r="O432" s="215"/>
      <c r="P432" s="215"/>
      <c r="Q432" s="215"/>
      <c r="R432" s="215"/>
      <c r="S432" s="215"/>
      <c r="T432" s="216"/>
      <c r="AT432" s="217" t="s">
        <v>190</v>
      </c>
      <c r="AU432" s="217" t="s">
        <v>80</v>
      </c>
      <c r="AV432" s="12" t="s">
        <v>80</v>
      </c>
      <c r="AW432" s="12" t="s">
        <v>34</v>
      </c>
      <c r="AX432" s="12" t="s">
        <v>71</v>
      </c>
      <c r="AY432" s="217" t="s">
        <v>180</v>
      </c>
    </row>
    <row r="433" spans="2:51" s="14" customFormat="1" ht="13.5">
      <c r="B433" s="256"/>
      <c r="C433" s="257"/>
      <c r="D433" s="205" t="s">
        <v>190</v>
      </c>
      <c r="E433" s="258" t="s">
        <v>21</v>
      </c>
      <c r="F433" s="259" t="s">
        <v>720</v>
      </c>
      <c r="G433" s="257"/>
      <c r="H433" s="260">
        <v>305.877</v>
      </c>
      <c r="I433" s="261"/>
      <c r="J433" s="257"/>
      <c r="K433" s="257"/>
      <c r="L433" s="262"/>
      <c r="M433" s="263"/>
      <c r="N433" s="264"/>
      <c r="O433" s="264"/>
      <c r="P433" s="264"/>
      <c r="Q433" s="264"/>
      <c r="R433" s="264"/>
      <c r="S433" s="264"/>
      <c r="T433" s="265"/>
      <c r="AT433" s="266" t="s">
        <v>190</v>
      </c>
      <c r="AU433" s="266" t="s">
        <v>80</v>
      </c>
      <c r="AV433" s="14" t="s">
        <v>203</v>
      </c>
      <c r="AW433" s="14" t="s">
        <v>34</v>
      </c>
      <c r="AX433" s="14" t="s">
        <v>71</v>
      </c>
      <c r="AY433" s="266" t="s">
        <v>180</v>
      </c>
    </row>
    <row r="434" spans="2:51" s="12" customFormat="1" ht="13.5">
      <c r="B434" s="207"/>
      <c r="C434" s="208"/>
      <c r="D434" s="205" t="s">
        <v>190</v>
      </c>
      <c r="E434" s="209" t="s">
        <v>21</v>
      </c>
      <c r="F434" s="210" t="s">
        <v>959</v>
      </c>
      <c r="G434" s="208"/>
      <c r="H434" s="211">
        <v>150.65</v>
      </c>
      <c r="I434" s="212"/>
      <c r="J434" s="208"/>
      <c r="K434" s="208"/>
      <c r="L434" s="213"/>
      <c r="M434" s="214"/>
      <c r="N434" s="215"/>
      <c r="O434" s="215"/>
      <c r="P434" s="215"/>
      <c r="Q434" s="215"/>
      <c r="R434" s="215"/>
      <c r="S434" s="215"/>
      <c r="T434" s="216"/>
      <c r="AT434" s="217" t="s">
        <v>190</v>
      </c>
      <c r="AU434" s="217" t="s">
        <v>80</v>
      </c>
      <c r="AV434" s="12" t="s">
        <v>80</v>
      </c>
      <c r="AW434" s="12" t="s">
        <v>34</v>
      </c>
      <c r="AX434" s="12" t="s">
        <v>71</v>
      </c>
      <c r="AY434" s="217" t="s">
        <v>180</v>
      </c>
    </row>
    <row r="435" spans="2:51" s="12" customFormat="1" ht="13.5">
      <c r="B435" s="207"/>
      <c r="C435" s="208"/>
      <c r="D435" s="205" t="s">
        <v>190</v>
      </c>
      <c r="E435" s="209" t="s">
        <v>21</v>
      </c>
      <c r="F435" s="210" t="s">
        <v>960</v>
      </c>
      <c r="G435" s="208"/>
      <c r="H435" s="211">
        <v>150.65</v>
      </c>
      <c r="I435" s="212"/>
      <c r="J435" s="208"/>
      <c r="K435" s="208"/>
      <c r="L435" s="213"/>
      <c r="M435" s="214"/>
      <c r="N435" s="215"/>
      <c r="O435" s="215"/>
      <c r="P435" s="215"/>
      <c r="Q435" s="215"/>
      <c r="R435" s="215"/>
      <c r="S435" s="215"/>
      <c r="T435" s="216"/>
      <c r="AT435" s="217" t="s">
        <v>190</v>
      </c>
      <c r="AU435" s="217" t="s">
        <v>80</v>
      </c>
      <c r="AV435" s="12" t="s">
        <v>80</v>
      </c>
      <c r="AW435" s="12" t="s">
        <v>34</v>
      </c>
      <c r="AX435" s="12" t="s">
        <v>71</v>
      </c>
      <c r="AY435" s="217" t="s">
        <v>180</v>
      </c>
    </row>
    <row r="436" spans="2:51" s="13" customFormat="1" ht="13.5">
      <c r="B436" s="219"/>
      <c r="C436" s="220"/>
      <c r="D436" s="205" t="s">
        <v>190</v>
      </c>
      <c r="E436" s="221" t="s">
        <v>21</v>
      </c>
      <c r="F436" s="222" t="s">
        <v>209</v>
      </c>
      <c r="G436" s="220"/>
      <c r="H436" s="223">
        <v>616.292</v>
      </c>
      <c r="I436" s="224"/>
      <c r="J436" s="220"/>
      <c r="K436" s="220"/>
      <c r="L436" s="225"/>
      <c r="M436" s="226"/>
      <c r="N436" s="227"/>
      <c r="O436" s="227"/>
      <c r="P436" s="227"/>
      <c r="Q436" s="227"/>
      <c r="R436" s="227"/>
      <c r="S436" s="227"/>
      <c r="T436" s="228"/>
      <c r="AT436" s="229" t="s">
        <v>190</v>
      </c>
      <c r="AU436" s="229" t="s">
        <v>80</v>
      </c>
      <c r="AV436" s="13" t="s">
        <v>206</v>
      </c>
      <c r="AW436" s="13" t="s">
        <v>34</v>
      </c>
      <c r="AX436" s="13" t="s">
        <v>78</v>
      </c>
      <c r="AY436" s="229" t="s">
        <v>180</v>
      </c>
    </row>
    <row r="437" spans="2:63" s="11" customFormat="1" ht="29.85" customHeight="1">
      <c r="B437" s="176"/>
      <c r="C437" s="177"/>
      <c r="D437" s="190" t="s">
        <v>70</v>
      </c>
      <c r="E437" s="191" t="s">
        <v>961</v>
      </c>
      <c r="F437" s="191" t="s">
        <v>962</v>
      </c>
      <c r="G437" s="177"/>
      <c r="H437" s="177"/>
      <c r="I437" s="180"/>
      <c r="J437" s="192">
        <f>BK437</f>
        <v>0</v>
      </c>
      <c r="K437" s="177"/>
      <c r="L437" s="182"/>
      <c r="M437" s="183"/>
      <c r="N437" s="184"/>
      <c r="O437" s="184"/>
      <c r="P437" s="185">
        <f>SUM(P438:P439)</f>
        <v>0</v>
      </c>
      <c r="Q437" s="184"/>
      <c r="R437" s="185">
        <f>SUM(R438:R439)</f>
        <v>0</v>
      </c>
      <c r="S437" s="184"/>
      <c r="T437" s="186">
        <f>SUM(T438:T439)</f>
        <v>0</v>
      </c>
      <c r="AR437" s="187" t="s">
        <v>78</v>
      </c>
      <c r="AT437" s="188" t="s">
        <v>70</v>
      </c>
      <c r="AU437" s="188" t="s">
        <v>78</v>
      </c>
      <c r="AY437" s="187" t="s">
        <v>180</v>
      </c>
      <c r="BK437" s="189">
        <f>SUM(BK438:BK439)</f>
        <v>0</v>
      </c>
    </row>
    <row r="438" spans="2:65" s="1" customFormat="1" ht="22.5" customHeight="1">
      <c r="B438" s="36"/>
      <c r="C438" s="193" t="s">
        <v>963</v>
      </c>
      <c r="D438" s="193" t="s">
        <v>183</v>
      </c>
      <c r="E438" s="194" t="s">
        <v>964</v>
      </c>
      <c r="F438" s="195" t="s">
        <v>965</v>
      </c>
      <c r="G438" s="196" t="s">
        <v>196</v>
      </c>
      <c r="H438" s="197">
        <v>816.907</v>
      </c>
      <c r="I438" s="198"/>
      <c r="J438" s="199">
        <f>ROUND(I438*H438,2)</f>
        <v>0</v>
      </c>
      <c r="K438" s="195" t="s">
        <v>560</v>
      </c>
      <c r="L438" s="56"/>
      <c r="M438" s="200" t="s">
        <v>21</v>
      </c>
      <c r="N438" s="201" t="s">
        <v>42</v>
      </c>
      <c r="O438" s="37"/>
      <c r="P438" s="202">
        <f>O438*H438</f>
        <v>0</v>
      </c>
      <c r="Q438" s="202">
        <v>0</v>
      </c>
      <c r="R438" s="202">
        <f>Q438*H438</f>
        <v>0</v>
      </c>
      <c r="S438" s="202">
        <v>0</v>
      </c>
      <c r="T438" s="203">
        <f>S438*H438</f>
        <v>0</v>
      </c>
      <c r="AR438" s="19" t="s">
        <v>206</v>
      </c>
      <c r="AT438" s="19" t="s">
        <v>183</v>
      </c>
      <c r="AU438" s="19" t="s">
        <v>80</v>
      </c>
      <c r="AY438" s="19" t="s">
        <v>180</v>
      </c>
      <c r="BE438" s="204">
        <f>IF(N438="základní",J438,0)</f>
        <v>0</v>
      </c>
      <c r="BF438" s="204">
        <f>IF(N438="snížená",J438,0)</f>
        <v>0</v>
      </c>
      <c r="BG438" s="204">
        <f>IF(N438="zákl. přenesená",J438,0)</f>
        <v>0</v>
      </c>
      <c r="BH438" s="204">
        <f>IF(N438="sníž. přenesená",J438,0)</f>
        <v>0</v>
      </c>
      <c r="BI438" s="204">
        <f>IF(N438="nulová",J438,0)</f>
        <v>0</v>
      </c>
      <c r="BJ438" s="19" t="s">
        <v>78</v>
      </c>
      <c r="BK438" s="204">
        <f>ROUND(I438*H438,2)</f>
        <v>0</v>
      </c>
      <c r="BL438" s="19" t="s">
        <v>206</v>
      </c>
      <c r="BM438" s="19" t="s">
        <v>966</v>
      </c>
    </row>
    <row r="439" spans="2:47" s="1" customFormat="1" ht="27">
      <c r="B439" s="36"/>
      <c r="C439" s="58"/>
      <c r="D439" s="205" t="s">
        <v>188</v>
      </c>
      <c r="E439" s="58"/>
      <c r="F439" s="206" t="s">
        <v>967</v>
      </c>
      <c r="G439" s="58"/>
      <c r="H439" s="58"/>
      <c r="I439" s="163"/>
      <c r="J439" s="58"/>
      <c r="K439" s="58"/>
      <c r="L439" s="56"/>
      <c r="M439" s="73"/>
      <c r="N439" s="37"/>
      <c r="O439" s="37"/>
      <c r="P439" s="37"/>
      <c r="Q439" s="37"/>
      <c r="R439" s="37"/>
      <c r="S439" s="37"/>
      <c r="T439" s="74"/>
      <c r="AT439" s="19" t="s">
        <v>188</v>
      </c>
      <c r="AU439" s="19" t="s">
        <v>80</v>
      </c>
    </row>
    <row r="440" spans="2:63" s="11" customFormat="1" ht="37.35" customHeight="1">
      <c r="B440" s="176"/>
      <c r="C440" s="177"/>
      <c r="D440" s="178" t="s">
        <v>70</v>
      </c>
      <c r="E440" s="179" t="s">
        <v>968</v>
      </c>
      <c r="F440" s="179" t="s">
        <v>969</v>
      </c>
      <c r="G440" s="177"/>
      <c r="H440" s="177"/>
      <c r="I440" s="180"/>
      <c r="J440" s="181">
        <f>BK440</f>
        <v>0</v>
      </c>
      <c r="K440" s="177"/>
      <c r="L440" s="182"/>
      <c r="M440" s="183"/>
      <c r="N440" s="184"/>
      <c r="O440" s="184"/>
      <c r="P440" s="185">
        <f>P441</f>
        <v>0</v>
      </c>
      <c r="Q440" s="184"/>
      <c r="R440" s="185">
        <f>R441</f>
        <v>0.268665344</v>
      </c>
      <c r="S440" s="184"/>
      <c r="T440" s="186">
        <f>T441</f>
        <v>0</v>
      </c>
      <c r="AR440" s="187" t="s">
        <v>80</v>
      </c>
      <c r="AT440" s="188" t="s">
        <v>70</v>
      </c>
      <c r="AU440" s="188" t="s">
        <v>71</v>
      </c>
      <c r="AY440" s="187" t="s">
        <v>180</v>
      </c>
      <c r="BK440" s="189">
        <f>BK441</f>
        <v>0</v>
      </c>
    </row>
    <row r="441" spans="2:63" s="11" customFormat="1" ht="19.9" customHeight="1">
      <c r="B441" s="176"/>
      <c r="C441" s="177"/>
      <c r="D441" s="190" t="s">
        <v>70</v>
      </c>
      <c r="E441" s="191" t="s">
        <v>970</v>
      </c>
      <c r="F441" s="191" t="s">
        <v>971</v>
      </c>
      <c r="G441" s="177"/>
      <c r="H441" s="177"/>
      <c r="I441" s="180"/>
      <c r="J441" s="192">
        <f>BK441</f>
        <v>0</v>
      </c>
      <c r="K441" s="177"/>
      <c r="L441" s="182"/>
      <c r="M441" s="183"/>
      <c r="N441" s="184"/>
      <c r="O441" s="184"/>
      <c r="P441" s="185">
        <f>SUM(P442:P471)</f>
        <v>0</v>
      </c>
      <c r="Q441" s="184"/>
      <c r="R441" s="185">
        <f>SUM(R442:R471)</f>
        <v>0.268665344</v>
      </c>
      <c r="S441" s="184"/>
      <c r="T441" s="186">
        <f>SUM(T442:T471)</f>
        <v>0</v>
      </c>
      <c r="AR441" s="187" t="s">
        <v>80</v>
      </c>
      <c r="AT441" s="188" t="s">
        <v>70</v>
      </c>
      <c r="AU441" s="188" t="s">
        <v>78</v>
      </c>
      <c r="AY441" s="187" t="s">
        <v>180</v>
      </c>
      <c r="BK441" s="189">
        <f>SUM(BK442:BK471)</f>
        <v>0</v>
      </c>
    </row>
    <row r="442" spans="2:65" s="1" customFormat="1" ht="22.5" customHeight="1">
      <c r="B442" s="36"/>
      <c r="C442" s="193" t="s">
        <v>972</v>
      </c>
      <c r="D442" s="193" t="s">
        <v>183</v>
      </c>
      <c r="E442" s="194" t="s">
        <v>973</v>
      </c>
      <c r="F442" s="195" t="s">
        <v>974</v>
      </c>
      <c r="G442" s="196" t="s">
        <v>614</v>
      </c>
      <c r="H442" s="197">
        <v>26.744</v>
      </c>
      <c r="I442" s="198"/>
      <c r="J442" s="199">
        <f>ROUND(I442*H442,2)</f>
        <v>0</v>
      </c>
      <c r="K442" s="195" t="s">
        <v>560</v>
      </c>
      <c r="L442" s="56"/>
      <c r="M442" s="200" t="s">
        <v>21</v>
      </c>
      <c r="N442" s="201" t="s">
        <v>42</v>
      </c>
      <c r="O442" s="37"/>
      <c r="P442" s="202">
        <f>O442*H442</f>
        <v>0</v>
      </c>
      <c r="Q442" s="202">
        <v>6E-05</v>
      </c>
      <c r="R442" s="202">
        <f>Q442*H442</f>
        <v>0.00160464</v>
      </c>
      <c r="S442" s="202">
        <v>0</v>
      </c>
      <c r="T442" s="203">
        <f>S442*H442</f>
        <v>0</v>
      </c>
      <c r="AR442" s="19" t="s">
        <v>275</v>
      </c>
      <c r="AT442" s="19" t="s">
        <v>183</v>
      </c>
      <c r="AU442" s="19" t="s">
        <v>80</v>
      </c>
      <c r="AY442" s="19" t="s">
        <v>180</v>
      </c>
      <c r="BE442" s="204">
        <f>IF(N442="základní",J442,0)</f>
        <v>0</v>
      </c>
      <c r="BF442" s="204">
        <f>IF(N442="snížená",J442,0)</f>
        <v>0</v>
      </c>
      <c r="BG442" s="204">
        <f>IF(N442="zákl. přenesená",J442,0)</f>
        <v>0</v>
      </c>
      <c r="BH442" s="204">
        <f>IF(N442="sníž. přenesená",J442,0)</f>
        <v>0</v>
      </c>
      <c r="BI442" s="204">
        <f>IF(N442="nulová",J442,0)</f>
        <v>0</v>
      </c>
      <c r="BJ442" s="19" t="s">
        <v>78</v>
      </c>
      <c r="BK442" s="204">
        <f>ROUND(I442*H442,2)</f>
        <v>0</v>
      </c>
      <c r="BL442" s="19" t="s">
        <v>275</v>
      </c>
      <c r="BM442" s="19" t="s">
        <v>975</v>
      </c>
    </row>
    <row r="443" spans="2:47" s="1" customFormat="1" ht="27">
      <c r="B443" s="36"/>
      <c r="C443" s="58"/>
      <c r="D443" s="205" t="s">
        <v>188</v>
      </c>
      <c r="E443" s="58"/>
      <c r="F443" s="206" t="s">
        <v>976</v>
      </c>
      <c r="G443" s="58"/>
      <c r="H443" s="58"/>
      <c r="I443" s="163"/>
      <c r="J443" s="58"/>
      <c r="K443" s="58"/>
      <c r="L443" s="56"/>
      <c r="M443" s="73"/>
      <c r="N443" s="37"/>
      <c r="O443" s="37"/>
      <c r="P443" s="37"/>
      <c r="Q443" s="37"/>
      <c r="R443" s="37"/>
      <c r="S443" s="37"/>
      <c r="T443" s="74"/>
      <c r="AT443" s="19" t="s">
        <v>188</v>
      </c>
      <c r="AU443" s="19" t="s">
        <v>80</v>
      </c>
    </row>
    <row r="444" spans="2:47" s="1" customFormat="1" ht="121.5">
      <c r="B444" s="36"/>
      <c r="C444" s="58"/>
      <c r="D444" s="205" t="s">
        <v>198</v>
      </c>
      <c r="E444" s="58"/>
      <c r="F444" s="218" t="s">
        <v>977</v>
      </c>
      <c r="G444" s="58"/>
      <c r="H444" s="58"/>
      <c r="I444" s="163"/>
      <c r="J444" s="58"/>
      <c r="K444" s="58"/>
      <c r="L444" s="56"/>
      <c r="M444" s="73"/>
      <c r="N444" s="37"/>
      <c r="O444" s="37"/>
      <c r="P444" s="37"/>
      <c r="Q444" s="37"/>
      <c r="R444" s="37"/>
      <c r="S444" s="37"/>
      <c r="T444" s="74"/>
      <c r="AT444" s="19" t="s">
        <v>198</v>
      </c>
      <c r="AU444" s="19" t="s">
        <v>80</v>
      </c>
    </row>
    <row r="445" spans="2:51" s="12" customFormat="1" ht="13.5">
      <c r="B445" s="207"/>
      <c r="C445" s="208"/>
      <c r="D445" s="205" t="s">
        <v>190</v>
      </c>
      <c r="E445" s="209" t="s">
        <v>21</v>
      </c>
      <c r="F445" s="210" t="s">
        <v>978</v>
      </c>
      <c r="G445" s="208"/>
      <c r="H445" s="211">
        <v>5.6</v>
      </c>
      <c r="I445" s="212"/>
      <c r="J445" s="208"/>
      <c r="K445" s="208"/>
      <c r="L445" s="213"/>
      <c r="M445" s="214"/>
      <c r="N445" s="215"/>
      <c r="O445" s="215"/>
      <c r="P445" s="215"/>
      <c r="Q445" s="215"/>
      <c r="R445" s="215"/>
      <c r="S445" s="215"/>
      <c r="T445" s="216"/>
      <c r="AT445" s="217" t="s">
        <v>190</v>
      </c>
      <c r="AU445" s="217" t="s">
        <v>80</v>
      </c>
      <c r="AV445" s="12" t="s">
        <v>80</v>
      </c>
      <c r="AW445" s="12" t="s">
        <v>34</v>
      </c>
      <c r="AX445" s="12" t="s">
        <v>71</v>
      </c>
      <c r="AY445" s="217" t="s">
        <v>180</v>
      </c>
    </row>
    <row r="446" spans="2:51" s="12" customFormat="1" ht="13.5">
      <c r="B446" s="207"/>
      <c r="C446" s="208"/>
      <c r="D446" s="205" t="s">
        <v>190</v>
      </c>
      <c r="E446" s="209" t="s">
        <v>21</v>
      </c>
      <c r="F446" s="210" t="s">
        <v>979</v>
      </c>
      <c r="G446" s="208"/>
      <c r="H446" s="211">
        <v>7.044</v>
      </c>
      <c r="I446" s="212"/>
      <c r="J446" s="208"/>
      <c r="K446" s="208"/>
      <c r="L446" s="213"/>
      <c r="M446" s="214"/>
      <c r="N446" s="215"/>
      <c r="O446" s="215"/>
      <c r="P446" s="215"/>
      <c r="Q446" s="215"/>
      <c r="R446" s="215"/>
      <c r="S446" s="215"/>
      <c r="T446" s="216"/>
      <c r="AT446" s="217" t="s">
        <v>190</v>
      </c>
      <c r="AU446" s="217" t="s">
        <v>80</v>
      </c>
      <c r="AV446" s="12" t="s">
        <v>80</v>
      </c>
      <c r="AW446" s="12" t="s">
        <v>34</v>
      </c>
      <c r="AX446" s="12" t="s">
        <v>71</v>
      </c>
      <c r="AY446" s="217" t="s">
        <v>180</v>
      </c>
    </row>
    <row r="447" spans="2:51" s="12" customFormat="1" ht="13.5">
      <c r="B447" s="207"/>
      <c r="C447" s="208"/>
      <c r="D447" s="205" t="s">
        <v>190</v>
      </c>
      <c r="E447" s="209" t="s">
        <v>21</v>
      </c>
      <c r="F447" s="210" t="s">
        <v>980</v>
      </c>
      <c r="G447" s="208"/>
      <c r="H447" s="211">
        <v>4.4</v>
      </c>
      <c r="I447" s="212"/>
      <c r="J447" s="208"/>
      <c r="K447" s="208"/>
      <c r="L447" s="213"/>
      <c r="M447" s="214"/>
      <c r="N447" s="215"/>
      <c r="O447" s="215"/>
      <c r="P447" s="215"/>
      <c r="Q447" s="215"/>
      <c r="R447" s="215"/>
      <c r="S447" s="215"/>
      <c r="T447" s="216"/>
      <c r="AT447" s="217" t="s">
        <v>190</v>
      </c>
      <c r="AU447" s="217" t="s">
        <v>80</v>
      </c>
      <c r="AV447" s="12" t="s">
        <v>80</v>
      </c>
      <c r="AW447" s="12" t="s">
        <v>34</v>
      </c>
      <c r="AX447" s="12" t="s">
        <v>71</v>
      </c>
      <c r="AY447" s="217" t="s">
        <v>180</v>
      </c>
    </row>
    <row r="448" spans="2:51" s="12" customFormat="1" ht="13.5">
      <c r="B448" s="207"/>
      <c r="C448" s="208"/>
      <c r="D448" s="205" t="s">
        <v>190</v>
      </c>
      <c r="E448" s="209" t="s">
        <v>21</v>
      </c>
      <c r="F448" s="210" t="s">
        <v>981</v>
      </c>
      <c r="G448" s="208"/>
      <c r="H448" s="211">
        <v>9.7</v>
      </c>
      <c r="I448" s="212"/>
      <c r="J448" s="208"/>
      <c r="K448" s="208"/>
      <c r="L448" s="213"/>
      <c r="M448" s="214"/>
      <c r="N448" s="215"/>
      <c r="O448" s="215"/>
      <c r="P448" s="215"/>
      <c r="Q448" s="215"/>
      <c r="R448" s="215"/>
      <c r="S448" s="215"/>
      <c r="T448" s="216"/>
      <c r="AT448" s="217" t="s">
        <v>190</v>
      </c>
      <c r="AU448" s="217" t="s">
        <v>80</v>
      </c>
      <c r="AV448" s="12" t="s">
        <v>80</v>
      </c>
      <c r="AW448" s="12" t="s">
        <v>34</v>
      </c>
      <c r="AX448" s="12" t="s">
        <v>71</v>
      </c>
      <c r="AY448" s="217" t="s">
        <v>180</v>
      </c>
    </row>
    <row r="449" spans="2:51" s="13" customFormat="1" ht="13.5">
      <c r="B449" s="219"/>
      <c r="C449" s="220"/>
      <c r="D449" s="230" t="s">
        <v>190</v>
      </c>
      <c r="E449" s="247" t="s">
        <v>21</v>
      </c>
      <c r="F449" s="248" t="s">
        <v>209</v>
      </c>
      <c r="G449" s="220"/>
      <c r="H449" s="249">
        <v>26.744</v>
      </c>
      <c r="I449" s="224"/>
      <c r="J449" s="220"/>
      <c r="K449" s="220"/>
      <c r="L449" s="225"/>
      <c r="M449" s="226"/>
      <c r="N449" s="227"/>
      <c r="O449" s="227"/>
      <c r="P449" s="227"/>
      <c r="Q449" s="227"/>
      <c r="R449" s="227"/>
      <c r="S449" s="227"/>
      <c r="T449" s="228"/>
      <c r="AT449" s="229" t="s">
        <v>190</v>
      </c>
      <c r="AU449" s="229" t="s">
        <v>80</v>
      </c>
      <c r="AV449" s="13" t="s">
        <v>206</v>
      </c>
      <c r="AW449" s="13" t="s">
        <v>34</v>
      </c>
      <c r="AX449" s="13" t="s">
        <v>78</v>
      </c>
      <c r="AY449" s="229" t="s">
        <v>180</v>
      </c>
    </row>
    <row r="450" spans="2:65" s="1" customFormat="1" ht="31.5" customHeight="1">
      <c r="B450" s="36"/>
      <c r="C450" s="232" t="s">
        <v>982</v>
      </c>
      <c r="D450" s="232" t="s">
        <v>219</v>
      </c>
      <c r="E450" s="233" t="s">
        <v>983</v>
      </c>
      <c r="F450" s="234" t="s">
        <v>984</v>
      </c>
      <c r="G450" s="235" t="s">
        <v>614</v>
      </c>
      <c r="H450" s="236">
        <v>26.744</v>
      </c>
      <c r="I450" s="237"/>
      <c r="J450" s="238">
        <f>ROUND(I450*H450,2)</f>
        <v>0</v>
      </c>
      <c r="K450" s="234" t="s">
        <v>21</v>
      </c>
      <c r="L450" s="239"/>
      <c r="M450" s="240" t="s">
        <v>21</v>
      </c>
      <c r="N450" s="241" t="s">
        <v>42</v>
      </c>
      <c r="O450" s="37"/>
      <c r="P450" s="202">
        <f>O450*H450</f>
        <v>0</v>
      </c>
      <c r="Q450" s="202">
        <v>0.006216</v>
      </c>
      <c r="R450" s="202">
        <f>Q450*H450</f>
        <v>0.16624070400000002</v>
      </c>
      <c r="S450" s="202">
        <v>0</v>
      </c>
      <c r="T450" s="203">
        <f>S450*H450</f>
        <v>0</v>
      </c>
      <c r="AR450" s="19" t="s">
        <v>356</v>
      </c>
      <c r="AT450" s="19" t="s">
        <v>219</v>
      </c>
      <c r="AU450" s="19" t="s">
        <v>80</v>
      </c>
      <c r="AY450" s="19" t="s">
        <v>180</v>
      </c>
      <c r="BE450" s="204">
        <f>IF(N450="základní",J450,0)</f>
        <v>0</v>
      </c>
      <c r="BF450" s="204">
        <f>IF(N450="snížená",J450,0)</f>
        <v>0</v>
      </c>
      <c r="BG450" s="204">
        <f>IF(N450="zákl. přenesená",J450,0)</f>
        <v>0</v>
      </c>
      <c r="BH450" s="204">
        <f>IF(N450="sníž. přenesená",J450,0)</f>
        <v>0</v>
      </c>
      <c r="BI450" s="204">
        <f>IF(N450="nulová",J450,0)</f>
        <v>0</v>
      </c>
      <c r="BJ450" s="19" t="s">
        <v>78</v>
      </c>
      <c r="BK450" s="204">
        <f>ROUND(I450*H450,2)</f>
        <v>0</v>
      </c>
      <c r="BL450" s="19" t="s">
        <v>275</v>
      </c>
      <c r="BM450" s="19" t="s">
        <v>985</v>
      </c>
    </row>
    <row r="451" spans="2:47" s="1" customFormat="1" ht="40.5">
      <c r="B451" s="36"/>
      <c r="C451" s="58"/>
      <c r="D451" s="205" t="s">
        <v>188</v>
      </c>
      <c r="E451" s="58"/>
      <c r="F451" s="206" t="s">
        <v>986</v>
      </c>
      <c r="G451" s="58"/>
      <c r="H451" s="58"/>
      <c r="I451" s="163"/>
      <c r="J451" s="58"/>
      <c r="K451" s="58"/>
      <c r="L451" s="56"/>
      <c r="M451" s="73"/>
      <c r="N451" s="37"/>
      <c r="O451" s="37"/>
      <c r="P451" s="37"/>
      <c r="Q451" s="37"/>
      <c r="R451" s="37"/>
      <c r="S451" s="37"/>
      <c r="T451" s="74"/>
      <c r="AT451" s="19" t="s">
        <v>188</v>
      </c>
      <c r="AU451" s="19" t="s">
        <v>80</v>
      </c>
    </row>
    <row r="452" spans="2:47" s="1" customFormat="1" ht="40.5">
      <c r="B452" s="36"/>
      <c r="C452" s="58"/>
      <c r="D452" s="230" t="s">
        <v>216</v>
      </c>
      <c r="E452" s="58"/>
      <c r="F452" s="231" t="s">
        <v>827</v>
      </c>
      <c r="G452" s="58"/>
      <c r="H452" s="58"/>
      <c r="I452" s="163"/>
      <c r="J452" s="58"/>
      <c r="K452" s="58"/>
      <c r="L452" s="56"/>
      <c r="M452" s="73"/>
      <c r="N452" s="37"/>
      <c r="O452" s="37"/>
      <c r="P452" s="37"/>
      <c r="Q452" s="37"/>
      <c r="R452" s="37"/>
      <c r="S452" s="37"/>
      <c r="T452" s="74"/>
      <c r="AT452" s="19" t="s">
        <v>216</v>
      </c>
      <c r="AU452" s="19" t="s">
        <v>80</v>
      </c>
    </row>
    <row r="453" spans="2:65" s="1" customFormat="1" ht="22.5" customHeight="1">
      <c r="B453" s="36"/>
      <c r="C453" s="193" t="s">
        <v>987</v>
      </c>
      <c r="D453" s="193" t="s">
        <v>183</v>
      </c>
      <c r="E453" s="194" t="s">
        <v>988</v>
      </c>
      <c r="F453" s="195" t="s">
        <v>989</v>
      </c>
      <c r="G453" s="196" t="s">
        <v>614</v>
      </c>
      <c r="H453" s="197">
        <v>8.2</v>
      </c>
      <c r="I453" s="198"/>
      <c r="J453" s="199">
        <f>ROUND(I453*H453,2)</f>
        <v>0</v>
      </c>
      <c r="K453" s="195" t="s">
        <v>560</v>
      </c>
      <c r="L453" s="56"/>
      <c r="M453" s="200" t="s">
        <v>21</v>
      </c>
      <c r="N453" s="201" t="s">
        <v>42</v>
      </c>
      <c r="O453" s="37"/>
      <c r="P453" s="202">
        <f>O453*H453</f>
        <v>0</v>
      </c>
      <c r="Q453" s="202">
        <v>5E-05</v>
      </c>
      <c r="R453" s="202">
        <f>Q453*H453</f>
        <v>0.00041</v>
      </c>
      <c r="S453" s="202">
        <v>0</v>
      </c>
      <c r="T453" s="203">
        <f>S453*H453</f>
        <v>0</v>
      </c>
      <c r="AR453" s="19" t="s">
        <v>275</v>
      </c>
      <c r="AT453" s="19" t="s">
        <v>183</v>
      </c>
      <c r="AU453" s="19" t="s">
        <v>80</v>
      </c>
      <c r="AY453" s="19" t="s">
        <v>180</v>
      </c>
      <c r="BE453" s="204">
        <f>IF(N453="základní",J453,0)</f>
        <v>0</v>
      </c>
      <c r="BF453" s="204">
        <f>IF(N453="snížená",J453,0)</f>
        <v>0</v>
      </c>
      <c r="BG453" s="204">
        <f>IF(N453="zákl. přenesená",J453,0)</f>
        <v>0</v>
      </c>
      <c r="BH453" s="204">
        <f>IF(N453="sníž. přenesená",J453,0)</f>
        <v>0</v>
      </c>
      <c r="BI453" s="204">
        <f>IF(N453="nulová",J453,0)</f>
        <v>0</v>
      </c>
      <c r="BJ453" s="19" t="s">
        <v>78</v>
      </c>
      <c r="BK453" s="204">
        <f>ROUND(I453*H453,2)</f>
        <v>0</v>
      </c>
      <c r="BL453" s="19" t="s">
        <v>275</v>
      </c>
      <c r="BM453" s="19" t="s">
        <v>990</v>
      </c>
    </row>
    <row r="454" spans="2:47" s="1" customFormat="1" ht="13.5">
      <c r="B454" s="36"/>
      <c r="C454" s="58"/>
      <c r="D454" s="205" t="s">
        <v>188</v>
      </c>
      <c r="E454" s="58"/>
      <c r="F454" s="206" t="s">
        <v>991</v>
      </c>
      <c r="G454" s="58"/>
      <c r="H454" s="58"/>
      <c r="I454" s="163"/>
      <c r="J454" s="58"/>
      <c r="K454" s="58"/>
      <c r="L454" s="56"/>
      <c r="M454" s="73"/>
      <c r="N454" s="37"/>
      <c r="O454" s="37"/>
      <c r="P454" s="37"/>
      <c r="Q454" s="37"/>
      <c r="R454" s="37"/>
      <c r="S454" s="37"/>
      <c r="T454" s="74"/>
      <c r="AT454" s="19" t="s">
        <v>188</v>
      </c>
      <c r="AU454" s="19" t="s">
        <v>80</v>
      </c>
    </row>
    <row r="455" spans="2:51" s="12" customFormat="1" ht="13.5">
      <c r="B455" s="207"/>
      <c r="C455" s="208"/>
      <c r="D455" s="205" t="s">
        <v>190</v>
      </c>
      <c r="E455" s="209" t="s">
        <v>21</v>
      </c>
      <c r="F455" s="210" t="s">
        <v>992</v>
      </c>
      <c r="G455" s="208"/>
      <c r="H455" s="211">
        <v>5</v>
      </c>
      <c r="I455" s="212"/>
      <c r="J455" s="208"/>
      <c r="K455" s="208"/>
      <c r="L455" s="213"/>
      <c r="M455" s="214"/>
      <c r="N455" s="215"/>
      <c r="O455" s="215"/>
      <c r="P455" s="215"/>
      <c r="Q455" s="215"/>
      <c r="R455" s="215"/>
      <c r="S455" s="215"/>
      <c r="T455" s="216"/>
      <c r="AT455" s="217" t="s">
        <v>190</v>
      </c>
      <c r="AU455" s="217" t="s">
        <v>80</v>
      </c>
      <c r="AV455" s="12" t="s">
        <v>80</v>
      </c>
      <c r="AW455" s="12" t="s">
        <v>34</v>
      </c>
      <c r="AX455" s="12" t="s">
        <v>71</v>
      </c>
      <c r="AY455" s="217" t="s">
        <v>180</v>
      </c>
    </row>
    <row r="456" spans="2:51" s="12" customFormat="1" ht="27">
      <c r="B456" s="207"/>
      <c r="C456" s="208"/>
      <c r="D456" s="205" t="s">
        <v>190</v>
      </c>
      <c r="E456" s="209" t="s">
        <v>21</v>
      </c>
      <c r="F456" s="210" t="s">
        <v>993</v>
      </c>
      <c r="G456" s="208"/>
      <c r="H456" s="211">
        <v>3.2</v>
      </c>
      <c r="I456" s="212"/>
      <c r="J456" s="208"/>
      <c r="K456" s="208"/>
      <c r="L456" s="213"/>
      <c r="M456" s="214"/>
      <c r="N456" s="215"/>
      <c r="O456" s="215"/>
      <c r="P456" s="215"/>
      <c r="Q456" s="215"/>
      <c r="R456" s="215"/>
      <c r="S456" s="215"/>
      <c r="T456" s="216"/>
      <c r="AT456" s="217" t="s">
        <v>190</v>
      </c>
      <c r="AU456" s="217" t="s">
        <v>80</v>
      </c>
      <c r="AV456" s="12" t="s">
        <v>80</v>
      </c>
      <c r="AW456" s="12" t="s">
        <v>34</v>
      </c>
      <c r="AX456" s="12" t="s">
        <v>71</v>
      </c>
      <c r="AY456" s="217" t="s">
        <v>180</v>
      </c>
    </row>
    <row r="457" spans="2:51" s="13" customFormat="1" ht="13.5">
      <c r="B457" s="219"/>
      <c r="C457" s="220"/>
      <c r="D457" s="230" t="s">
        <v>190</v>
      </c>
      <c r="E457" s="247" t="s">
        <v>21</v>
      </c>
      <c r="F457" s="248" t="s">
        <v>209</v>
      </c>
      <c r="G457" s="220"/>
      <c r="H457" s="249">
        <v>8.2</v>
      </c>
      <c r="I457" s="224"/>
      <c r="J457" s="220"/>
      <c r="K457" s="220"/>
      <c r="L457" s="225"/>
      <c r="M457" s="226"/>
      <c r="N457" s="227"/>
      <c r="O457" s="227"/>
      <c r="P457" s="227"/>
      <c r="Q457" s="227"/>
      <c r="R457" s="227"/>
      <c r="S457" s="227"/>
      <c r="T457" s="228"/>
      <c r="AT457" s="229" t="s">
        <v>190</v>
      </c>
      <c r="AU457" s="229" t="s">
        <v>80</v>
      </c>
      <c r="AV457" s="13" t="s">
        <v>206</v>
      </c>
      <c r="AW457" s="13" t="s">
        <v>34</v>
      </c>
      <c r="AX457" s="13" t="s">
        <v>78</v>
      </c>
      <c r="AY457" s="229" t="s">
        <v>180</v>
      </c>
    </row>
    <row r="458" spans="2:65" s="1" customFormat="1" ht="22.5" customHeight="1">
      <c r="B458" s="36"/>
      <c r="C458" s="193" t="s">
        <v>994</v>
      </c>
      <c r="D458" s="193" t="s">
        <v>183</v>
      </c>
      <c r="E458" s="194" t="s">
        <v>995</v>
      </c>
      <c r="F458" s="195" t="s">
        <v>996</v>
      </c>
      <c r="G458" s="196" t="s">
        <v>614</v>
      </c>
      <c r="H458" s="197">
        <v>8.2</v>
      </c>
      <c r="I458" s="198"/>
      <c r="J458" s="199">
        <f>ROUND(I458*H458,2)</f>
        <v>0</v>
      </c>
      <c r="K458" s="195" t="s">
        <v>560</v>
      </c>
      <c r="L458" s="56"/>
      <c r="M458" s="200" t="s">
        <v>21</v>
      </c>
      <c r="N458" s="201" t="s">
        <v>42</v>
      </c>
      <c r="O458" s="37"/>
      <c r="P458" s="202">
        <f>O458*H458</f>
        <v>0</v>
      </c>
      <c r="Q458" s="202">
        <v>5E-05</v>
      </c>
      <c r="R458" s="202">
        <f>Q458*H458</f>
        <v>0.00041</v>
      </c>
      <c r="S458" s="202">
        <v>0</v>
      </c>
      <c r="T458" s="203">
        <f>S458*H458</f>
        <v>0</v>
      </c>
      <c r="AR458" s="19" t="s">
        <v>275</v>
      </c>
      <c r="AT458" s="19" t="s">
        <v>183</v>
      </c>
      <c r="AU458" s="19" t="s">
        <v>80</v>
      </c>
      <c r="AY458" s="19" t="s">
        <v>180</v>
      </c>
      <c r="BE458" s="204">
        <f>IF(N458="základní",J458,0)</f>
        <v>0</v>
      </c>
      <c r="BF458" s="204">
        <f>IF(N458="snížená",J458,0)</f>
        <v>0</v>
      </c>
      <c r="BG458" s="204">
        <f>IF(N458="zákl. přenesená",J458,0)</f>
        <v>0</v>
      </c>
      <c r="BH458" s="204">
        <f>IF(N458="sníž. přenesená",J458,0)</f>
        <v>0</v>
      </c>
      <c r="BI458" s="204">
        <f>IF(N458="nulová",J458,0)</f>
        <v>0</v>
      </c>
      <c r="BJ458" s="19" t="s">
        <v>78</v>
      </c>
      <c r="BK458" s="204">
        <f>ROUND(I458*H458,2)</f>
        <v>0</v>
      </c>
      <c r="BL458" s="19" t="s">
        <v>275</v>
      </c>
      <c r="BM458" s="19" t="s">
        <v>997</v>
      </c>
    </row>
    <row r="459" spans="2:47" s="1" customFormat="1" ht="13.5">
      <c r="B459" s="36"/>
      <c r="C459" s="58"/>
      <c r="D459" s="230" t="s">
        <v>188</v>
      </c>
      <c r="E459" s="58"/>
      <c r="F459" s="242" t="s">
        <v>998</v>
      </c>
      <c r="G459" s="58"/>
      <c r="H459" s="58"/>
      <c r="I459" s="163"/>
      <c r="J459" s="58"/>
      <c r="K459" s="58"/>
      <c r="L459" s="56"/>
      <c r="M459" s="73"/>
      <c r="N459" s="37"/>
      <c r="O459" s="37"/>
      <c r="P459" s="37"/>
      <c r="Q459" s="37"/>
      <c r="R459" s="37"/>
      <c r="S459" s="37"/>
      <c r="T459" s="74"/>
      <c r="AT459" s="19" t="s">
        <v>188</v>
      </c>
      <c r="AU459" s="19" t="s">
        <v>80</v>
      </c>
    </row>
    <row r="460" spans="2:65" s="1" customFormat="1" ht="31.5" customHeight="1">
      <c r="B460" s="36"/>
      <c r="C460" s="232" t="s">
        <v>999</v>
      </c>
      <c r="D460" s="232" t="s">
        <v>219</v>
      </c>
      <c r="E460" s="233" t="s">
        <v>1000</v>
      </c>
      <c r="F460" s="234" t="s">
        <v>1001</v>
      </c>
      <c r="G460" s="235" t="s">
        <v>186</v>
      </c>
      <c r="H460" s="236">
        <v>1</v>
      </c>
      <c r="I460" s="237"/>
      <c r="J460" s="238">
        <f>ROUND(I460*H460,2)</f>
        <v>0</v>
      </c>
      <c r="K460" s="234" t="s">
        <v>21</v>
      </c>
      <c r="L460" s="239"/>
      <c r="M460" s="240" t="s">
        <v>21</v>
      </c>
      <c r="N460" s="241" t="s">
        <v>42</v>
      </c>
      <c r="O460" s="37"/>
      <c r="P460" s="202">
        <f>O460*H460</f>
        <v>0</v>
      </c>
      <c r="Q460" s="202">
        <v>0</v>
      </c>
      <c r="R460" s="202">
        <f>Q460*H460</f>
        <v>0</v>
      </c>
      <c r="S460" s="202">
        <v>0</v>
      </c>
      <c r="T460" s="203">
        <f>S460*H460</f>
        <v>0</v>
      </c>
      <c r="AR460" s="19" t="s">
        <v>356</v>
      </c>
      <c r="AT460" s="19" t="s">
        <v>219</v>
      </c>
      <c r="AU460" s="19" t="s">
        <v>80</v>
      </c>
      <c r="AY460" s="19" t="s">
        <v>180</v>
      </c>
      <c r="BE460" s="204">
        <f>IF(N460="základní",J460,0)</f>
        <v>0</v>
      </c>
      <c r="BF460" s="204">
        <f>IF(N460="snížená",J460,0)</f>
        <v>0</v>
      </c>
      <c r="BG460" s="204">
        <f>IF(N460="zákl. přenesená",J460,0)</f>
        <v>0</v>
      </c>
      <c r="BH460" s="204">
        <f>IF(N460="sníž. přenesená",J460,0)</f>
        <v>0</v>
      </c>
      <c r="BI460" s="204">
        <f>IF(N460="nulová",J460,0)</f>
        <v>0</v>
      </c>
      <c r="BJ460" s="19" t="s">
        <v>78</v>
      </c>
      <c r="BK460" s="204">
        <f>ROUND(I460*H460,2)</f>
        <v>0</v>
      </c>
      <c r="BL460" s="19" t="s">
        <v>275</v>
      </c>
      <c r="BM460" s="19" t="s">
        <v>1002</v>
      </c>
    </row>
    <row r="461" spans="2:47" s="1" customFormat="1" ht="40.5">
      <c r="B461" s="36"/>
      <c r="C461" s="58"/>
      <c r="D461" s="230" t="s">
        <v>216</v>
      </c>
      <c r="E461" s="58"/>
      <c r="F461" s="231" t="s">
        <v>827</v>
      </c>
      <c r="G461" s="58"/>
      <c r="H461" s="58"/>
      <c r="I461" s="163"/>
      <c r="J461" s="58"/>
      <c r="K461" s="58"/>
      <c r="L461" s="56"/>
      <c r="M461" s="73"/>
      <c r="N461" s="37"/>
      <c r="O461" s="37"/>
      <c r="P461" s="37"/>
      <c r="Q461" s="37"/>
      <c r="R461" s="37"/>
      <c r="S461" s="37"/>
      <c r="T461" s="74"/>
      <c r="AT461" s="19" t="s">
        <v>216</v>
      </c>
      <c r="AU461" s="19" t="s">
        <v>80</v>
      </c>
    </row>
    <row r="462" spans="2:65" s="1" customFormat="1" ht="31.5" customHeight="1">
      <c r="B462" s="36"/>
      <c r="C462" s="232" t="s">
        <v>1003</v>
      </c>
      <c r="D462" s="232" t="s">
        <v>219</v>
      </c>
      <c r="E462" s="233" t="s">
        <v>1004</v>
      </c>
      <c r="F462" s="234" t="s">
        <v>1005</v>
      </c>
      <c r="G462" s="235" t="s">
        <v>186</v>
      </c>
      <c r="H462" s="236">
        <v>1</v>
      </c>
      <c r="I462" s="237"/>
      <c r="J462" s="238">
        <f>ROUND(I462*H462,2)</f>
        <v>0</v>
      </c>
      <c r="K462" s="234" t="s">
        <v>21</v>
      </c>
      <c r="L462" s="239"/>
      <c r="M462" s="240" t="s">
        <v>21</v>
      </c>
      <c r="N462" s="241" t="s">
        <v>42</v>
      </c>
      <c r="O462" s="37"/>
      <c r="P462" s="202">
        <f>O462*H462</f>
        <v>0</v>
      </c>
      <c r="Q462" s="202">
        <v>0</v>
      </c>
      <c r="R462" s="202">
        <f>Q462*H462</f>
        <v>0</v>
      </c>
      <c r="S462" s="202">
        <v>0</v>
      </c>
      <c r="T462" s="203">
        <f>S462*H462</f>
        <v>0</v>
      </c>
      <c r="AR462" s="19" t="s">
        <v>356</v>
      </c>
      <c r="AT462" s="19" t="s">
        <v>219</v>
      </c>
      <c r="AU462" s="19" t="s">
        <v>80</v>
      </c>
      <c r="AY462" s="19" t="s">
        <v>180</v>
      </c>
      <c r="BE462" s="204">
        <f>IF(N462="základní",J462,0)</f>
        <v>0</v>
      </c>
      <c r="BF462" s="204">
        <f>IF(N462="snížená",J462,0)</f>
        <v>0</v>
      </c>
      <c r="BG462" s="204">
        <f>IF(N462="zákl. přenesená",J462,0)</f>
        <v>0</v>
      </c>
      <c r="BH462" s="204">
        <f>IF(N462="sníž. přenesená",J462,0)</f>
        <v>0</v>
      </c>
      <c r="BI462" s="204">
        <f>IF(N462="nulová",J462,0)</f>
        <v>0</v>
      </c>
      <c r="BJ462" s="19" t="s">
        <v>78</v>
      </c>
      <c r="BK462" s="204">
        <f>ROUND(I462*H462,2)</f>
        <v>0</v>
      </c>
      <c r="BL462" s="19" t="s">
        <v>275</v>
      </c>
      <c r="BM462" s="19" t="s">
        <v>1006</v>
      </c>
    </row>
    <row r="463" spans="2:47" s="1" customFormat="1" ht="40.5">
      <c r="B463" s="36"/>
      <c r="C463" s="58"/>
      <c r="D463" s="230" t="s">
        <v>216</v>
      </c>
      <c r="E463" s="58"/>
      <c r="F463" s="231" t="s">
        <v>827</v>
      </c>
      <c r="G463" s="58"/>
      <c r="H463" s="58"/>
      <c r="I463" s="163"/>
      <c r="J463" s="58"/>
      <c r="K463" s="58"/>
      <c r="L463" s="56"/>
      <c r="M463" s="73"/>
      <c r="N463" s="37"/>
      <c r="O463" s="37"/>
      <c r="P463" s="37"/>
      <c r="Q463" s="37"/>
      <c r="R463" s="37"/>
      <c r="S463" s="37"/>
      <c r="T463" s="74"/>
      <c r="AT463" s="19" t="s">
        <v>216</v>
      </c>
      <c r="AU463" s="19" t="s">
        <v>80</v>
      </c>
    </row>
    <row r="464" spans="2:65" s="1" customFormat="1" ht="22.5" customHeight="1">
      <c r="B464" s="36"/>
      <c r="C464" s="193" t="s">
        <v>1007</v>
      </c>
      <c r="D464" s="193" t="s">
        <v>183</v>
      </c>
      <c r="E464" s="194" t="s">
        <v>1008</v>
      </c>
      <c r="F464" s="195" t="s">
        <v>1009</v>
      </c>
      <c r="G464" s="196" t="s">
        <v>186</v>
      </c>
      <c r="H464" s="197">
        <v>1</v>
      </c>
      <c r="I464" s="198"/>
      <c r="J464" s="199">
        <f>ROUND(I464*H464,2)</f>
        <v>0</v>
      </c>
      <c r="K464" s="195" t="s">
        <v>21</v>
      </c>
      <c r="L464" s="56"/>
      <c r="M464" s="200" t="s">
        <v>21</v>
      </c>
      <c r="N464" s="201" t="s">
        <v>42</v>
      </c>
      <c r="O464" s="37"/>
      <c r="P464" s="202">
        <f>O464*H464</f>
        <v>0</v>
      </c>
      <c r="Q464" s="202">
        <v>0</v>
      </c>
      <c r="R464" s="202">
        <f>Q464*H464</f>
        <v>0</v>
      </c>
      <c r="S464" s="202">
        <v>0</v>
      </c>
      <c r="T464" s="203">
        <f>S464*H464</f>
        <v>0</v>
      </c>
      <c r="AR464" s="19" t="s">
        <v>275</v>
      </c>
      <c r="AT464" s="19" t="s">
        <v>183</v>
      </c>
      <c r="AU464" s="19" t="s">
        <v>80</v>
      </c>
      <c r="AY464" s="19" t="s">
        <v>180</v>
      </c>
      <c r="BE464" s="204">
        <f>IF(N464="základní",J464,0)</f>
        <v>0</v>
      </c>
      <c r="BF464" s="204">
        <f>IF(N464="snížená",J464,0)</f>
        <v>0</v>
      </c>
      <c r="BG464" s="204">
        <f>IF(N464="zákl. přenesená",J464,0)</f>
        <v>0</v>
      </c>
      <c r="BH464" s="204">
        <f>IF(N464="sníž. přenesená",J464,0)</f>
        <v>0</v>
      </c>
      <c r="BI464" s="204">
        <f>IF(N464="nulová",J464,0)</f>
        <v>0</v>
      </c>
      <c r="BJ464" s="19" t="s">
        <v>78</v>
      </c>
      <c r="BK464" s="204">
        <f>ROUND(I464*H464,2)</f>
        <v>0</v>
      </c>
      <c r="BL464" s="19" t="s">
        <v>275</v>
      </c>
      <c r="BM464" s="19" t="s">
        <v>1010</v>
      </c>
    </row>
    <row r="465" spans="2:47" s="1" customFormat="1" ht="40.5">
      <c r="B465" s="36"/>
      <c r="C465" s="58"/>
      <c r="D465" s="205" t="s">
        <v>216</v>
      </c>
      <c r="E465" s="58"/>
      <c r="F465" s="218" t="s">
        <v>1011</v>
      </c>
      <c r="G465" s="58"/>
      <c r="H465" s="58"/>
      <c r="I465" s="163"/>
      <c r="J465" s="58"/>
      <c r="K465" s="58"/>
      <c r="L465" s="56"/>
      <c r="M465" s="73"/>
      <c r="N465" s="37"/>
      <c r="O465" s="37"/>
      <c r="P465" s="37"/>
      <c r="Q465" s="37"/>
      <c r="R465" s="37"/>
      <c r="S465" s="37"/>
      <c r="T465" s="74"/>
      <c r="AT465" s="19" t="s">
        <v>216</v>
      </c>
      <c r="AU465" s="19" t="s">
        <v>80</v>
      </c>
    </row>
    <row r="466" spans="2:51" s="12" customFormat="1" ht="13.5">
      <c r="B466" s="207"/>
      <c r="C466" s="208"/>
      <c r="D466" s="230" t="s">
        <v>190</v>
      </c>
      <c r="E466" s="243" t="s">
        <v>21</v>
      </c>
      <c r="F466" s="244" t="s">
        <v>1012</v>
      </c>
      <c r="G466" s="208"/>
      <c r="H466" s="245">
        <v>1</v>
      </c>
      <c r="I466" s="212"/>
      <c r="J466" s="208"/>
      <c r="K466" s="208"/>
      <c r="L466" s="213"/>
      <c r="M466" s="214"/>
      <c r="N466" s="215"/>
      <c r="O466" s="215"/>
      <c r="P466" s="215"/>
      <c r="Q466" s="215"/>
      <c r="R466" s="215"/>
      <c r="S466" s="215"/>
      <c r="T466" s="216"/>
      <c r="AT466" s="217" t="s">
        <v>190</v>
      </c>
      <c r="AU466" s="217" t="s">
        <v>80</v>
      </c>
      <c r="AV466" s="12" t="s">
        <v>80</v>
      </c>
      <c r="AW466" s="12" t="s">
        <v>34</v>
      </c>
      <c r="AX466" s="12" t="s">
        <v>78</v>
      </c>
      <c r="AY466" s="217" t="s">
        <v>180</v>
      </c>
    </row>
    <row r="467" spans="2:65" s="1" customFormat="1" ht="31.5" customHeight="1">
      <c r="B467" s="36"/>
      <c r="C467" s="232" t="s">
        <v>1013</v>
      </c>
      <c r="D467" s="232" t="s">
        <v>219</v>
      </c>
      <c r="E467" s="233" t="s">
        <v>1014</v>
      </c>
      <c r="F467" s="234" t="s">
        <v>1015</v>
      </c>
      <c r="G467" s="235" t="s">
        <v>186</v>
      </c>
      <c r="H467" s="236">
        <v>1</v>
      </c>
      <c r="I467" s="237"/>
      <c r="J467" s="238">
        <f>ROUND(I467*H467,2)</f>
        <v>0</v>
      </c>
      <c r="K467" s="234" t="s">
        <v>21</v>
      </c>
      <c r="L467" s="239"/>
      <c r="M467" s="240" t="s">
        <v>21</v>
      </c>
      <c r="N467" s="241" t="s">
        <v>42</v>
      </c>
      <c r="O467" s="37"/>
      <c r="P467" s="202">
        <f>O467*H467</f>
        <v>0</v>
      </c>
      <c r="Q467" s="202">
        <v>0.1</v>
      </c>
      <c r="R467" s="202">
        <f>Q467*H467</f>
        <v>0.1</v>
      </c>
      <c r="S467" s="202">
        <v>0</v>
      </c>
      <c r="T467" s="203">
        <f>S467*H467</f>
        <v>0</v>
      </c>
      <c r="AR467" s="19" t="s">
        <v>356</v>
      </c>
      <c r="AT467" s="19" t="s">
        <v>219</v>
      </c>
      <c r="AU467" s="19" t="s">
        <v>80</v>
      </c>
      <c r="AY467" s="19" t="s">
        <v>180</v>
      </c>
      <c r="BE467" s="204">
        <f>IF(N467="základní",J467,0)</f>
        <v>0</v>
      </c>
      <c r="BF467" s="204">
        <f>IF(N467="snížená",J467,0)</f>
        <v>0</v>
      </c>
      <c r="BG467" s="204">
        <f>IF(N467="zákl. přenesená",J467,0)</f>
        <v>0</v>
      </c>
      <c r="BH467" s="204">
        <f>IF(N467="sníž. přenesená",J467,0)</f>
        <v>0</v>
      </c>
      <c r="BI467" s="204">
        <f>IF(N467="nulová",J467,0)</f>
        <v>0</v>
      </c>
      <c r="BJ467" s="19" t="s">
        <v>78</v>
      </c>
      <c r="BK467" s="204">
        <f>ROUND(I467*H467,2)</f>
        <v>0</v>
      </c>
      <c r="BL467" s="19" t="s">
        <v>275</v>
      </c>
      <c r="BM467" s="19" t="s">
        <v>1016</v>
      </c>
    </row>
    <row r="468" spans="2:65" s="1" customFormat="1" ht="22.5" customHeight="1">
      <c r="B468" s="36"/>
      <c r="C468" s="193" t="s">
        <v>1017</v>
      </c>
      <c r="D468" s="193" t="s">
        <v>183</v>
      </c>
      <c r="E468" s="194" t="s">
        <v>1018</v>
      </c>
      <c r="F468" s="195" t="s">
        <v>1019</v>
      </c>
      <c r="G468" s="196" t="s">
        <v>196</v>
      </c>
      <c r="H468" s="197">
        <v>0.269</v>
      </c>
      <c r="I468" s="198"/>
      <c r="J468" s="199">
        <f>ROUND(I468*H468,2)</f>
        <v>0</v>
      </c>
      <c r="K468" s="195" t="s">
        <v>560</v>
      </c>
      <c r="L468" s="56"/>
      <c r="M468" s="200" t="s">
        <v>21</v>
      </c>
      <c r="N468" s="201" t="s">
        <v>42</v>
      </c>
      <c r="O468" s="37"/>
      <c r="P468" s="202">
        <f>O468*H468</f>
        <v>0</v>
      </c>
      <c r="Q468" s="202">
        <v>0</v>
      </c>
      <c r="R468" s="202">
        <f>Q468*H468</f>
        <v>0</v>
      </c>
      <c r="S468" s="202">
        <v>0</v>
      </c>
      <c r="T468" s="203">
        <f>S468*H468</f>
        <v>0</v>
      </c>
      <c r="AR468" s="19" t="s">
        <v>275</v>
      </c>
      <c r="AT468" s="19" t="s">
        <v>183</v>
      </c>
      <c r="AU468" s="19" t="s">
        <v>80</v>
      </c>
      <c r="AY468" s="19" t="s">
        <v>180</v>
      </c>
      <c r="BE468" s="204">
        <f>IF(N468="základní",J468,0)</f>
        <v>0</v>
      </c>
      <c r="BF468" s="204">
        <f>IF(N468="snížená",J468,0)</f>
        <v>0</v>
      </c>
      <c r="BG468" s="204">
        <f>IF(N468="zákl. přenesená",J468,0)</f>
        <v>0</v>
      </c>
      <c r="BH468" s="204">
        <f>IF(N468="sníž. přenesená",J468,0)</f>
        <v>0</v>
      </c>
      <c r="BI468" s="204">
        <f>IF(N468="nulová",J468,0)</f>
        <v>0</v>
      </c>
      <c r="BJ468" s="19" t="s">
        <v>78</v>
      </c>
      <c r="BK468" s="204">
        <f>ROUND(I468*H468,2)</f>
        <v>0</v>
      </c>
      <c r="BL468" s="19" t="s">
        <v>275</v>
      </c>
      <c r="BM468" s="19" t="s">
        <v>1020</v>
      </c>
    </row>
    <row r="469" spans="2:47" s="1" customFormat="1" ht="27">
      <c r="B469" s="36"/>
      <c r="C469" s="58"/>
      <c r="D469" s="230" t="s">
        <v>188</v>
      </c>
      <c r="E469" s="58"/>
      <c r="F469" s="242" t="s">
        <v>1021</v>
      </c>
      <c r="G469" s="58"/>
      <c r="H469" s="58"/>
      <c r="I469" s="163"/>
      <c r="J469" s="58"/>
      <c r="K469" s="58"/>
      <c r="L469" s="56"/>
      <c r="M469" s="73"/>
      <c r="N469" s="37"/>
      <c r="O469" s="37"/>
      <c r="P469" s="37"/>
      <c r="Q469" s="37"/>
      <c r="R469" s="37"/>
      <c r="S469" s="37"/>
      <c r="T469" s="74"/>
      <c r="AT469" s="19" t="s">
        <v>188</v>
      </c>
      <c r="AU469" s="19" t="s">
        <v>80</v>
      </c>
    </row>
    <row r="470" spans="2:65" s="1" customFormat="1" ht="22.5" customHeight="1">
      <c r="B470" s="36"/>
      <c r="C470" s="193" t="s">
        <v>1022</v>
      </c>
      <c r="D470" s="193" t="s">
        <v>183</v>
      </c>
      <c r="E470" s="194" t="s">
        <v>1023</v>
      </c>
      <c r="F470" s="195" t="s">
        <v>1024</v>
      </c>
      <c r="G470" s="196" t="s">
        <v>196</v>
      </c>
      <c r="H470" s="197">
        <v>0.269</v>
      </c>
      <c r="I470" s="198"/>
      <c r="J470" s="199">
        <f>ROUND(I470*H470,2)</f>
        <v>0</v>
      </c>
      <c r="K470" s="195" t="s">
        <v>560</v>
      </c>
      <c r="L470" s="56"/>
      <c r="M470" s="200" t="s">
        <v>21</v>
      </c>
      <c r="N470" s="201" t="s">
        <v>42</v>
      </c>
      <c r="O470" s="37"/>
      <c r="P470" s="202">
        <f>O470*H470</f>
        <v>0</v>
      </c>
      <c r="Q470" s="202">
        <v>0</v>
      </c>
      <c r="R470" s="202">
        <f>Q470*H470</f>
        <v>0</v>
      </c>
      <c r="S470" s="202">
        <v>0</v>
      </c>
      <c r="T470" s="203">
        <f>S470*H470</f>
        <v>0</v>
      </c>
      <c r="AR470" s="19" t="s">
        <v>275</v>
      </c>
      <c r="AT470" s="19" t="s">
        <v>183</v>
      </c>
      <c r="AU470" s="19" t="s">
        <v>80</v>
      </c>
      <c r="AY470" s="19" t="s">
        <v>180</v>
      </c>
      <c r="BE470" s="204">
        <f>IF(N470="základní",J470,0)</f>
        <v>0</v>
      </c>
      <c r="BF470" s="204">
        <f>IF(N470="snížená",J470,0)</f>
        <v>0</v>
      </c>
      <c r="BG470" s="204">
        <f>IF(N470="zákl. přenesená",J470,0)</f>
        <v>0</v>
      </c>
      <c r="BH470" s="204">
        <f>IF(N470="sníž. přenesená",J470,0)</f>
        <v>0</v>
      </c>
      <c r="BI470" s="204">
        <f>IF(N470="nulová",J470,0)</f>
        <v>0</v>
      </c>
      <c r="BJ470" s="19" t="s">
        <v>78</v>
      </c>
      <c r="BK470" s="204">
        <f>ROUND(I470*H470,2)</f>
        <v>0</v>
      </c>
      <c r="BL470" s="19" t="s">
        <v>275</v>
      </c>
      <c r="BM470" s="19" t="s">
        <v>1025</v>
      </c>
    </row>
    <row r="471" spans="2:47" s="1" customFormat="1" ht="27">
      <c r="B471" s="36"/>
      <c r="C471" s="58"/>
      <c r="D471" s="205" t="s">
        <v>188</v>
      </c>
      <c r="E471" s="58"/>
      <c r="F471" s="206" t="s">
        <v>1026</v>
      </c>
      <c r="G471" s="58"/>
      <c r="H471" s="58"/>
      <c r="I471" s="163"/>
      <c r="J471" s="58"/>
      <c r="K471" s="58"/>
      <c r="L471" s="56"/>
      <c r="M471" s="73"/>
      <c r="N471" s="37"/>
      <c r="O471" s="37"/>
      <c r="P471" s="37"/>
      <c r="Q471" s="37"/>
      <c r="R471" s="37"/>
      <c r="S471" s="37"/>
      <c r="T471" s="74"/>
      <c r="AT471" s="19" t="s">
        <v>188</v>
      </c>
      <c r="AU471" s="19" t="s">
        <v>80</v>
      </c>
    </row>
    <row r="472" spans="2:63" s="11" customFormat="1" ht="37.35" customHeight="1">
      <c r="B472" s="176"/>
      <c r="C472" s="177"/>
      <c r="D472" s="178" t="s">
        <v>70</v>
      </c>
      <c r="E472" s="179" t="s">
        <v>219</v>
      </c>
      <c r="F472" s="179" t="s">
        <v>269</v>
      </c>
      <c r="G472" s="177"/>
      <c r="H472" s="177"/>
      <c r="I472" s="180"/>
      <c r="J472" s="181">
        <f>BK472</f>
        <v>0</v>
      </c>
      <c r="K472" s="177"/>
      <c r="L472" s="182"/>
      <c r="M472" s="183"/>
      <c r="N472" s="184"/>
      <c r="O472" s="184"/>
      <c r="P472" s="185">
        <f>P473+P485</f>
        <v>0</v>
      </c>
      <c r="Q472" s="184"/>
      <c r="R472" s="185">
        <f>R473+R485</f>
        <v>0.02601</v>
      </c>
      <c r="S472" s="184"/>
      <c r="T472" s="186">
        <f>T473+T485</f>
        <v>0</v>
      </c>
      <c r="AR472" s="187" t="s">
        <v>203</v>
      </c>
      <c r="AT472" s="188" t="s">
        <v>70</v>
      </c>
      <c r="AU472" s="188" t="s">
        <v>71</v>
      </c>
      <c r="AY472" s="187" t="s">
        <v>180</v>
      </c>
      <c r="BK472" s="189">
        <f>BK473+BK485</f>
        <v>0</v>
      </c>
    </row>
    <row r="473" spans="2:63" s="11" customFormat="1" ht="19.9" customHeight="1">
      <c r="B473" s="176"/>
      <c r="C473" s="177"/>
      <c r="D473" s="190" t="s">
        <v>70</v>
      </c>
      <c r="E473" s="191" t="s">
        <v>1027</v>
      </c>
      <c r="F473" s="191" t="s">
        <v>1028</v>
      </c>
      <c r="G473" s="177"/>
      <c r="H473" s="177"/>
      <c r="I473" s="180"/>
      <c r="J473" s="192">
        <f>BK473</f>
        <v>0</v>
      </c>
      <c r="K473" s="177"/>
      <c r="L473" s="182"/>
      <c r="M473" s="183"/>
      <c r="N473" s="184"/>
      <c r="O473" s="184"/>
      <c r="P473" s="185">
        <f>SUM(P474:P484)</f>
        <v>0</v>
      </c>
      <c r="Q473" s="184"/>
      <c r="R473" s="185">
        <f>SUM(R474:R484)</f>
        <v>0.01176</v>
      </c>
      <c r="S473" s="184"/>
      <c r="T473" s="186">
        <f>SUM(T474:T484)</f>
        <v>0</v>
      </c>
      <c r="AR473" s="187" t="s">
        <v>203</v>
      </c>
      <c r="AT473" s="188" t="s">
        <v>70</v>
      </c>
      <c r="AU473" s="188" t="s">
        <v>78</v>
      </c>
      <c r="AY473" s="187" t="s">
        <v>180</v>
      </c>
      <c r="BK473" s="189">
        <f>SUM(BK474:BK484)</f>
        <v>0</v>
      </c>
    </row>
    <row r="474" spans="2:65" s="1" customFormat="1" ht="22.5" customHeight="1">
      <c r="B474" s="36"/>
      <c r="C474" s="193" t="s">
        <v>1029</v>
      </c>
      <c r="D474" s="193" t="s">
        <v>183</v>
      </c>
      <c r="E474" s="194" t="s">
        <v>1030</v>
      </c>
      <c r="F474" s="195" t="s">
        <v>1031</v>
      </c>
      <c r="G474" s="196" t="s">
        <v>614</v>
      </c>
      <c r="H474" s="197">
        <v>7</v>
      </c>
      <c r="I474" s="198"/>
      <c r="J474" s="199">
        <f>ROUND(I474*H474,2)</f>
        <v>0</v>
      </c>
      <c r="K474" s="195" t="s">
        <v>560</v>
      </c>
      <c r="L474" s="56"/>
      <c r="M474" s="200" t="s">
        <v>21</v>
      </c>
      <c r="N474" s="201" t="s">
        <v>42</v>
      </c>
      <c r="O474" s="37"/>
      <c r="P474" s="202">
        <f>O474*H474</f>
        <v>0</v>
      </c>
      <c r="Q474" s="202">
        <v>0</v>
      </c>
      <c r="R474" s="202">
        <f>Q474*H474</f>
        <v>0</v>
      </c>
      <c r="S474" s="202">
        <v>0</v>
      </c>
      <c r="T474" s="203">
        <f>S474*H474</f>
        <v>0</v>
      </c>
      <c r="AR474" s="19" t="s">
        <v>498</v>
      </c>
      <c r="AT474" s="19" t="s">
        <v>183</v>
      </c>
      <c r="AU474" s="19" t="s">
        <v>80</v>
      </c>
      <c r="AY474" s="19" t="s">
        <v>180</v>
      </c>
      <c r="BE474" s="204">
        <f>IF(N474="základní",J474,0)</f>
        <v>0</v>
      </c>
      <c r="BF474" s="204">
        <f>IF(N474="snížená",J474,0)</f>
        <v>0</v>
      </c>
      <c r="BG474" s="204">
        <f>IF(N474="zákl. přenesená",J474,0)</f>
        <v>0</v>
      </c>
      <c r="BH474" s="204">
        <f>IF(N474="sníž. přenesená",J474,0)</f>
        <v>0</v>
      </c>
      <c r="BI474" s="204">
        <f>IF(N474="nulová",J474,0)</f>
        <v>0</v>
      </c>
      <c r="BJ474" s="19" t="s">
        <v>78</v>
      </c>
      <c r="BK474" s="204">
        <f>ROUND(I474*H474,2)</f>
        <v>0</v>
      </c>
      <c r="BL474" s="19" t="s">
        <v>498</v>
      </c>
      <c r="BM474" s="19" t="s">
        <v>1032</v>
      </c>
    </row>
    <row r="475" spans="2:47" s="1" customFormat="1" ht="13.5">
      <c r="B475" s="36"/>
      <c r="C475" s="58"/>
      <c r="D475" s="205" t="s">
        <v>188</v>
      </c>
      <c r="E475" s="58"/>
      <c r="F475" s="206" t="s">
        <v>1033</v>
      </c>
      <c r="G475" s="58"/>
      <c r="H475" s="58"/>
      <c r="I475" s="163"/>
      <c r="J475" s="58"/>
      <c r="K475" s="58"/>
      <c r="L475" s="56"/>
      <c r="M475" s="73"/>
      <c r="N475" s="37"/>
      <c r="O475" s="37"/>
      <c r="P475" s="37"/>
      <c r="Q475" s="37"/>
      <c r="R475" s="37"/>
      <c r="S475" s="37"/>
      <c r="T475" s="74"/>
      <c r="AT475" s="19" t="s">
        <v>188</v>
      </c>
      <c r="AU475" s="19" t="s">
        <v>80</v>
      </c>
    </row>
    <row r="476" spans="2:51" s="12" customFormat="1" ht="13.5">
      <c r="B476" s="207"/>
      <c r="C476" s="208"/>
      <c r="D476" s="230" t="s">
        <v>190</v>
      </c>
      <c r="E476" s="243" t="s">
        <v>21</v>
      </c>
      <c r="F476" s="244" t="s">
        <v>1034</v>
      </c>
      <c r="G476" s="208"/>
      <c r="H476" s="245">
        <v>7</v>
      </c>
      <c r="I476" s="212"/>
      <c r="J476" s="208"/>
      <c r="K476" s="208"/>
      <c r="L476" s="213"/>
      <c r="M476" s="214"/>
      <c r="N476" s="215"/>
      <c r="O476" s="215"/>
      <c r="P476" s="215"/>
      <c r="Q476" s="215"/>
      <c r="R476" s="215"/>
      <c r="S476" s="215"/>
      <c r="T476" s="216"/>
      <c r="AT476" s="217" t="s">
        <v>190</v>
      </c>
      <c r="AU476" s="217" t="s">
        <v>80</v>
      </c>
      <c r="AV476" s="12" t="s">
        <v>80</v>
      </c>
      <c r="AW476" s="12" t="s">
        <v>34</v>
      </c>
      <c r="AX476" s="12" t="s">
        <v>78</v>
      </c>
      <c r="AY476" s="217" t="s">
        <v>180</v>
      </c>
    </row>
    <row r="477" spans="2:65" s="1" customFormat="1" ht="22.5" customHeight="1">
      <c r="B477" s="36"/>
      <c r="C477" s="232" t="s">
        <v>1035</v>
      </c>
      <c r="D477" s="232" t="s">
        <v>219</v>
      </c>
      <c r="E477" s="233" t="s">
        <v>1036</v>
      </c>
      <c r="F477" s="234" t="s">
        <v>1037</v>
      </c>
      <c r="G477" s="235" t="s">
        <v>614</v>
      </c>
      <c r="H477" s="236">
        <v>7</v>
      </c>
      <c r="I477" s="237"/>
      <c r="J477" s="238">
        <f>ROUND(I477*H477,2)</f>
        <v>0</v>
      </c>
      <c r="K477" s="234" t="s">
        <v>560</v>
      </c>
      <c r="L477" s="239"/>
      <c r="M477" s="240" t="s">
        <v>21</v>
      </c>
      <c r="N477" s="241" t="s">
        <v>42</v>
      </c>
      <c r="O477" s="37"/>
      <c r="P477" s="202">
        <f>O477*H477</f>
        <v>0</v>
      </c>
      <c r="Q477" s="202">
        <v>0.00168</v>
      </c>
      <c r="R477" s="202">
        <f>Q477*H477</f>
        <v>0.01176</v>
      </c>
      <c r="S477" s="202">
        <v>0</v>
      </c>
      <c r="T477" s="203">
        <f>S477*H477</f>
        <v>0</v>
      </c>
      <c r="AR477" s="19" t="s">
        <v>1038</v>
      </c>
      <c r="AT477" s="19" t="s">
        <v>219</v>
      </c>
      <c r="AU477" s="19" t="s">
        <v>80</v>
      </c>
      <c r="AY477" s="19" t="s">
        <v>180</v>
      </c>
      <c r="BE477" s="204">
        <f>IF(N477="základní",J477,0)</f>
        <v>0</v>
      </c>
      <c r="BF477" s="204">
        <f>IF(N477="snížená",J477,0)</f>
        <v>0</v>
      </c>
      <c r="BG477" s="204">
        <f>IF(N477="zákl. přenesená",J477,0)</f>
        <v>0</v>
      </c>
      <c r="BH477" s="204">
        <f>IF(N477="sníž. přenesená",J477,0)</f>
        <v>0</v>
      </c>
      <c r="BI477" s="204">
        <f>IF(N477="nulová",J477,0)</f>
        <v>0</v>
      </c>
      <c r="BJ477" s="19" t="s">
        <v>78</v>
      </c>
      <c r="BK477" s="204">
        <f>ROUND(I477*H477,2)</f>
        <v>0</v>
      </c>
      <c r="BL477" s="19" t="s">
        <v>1038</v>
      </c>
      <c r="BM477" s="19" t="s">
        <v>1039</v>
      </c>
    </row>
    <row r="478" spans="2:47" s="1" customFormat="1" ht="13.5">
      <c r="B478" s="36"/>
      <c r="C478" s="58"/>
      <c r="D478" s="230" t="s">
        <v>188</v>
      </c>
      <c r="E478" s="58"/>
      <c r="F478" s="242" t="s">
        <v>1037</v>
      </c>
      <c r="G478" s="58"/>
      <c r="H478" s="58"/>
      <c r="I478" s="163"/>
      <c r="J478" s="58"/>
      <c r="K478" s="58"/>
      <c r="L478" s="56"/>
      <c r="M478" s="73"/>
      <c r="N478" s="37"/>
      <c r="O478" s="37"/>
      <c r="P478" s="37"/>
      <c r="Q478" s="37"/>
      <c r="R478" s="37"/>
      <c r="S478" s="37"/>
      <c r="T478" s="74"/>
      <c r="AT478" s="19" t="s">
        <v>188</v>
      </c>
      <c r="AU478" s="19" t="s">
        <v>80</v>
      </c>
    </row>
    <row r="479" spans="2:65" s="1" customFormat="1" ht="22.5" customHeight="1">
      <c r="B479" s="36"/>
      <c r="C479" s="193" t="s">
        <v>1040</v>
      </c>
      <c r="D479" s="193" t="s">
        <v>183</v>
      </c>
      <c r="E479" s="194" t="s">
        <v>1041</v>
      </c>
      <c r="F479" s="195" t="s">
        <v>1042</v>
      </c>
      <c r="G479" s="196" t="s">
        <v>1043</v>
      </c>
      <c r="H479" s="197">
        <v>1</v>
      </c>
      <c r="I479" s="198"/>
      <c r="J479" s="199">
        <f>ROUND(I479*H479,2)</f>
        <v>0</v>
      </c>
      <c r="K479" s="195" t="s">
        <v>560</v>
      </c>
      <c r="L479" s="56"/>
      <c r="M479" s="200" t="s">
        <v>21</v>
      </c>
      <c r="N479" s="201" t="s">
        <v>42</v>
      </c>
      <c r="O479" s="37"/>
      <c r="P479" s="202">
        <f>O479*H479</f>
        <v>0</v>
      </c>
      <c r="Q479" s="202">
        <v>0</v>
      </c>
      <c r="R479" s="202">
        <f>Q479*H479</f>
        <v>0</v>
      </c>
      <c r="S479" s="202">
        <v>0</v>
      </c>
      <c r="T479" s="203">
        <f>S479*H479</f>
        <v>0</v>
      </c>
      <c r="AR479" s="19" t="s">
        <v>498</v>
      </c>
      <c r="AT479" s="19" t="s">
        <v>183</v>
      </c>
      <c r="AU479" s="19" t="s">
        <v>80</v>
      </c>
      <c r="AY479" s="19" t="s">
        <v>180</v>
      </c>
      <c r="BE479" s="204">
        <f>IF(N479="základní",J479,0)</f>
        <v>0</v>
      </c>
      <c r="BF479" s="204">
        <f>IF(N479="snížená",J479,0)</f>
        <v>0</v>
      </c>
      <c r="BG479" s="204">
        <f>IF(N479="zákl. přenesená",J479,0)</f>
        <v>0</v>
      </c>
      <c r="BH479" s="204">
        <f>IF(N479="sníž. přenesená",J479,0)</f>
        <v>0</v>
      </c>
      <c r="BI479" s="204">
        <f>IF(N479="nulová",J479,0)</f>
        <v>0</v>
      </c>
      <c r="BJ479" s="19" t="s">
        <v>78</v>
      </c>
      <c r="BK479" s="204">
        <f>ROUND(I479*H479,2)</f>
        <v>0</v>
      </c>
      <c r="BL479" s="19" t="s">
        <v>498</v>
      </c>
      <c r="BM479" s="19" t="s">
        <v>1044</v>
      </c>
    </row>
    <row r="480" spans="2:47" s="1" customFormat="1" ht="13.5">
      <c r="B480" s="36"/>
      <c r="C480" s="58"/>
      <c r="D480" s="205" t="s">
        <v>188</v>
      </c>
      <c r="E480" s="58"/>
      <c r="F480" s="206" t="s">
        <v>1045</v>
      </c>
      <c r="G480" s="58"/>
      <c r="H480" s="58"/>
      <c r="I480" s="163"/>
      <c r="J480" s="58"/>
      <c r="K480" s="58"/>
      <c r="L480" s="56"/>
      <c r="M480" s="73"/>
      <c r="N480" s="37"/>
      <c r="O480" s="37"/>
      <c r="P480" s="37"/>
      <c r="Q480" s="37"/>
      <c r="R480" s="37"/>
      <c r="S480" s="37"/>
      <c r="T480" s="74"/>
      <c r="AT480" s="19" t="s">
        <v>188</v>
      </c>
      <c r="AU480" s="19" t="s">
        <v>80</v>
      </c>
    </row>
    <row r="481" spans="2:47" s="1" customFormat="1" ht="27">
      <c r="B481" s="36"/>
      <c r="C481" s="58"/>
      <c r="D481" s="230" t="s">
        <v>216</v>
      </c>
      <c r="E481" s="58"/>
      <c r="F481" s="231" t="s">
        <v>1046</v>
      </c>
      <c r="G481" s="58"/>
      <c r="H481" s="58"/>
      <c r="I481" s="163"/>
      <c r="J481" s="58"/>
      <c r="K481" s="58"/>
      <c r="L481" s="56"/>
      <c r="M481" s="73"/>
      <c r="N481" s="37"/>
      <c r="O481" s="37"/>
      <c r="P481" s="37"/>
      <c r="Q481" s="37"/>
      <c r="R481" s="37"/>
      <c r="S481" s="37"/>
      <c r="T481" s="74"/>
      <c r="AT481" s="19" t="s">
        <v>216</v>
      </c>
      <c r="AU481" s="19" t="s">
        <v>80</v>
      </c>
    </row>
    <row r="482" spans="2:65" s="1" customFormat="1" ht="22.5" customHeight="1">
      <c r="B482" s="36"/>
      <c r="C482" s="193" t="s">
        <v>1047</v>
      </c>
      <c r="D482" s="193" t="s">
        <v>183</v>
      </c>
      <c r="E482" s="194" t="s">
        <v>1048</v>
      </c>
      <c r="F482" s="195" t="s">
        <v>1049</v>
      </c>
      <c r="G482" s="196" t="s">
        <v>614</v>
      </c>
      <c r="H482" s="197">
        <v>7</v>
      </c>
      <c r="I482" s="198"/>
      <c r="J482" s="199">
        <f>ROUND(I482*H482,2)</f>
        <v>0</v>
      </c>
      <c r="K482" s="195" t="s">
        <v>560</v>
      </c>
      <c r="L482" s="56"/>
      <c r="M482" s="200" t="s">
        <v>21</v>
      </c>
      <c r="N482" s="201" t="s">
        <v>42</v>
      </c>
      <c r="O482" s="37"/>
      <c r="P482" s="202">
        <f>O482*H482</f>
        <v>0</v>
      </c>
      <c r="Q482" s="202">
        <v>0</v>
      </c>
      <c r="R482" s="202">
        <f>Q482*H482</f>
        <v>0</v>
      </c>
      <c r="S482" s="202">
        <v>0</v>
      </c>
      <c r="T482" s="203">
        <f>S482*H482</f>
        <v>0</v>
      </c>
      <c r="AR482" s="19" t="s">
        <v>498</v>
      </c>
      <c r="AT482" s="19" t="s">
        <v>183</v>
      </c>
      <c r="AU482" s="19" t="s">
        <v>80</v>
      </c>
      <c r="AY482" s="19" t="s">
        <v>180</v>
      </c>
      <c r="BE482" s="204">
        <f>IF(N482="základní",J482,0)</f>
        <v>0</v>
      </c>
      <c r="BF482" s="204">
        <f>IF(N482="snížená",J482,0)</f>
        <v>0</v>
      </c>
      <c r="BG482" s="204">
        <f>IF(N482="zákl. přenesená",J482,0)</f>
        <v>0</v>
      </c>
      <c r="BH482" s="204">
        <f>IF(N482="sníž. přenesená",J482,0)</f>
        <v>0</v>
      </c>
      <c r="BI482" s="204">
        <f>IF(N482="nulová",J482,0)</f>
        <v>0</v>
      </c>
      <c r="BJ482" s="19" t="s">
        <v>78</v>
      </c>
      <c r="BK482" s="204">
        <f>ROUND(I482*H482,2)</f>
        <v>0</v>
      </c>
      <c r="BL482" s="19" t="s">
        <v>498</v>
      </c>
      <c r="BM482" s="19" t="s">
        <v>1050</v>
      </c>
    </row>
    <row r="483" spans="2:47" s="1" customFormat="1" ht="13.5">
      <c r="B483" s="36"/>
      <c r="C483" s="58"/>
      <c r="D483" s="205" t="s">
        <v>188</v>
      </c>
      <c r="E483" s="58"/>
      <c r="F483" s="206" t="s">
        <v>1051</v>
      </c>
      <c r="G483" s="58"/>
      <c r="H483" s="58"/>
      <c r="I483" s="163"/>
      <c r="J483" s="58"/>
      <c r="K483" s="58"/>
      <c r="L483" s="56"/>
      <c r="M483" s="73"/>
      <c r="N483" s="37"/>
      <c r="O483" s="37"/>
      <c r="P483" s="37"/>
      <c r="Q483" s="37"/>
      <c r="R483" s="37"/>
      <c r="S483" s="37"/>
      <c r="T483" s="74"/>
      <c r="AT483" s="19" t="s">
        <v>188</v>
      </c>
      <c r="AU483" s="19" t="s">
        <v>80</v>
      </c>
    </row>
    <row r="484" spans="2:47" s="1" customFormat="1" ht="27">
      <c r="B484" s="36"/>
      <c r="C484" s="58"/>
      <c r="D484" s="205" t="s">
        <v>216</v>
      </c>
      <c r="E484" s="58"/>
      <c r="F484" s="218" t="s">
        <v>1046</v>
      </c>
      <c r="G484" s="58"/>
      <c r="H484" s="58"/>
      <c r="I484" s="163"/>
      <c r="J484" s="58"/>
      <c r="K484" s="58"/>
      <c r="L484" s="56"/>
      <c r="M484" s="73"/>
      <c r="N484" s="37"/>
      <c r="O484" s="37"/>
      <c r="P484" s="37"/>
      <c r="Q484" s="37"/>
      <c r="R484" s="37"/>
      <c r="S484" s="37"/>
      <c r="T484" s="74"/>
      <c r="AT484" s="19" t="s">
        <v>216</v>
      </c>
      <c r="AU484" s="19" t="s">
        <v>80</v>
      </c>
    </row>
    <row r="485" spans="2:63" s="11" customFormat="1" ht="29.85" customHeight="1">
      <c r="B485" s="176"/>
      <c r="C485" s="177"/>
      <c r="D485" s="190" t="s">
        <v>70</v>
      </c>
      <c r="E485" s="191" t="s">
        <v>1052</v>
      </c>
      <c r="F485" s="191" t="s">
        <v>1053</v>
      </c>
      <c r="G485" s="177"/>
      <c r="H485" s="177"/>
      <c r="I485" s="180"/>
      <c r="J485" s="192">
        <f>BK485</f>
        <v>0</v>
      </c>
      <c r="K485" s="177"/>
      <c r="L485" s="182"/>
      <c r="M485" s="183"/>
      <c r="N485" s="184"/>
      <c r="O485" s="184"/>
      <c r="P485" s="185">
        <f>SUM(P486:P491)</f>
        <v>0</v>
      </c>
      <c r="Q485" s="184"/>
      <c r="R485" s="185">
        <f>SUM(R486:R491)</f>
        <v>0.01425</v>
      </c>
      <c r="S485" s="184"/>
      <c r="T485" s="186">
        <f>SUM(T486:T491)</f>
        <v>0</v>
      </c>
      <c r="AR485" s="187" t="s">
        <v>203</v>
      </c>
      <c r="AT485" s="188" t="s">
        <v>70</v>
      </c>
      <c r="AU485" s="188" t="s">
        <v>78</v>
      </c>
      <c r="AY485" s="187" t="s">
        <v>180</v>
      </c>
      <c r="BK485" s="189">
        <f>SUM(BK486:BK491)</f>
        <v>0</v>
      </c>
    </row>
    <row r="486" spans="2:65" s="1" customFormat="1" ht="22.5" customHeight="1">
      <c r="B486" s="36"/>
      <c r="C486" s="193" t="s">
        <v>1054</v>
      </c>
      <c r="D486" s="193" t="s">
        <v>183</v>
      </c>
      <c r="E486" s="194" t="s">
        <v>1055</v>
      </c>
      <c r="F486" s="195" t="s">
        <v>1056</v>
      </c>
      <c r="G486" s="196" t="s">
        <v>186</v>
      </c>
      <c r="H486" s="197">
        <v>1</v>
      </c>
      <c r="I486" s="198"/>
      <c r="J486" s="199">
        <f>ROUND(I486*H486,2)</f>
        <v>0</v>
      </c>
      <c r="K486" s="195" t="s">
        <v>560</v>
      </c>
      <c r="L486" s="56"/>
      <c r="M486" s="200" t="s">
        <v>21</v>
      </c>
      <c r="N486" s="201" t="s">
        <v>42</v>
      </c>
      <c r="O486" s="37"/>
      <c r="P486" s="202">
        <f>O486*H486</f>
        <v>0</v>
      </c>
      <c r="Q486" s="202">
        <v>0.00025</v>
      </c>
      <c r="R486" s="202">
        <f>Q486*H486</f>
        <v>0.00025</v>
      </c>
      <c r="S486" s="202">
        <v>0</v>
      </c>
      <c r="T486" s="203">
        <f>S486*H486</f>
        <v>0</v>
      </c>
      <c r="AR486" s="19" t="s">
        <v>498</v>
      </c>
      <c r="AT486" s="19" t="s">
        <v>183</v>
      </c>
      <c r="AU486" s="19" t="s">
        <v>80</v>
      </c>
      <c r="AY486" s="19" t="s">
        <v>180</v>
      </c>
      <c r="BE486" s="204">
        <f>IF(N486="základní",J486,0)</f>
        <v>0</v>
      </c>
      <c r="BF486" s="204">
        <f>IF(N486="snížená",J486,0)</f>
        <v>0</v>
      </c>
      <c r="BG486" s="204">
        <f>IF(N486="zákl. přenesená",J486,0)</f>
        <v>0</v>
      </c>
      <c r="BH486" s="204">
        <f>IF(N486="sníž. přenesená",J486,0)</f>
        <v>0</v>
      </c>
      <c r="BI486" s="204">
        <f>IF(N486="nulová",J486,0)</f>
        <v>0</v>
      </c>
      <c r="BJ486" s="19" t="s">
        <v>78</v>
      </c>
      <c r="BK486" s="204">
        <f>ROUND(I486*H486,2)</f>
        <v>0</v>
      </c>
      <c r="BL486" s="19" t="s">
        <v>498</v>
      </c>
      <c r="BM486" s="19" t="s">
        <v>1057</v>
      </c>
    </row>
    <row r="487" spans="2:47" s="1" customFormat="1" ht="13.5">
      <c r="B487" s="36"/>
      <c r="C487" s="58"/>
      <c r="D487" s="205" t="s">
        <v>188</v>
      </c>
      <c r="E487" s="58"/>
      <c r="F487" s="206" t="s">
        <v>1058</v>
      </c>
      <c r="G487" s="58"/>
      <c r="H487" s="58"/>
      <c r="I487" s="163"/>
      <c r="J487" s="58"/>
      <c r="K487" s="58"/>
      <c r="L487" s="56"/>
      <c r="M487" s="73"/>
      <c r="N487" s="37"/>
      <c r="O487" s="37"/>
      <c r="P487" s="37"/>
      <c r="Q487" s="37"/>
      <c r="R487" s="37"/>
      <c r="S487" s="37"/>
      <c r="T487" s="74"/>
      <c r="AT487" s="19" t="s">
        <v>188</v>
      </c>
      <c r="AU487" s="19" t="s">
        <v>80</v>
      </c>
    </row>
    <row r="488" spans="2:51" s="12" customFormat="1" ht="13.5">
      <c r="B488" s="207"/>
      <c r="C488" s="208"/>
      <c r="D488" s="230" t="s">
        <v>190</v>
      </c>
      <c r="E488" s="243" t="s">
        <v>21</v>
      </c>
      <c r="F488" s="244" t="s">
        <v>1059</v>
      </c>
      <c r="G488" s="208"/>
      <c r="H488" s="245">
        <v>1</v>
      </c>
      <c r="I488" s="212"/>
      <c r="J488" s="208"/>
      <c r="K488" s="208"/>
      <c r="L488" s="213"/>
      <c r="M488" s="214"/>
      <c r="N488" s="215"/>
      <c r="O488" s="215"/>
      <c r="P488" s="215"/>
      <c r="Q488" s="215"/>
      <c r="R488" s="215"/>
      <c r="S488" s="215"/>
      <c r="T488" s="216"/>
      <c r="AT488" s="217" t="s">
        <v>190</v>
      </c>
      <c r="AU488" s="217" t="s">
        <v>80</v>
      </c>
      <c r="AV488" s="12" t="s">
        <v>80</v>
      </c>
      <c r="AW488" s="12" t="s">
        <v>34</v>
      </c>
      <c r="AX488" s="12" t="s">
        <v>78</v>
      </c>
      <c r="AY488" s="217" t="s">
        <v>180</v>
      </c>
    </row>
    <row r="489" spans="2:65" s="1" customFormat="1" ht="22.5" customHeight="1">
      <c r="B489" s="36"/>
      <c r="C489" s="232" t="s">
        <v>1060</v>
      </c>
      <c r="D489" s="232" t="s">
        <v>219</v>
      </c>
      <c r="E489" s="233" t="s">
        <v>1061</v>
      </c>
      <c r="F489" s="234" t="s">
        <v>1062</v>
      </c>
      <c r="G489" s="235" t="s">
        <v>186</v>
      </c>
      <c r="H489" s="236">
        <v>1</v>
      </c>
      <c r="I489" s="237"/>
      <c r="J489" s="238">
        <f>ROUND(I489*H489,2)</f>
        <v>0</v>
      </c>
      <c r="K489" s="234" t="s">
        <v>21</v>
      </c>
      <c r="L489" s="239"/>
      <c r="M489" s="240" t="s">
        <v>21</v>
      </c>
      <c r="N489" s="241" t="s">
        <v>42</v>
      </c>
      <c r="O489" s="37"/>
      <c r="P489" s="202">
        <f>O489*H489</f>
        <v>0</v>
      </c>
      <c r="Q489" s="202">
        <v>0.014</v>
      </c>
      <c r="R489" s="202">
        <f>Q489*H489</f>
        <v>0.014</v>
      </c>
      <c r="S489" s="202">
        <v>0</v>
      </c>
      <c r="T489" s="203">
        <f>S489*H489</f>
        <v>0</v>
      </c>
      <c r="AR489" s="19" t="s">
        <v>1038</v>
      </c>
      <c r="AT489" s="19" t="s">
        <v>219</v>
      </c>
      <c r="AU489" s="19" t="s">
        <v>80</v>
      </c>
      <c r="AY489" s="19" t="s">
        <v>180</v>
      </c>
      <c r="BE489" s="204">
        <f>IF(N489="základní",J489,0)</f>
        <v>0</v>
      </c>
      <c r="BF489" s="204">
        <f>IF(N489="snížená",J489,0)</f>
        <v>0</v>
      </c>
      <c r="BG489" s="204">
        <f>IF(N489="zákl. přenesená",J489,0)</f>
        <v>0</v>
      </c>
      <c r="BH489" s="204">
        <f>IF(N489="sníž. přenesená",J489,0)</f>
        <v>0</v>
      </c>
      <c r="BI489" s="204">
        <f>IF(N489="nulová",J489,0)</f>
        <v>0</v>
      </c>
      <c r="BJ489" s="19" t="s">
        <v>78</v>
      </c>
      <c r="BK489" s="204">
        <f>ROUND(I489*H489,2)</f>
        <v>0</v>
      </c>
      <c r="BL489" s="19" t="s">
        <v>1038</v>
      </c>
      <c r="BM489" s="19" t="s">
        <v>1063</v>
      </c>
    </row>
    <row r="490" spans="2:47" s="1" customFormat="1" ht="27">
      <c r="B490" s="36"/>
      <c r="C490" s="58"/>
      <c r="D490" s="205" t="s">
        <v>188</v>
      </c>
      <c r="E490" s="58"/>
      <c r="F490" s="206" t="s">
        <v>1064</v>
      </c>
      <c r="G490" s="58"/>
      <c r="H490" s="58"/>
      <c r="I490" s="163"/>
      <c r="J490" s="58"/>
      <c r="K490" s="58"/>
      <c r="L490" s="56"/>
      <c r="M490" s="73"/>
      <c r="N490" s="37"/>
      <c r="O490" s="37"/>
      <c r="P490" s="37"/>
      <c r="Q490" s="37"/>
      <c r="R490" s="37"/>
      <c r="S490" s="37"/>
      <c r="T490" s="74"/>
      <c r="AT490" s="19" t="s">
        <v>188</v>
      </c>
      <c r="AU490" s="19" t="s">
        <v>80</v>
      </c>
    </row>
    <row r="491" spans="2:51" s="12" customFormat="1" ht="13.5">
      <c r="B491" s="207"/>
      <c r="C491" s="208"/>
      <c r="D491" s="205" t="s">
        <v>190</v>
      </c>
      <c r="E491" s="209" t="s">
        <v>21</v>
      </c>
      <c r="F491" s="210" t="s">
        <v>1059</v>
      </c>
      <c r="G491" s="208"/>
      <c r="H491" s="211">
        <v>1</v>
      </c>
      <c r="I491" s="212"/>
      <c r="J491" s="208"/>
      <c r="K491" s="208"/>
      <c r="L491" s="213"/>
      <c r="M491" s="267"/>
      <c r="N491" s="268"/>
      <c r="O491" s="268"/>
      <c r="P491" s="268"/>
      <c r="Q491" s="268"/>
      <c r="R491" s="268"/>
      <c r="S491" s="268"/>
      <c r="T491" s="269"/>
      <c r="AT491" s="217" t="s">
        <v>190</v>
      </c>
      <c r="AU491" s="217" t="s">
        <v>80</v>
      </c>
      <c r="AV491" s="12" t="s">
        <v>80</v>
      </c>
      <c r="AW491" s="12" t="s">
        <v>34</v>
      </c>
      <c r="AX491" s="12" t="s">
        <v>78</v>
      </c>
      <c r="AY491" s="217" t="s">
        <v>180</v>
      </c>
    </row>
    <row r="492" spans="2:12" s="1" customFormat="1" ht="6.95" customHeight="1">
      <c r="B492" s="51"/>
      <c r="C492" s="52"/>
      <c r="D492" s="52"/>
      <c r="E492" s="52"/>
      <c r="F492" s="52"/>
      <c r="G492" s="52"/>
      <c r="H492" s="52"/>
      <c r="I492" s="139"/>
      <c r="J492" s="52"/>
      <c r="K492" s="52"/>
      <c r="L492" s="56"/>
    </row>
  </sheetData>
  <sheetProtection password="CC35" sheet="1" objects="1" scenarios="1" formatColumns="0" formatRows="0" sort="0" autoFilter="0"/>
  <autoFilter ref="C90:K90"/>
  <mergeCells count="9">
    <mergeCell ref="E81:H81"/>
    <mergeCell ref="E83:H83"/>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90"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87</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s="1" customFormat="1" ht="13.5">
      <c r="B8" s="36"/>
      <c r="C8" s="37"/>
      <c r="D8" s="32" t="s">
        <v>148</v>
      </c>
      <c r="E8" s="37"/>
      <c r="F8" s="37"/>
      <c r="G8" s="37"/>
      <c r="H8" s="37"/>
      <c r="I8" s="118"/>
      <c r="J8" s="37"/>
      <c r="K8" s="40"/>
    </row>
    <row r="9" spans="2:11" s="1" customFormat="1" ht="36.95" customHeight="1">
      <c r="B9" s="36"/>
      <c r="C9" s="37"/>
      <c r="D9" s="37"/>
      <c r="E9" s="329" t="s">
        <v>1065</v>
      </c>
      <c r="F9" s="297"/>
      <c r="G9" s="297"/>
      <c r="H9" s="297"/>
      <c r="I9" s="118"/>
      <c r="J9" s="37"/>
      <c r="K9" s="40"/>
    </row>
    <row r="10" spans="2:11" s="1" customFormat="1" ht="13.5">
      <c r="B10" s="36"/>
      <c r="C10" s="37"/>
      <c r="D10" s="37"/>
      <c r="E10" s="37"/>
      <c r="F10" s="37"/>
      <c r="G10" s="37"/>
      <c r="H10" s="37"/>
      <c r="I10" s="118"/>
      <c r="J10" s="37"/>
      <c r="K10" s="40"/>
    </row>
    <row r="11" spans="2:11" s="1" customFormat="1" ht="14.45" customHeight="1">
      <c r="B11" s="36"/>
      <c r="C11" s="37"/>
      <c r="D11" s="32" t="s">
        <v>18</v>
      </c>
      <c r="E11" s="37"/>
      <c r="F11" s="30" t="s">
        <v>21</v>
      </c>
      <c r="G11" s="37"/>
      <c r="H11" s="37"/>
      <c r="I11" s="119" t="s">
        <v>20</v>
      </c>
      <c r="J11" s="30" t="s">
        <v>21</v>
      </c>
      <c r="K11" s="40"/>
    </row>
    <row r="12" spans="2:11" s="1" customFormat="1" ht="14.45" customHeight="1">
      <c r="B12" s="36"/>
      <c r="C12" s="37"/>
      <c r="D12" s="32" t="s">
        <v>22</v>
      </c>
      <c r="E12" s="37"/>
      <c r="F12" s="30" t="s">
        <v>23</v>
      </c>
      <c r="G12" s="37"/>
      <c r="H12" s="37"/>
      <c r="I12" s="119" t="s">
        <v>24</v>
      </c>
      <c r="J12" s="120" t="str">
        <f>'Rekapitulace stavby'!AN8</f>
        <v>22. 3. 2016</v>
      </c>
      <c r="K12" s="40"/>
    </row>
    <row r="13" spans="2:11" s="1" customFormat="1" ht="10.9" customHeight="1">
      <c r="B13" s="36"/>
      <c r="C13" s="37"/>
      <c r="D13" s="37"/>
      <c r="E13" s="37"/>
      <c r="F13" s="37"/>
      <c r="G13" s="37"/>
      <c r="H13" s="37"/>
      <c r="I13" s="118"/>
      <c r="J13" s="37"/>
      <c r="K13" s="40"/>
    </row>
    <row r="14" spans="2:11" s="1" customFormat="1" ht="14.45" customHeight="1">
      <c r="B14" s="36"/>
      <c r="C14" s="37"/>
      <c r="D14" s="32" t="s">
        <v>26</v>
      </c>
      <c r="E14" s="37"/>
      <c r="F14" s="37"/>
      <c r="G14" s="37"/>
      <c r="H14" s="37"/>
      <c r="I14" s="119" t="s">
        <v>27</v>
      </c>
      <c r="J14" s="30" t="str">
        <f>IF('Rekapitulace stavby'!AN10="","",'Rekapitulace stavby'!AN10)</f>
        <v/>
      </c>
      <c r="K14" s="40"/>
    </row>
    <row r="15" spans="2:11" s="1" customFormat="1" ht="18" customHeight="1">
      <c r="B15" s="36"/>
      <c r="C15" s="37"/>
      <c r="D15" s="37"/>
      <c r="E15" s="30" t="str">
        <f>IF('Rekapitulace stavby'!E11="","",'Rekapitulace stavby'!E11)</f>
        <v>Povodí Labe, státní podnik</v>
      </c>
      <c r="F15" s="37"/>
      <c r="G15" s="37"/>
      <c r="H15" s="37"/>
      <c r="I15" s="119" t="s">
        <v>29</v>
      </c>
      <c r="J15" s="30" t="str">
        <f>IF('Rekapitulace stavby'!AN11="","",'Rekapitulace stavby'!AN11)</f>
        <v/>
      </c>
      <c r="K15" s="40"/>
    </row>
    <row r="16" spans="2:11" s="1" customFormat="1" ht="6.95" customHeight="1">
      <c r="B16" s="36"/>
      <c r="C16" s="37"/>
      <c r="D16" s="37"/>
      <c r="E16" s="37"/>
      <c r="F16" s="37"/>
      <c r="G16" s="37"/>
      <c r="H16" s="37"/>
      <c r="I16" s="118"/>
      <c r="J16" s="37"/>
      <c r="K16" s="40"/>
    </row>
    <row r="17" spans="2:11" s="1" customFormat="1" ht="14.45" customHeight="1">
      <c r="B17" s="36"/>
      <c r="C17" s="37"/>
      <c r="D17" s="32" t="s">
        <v>30</v>
      </c>
      <c r="E17" s="37"/>
      <c r="F17" s="37"/>
      <c r="G17" s="37"/>
      <c r="H17" s="37"/>
      <c r="I17" s="119" t="s">
        <v>27</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9" t="s">
        <v>29</v>
      </c>
      <c r="J18" s="30" t="str">
        <f>IF('Rekapitulace stavby'!AN14="Vyplň údaj","",IF('Rekapitulace stavby'!AN14="","",'Rekapitulace stavby'!AN14))</f>
        <v/>
      </c>
      <c r="K18" s="40"/>
    </row>
    <row r="19" spans="2:11" s="1" customFormat="1" ht="6.95" customHeight="1">
      <c r="B19" s="36"/>
      <c r="C19" s="37"/>
      <c r="D19" s="37"/>
      <c r="E19" s="37"/>
      <c r="F19" s="37"/>
      <c r="G19" s="37"/>
      <c r="H19" s="37"/>
      <c r="I19" s="118"/>
      <c r="J19" s="37"/>
      <c r="K19" s="40"/>
    </row>
    <row r="20" spans="2:11" s="1" customFormat="1" ht="14.45" customHeight="1">
      <c r="B20" s="36"/>
      <c r="C20" s="37"/>
      <c r="D20" s="32" t="s">
        <v>32</v>
      </c>
      <c r="E20" s="37"/>
      <c r="F20" s="37"/>
      <c r="G20" s="37"/>
      <c r="H20" s="37"/>
      <c r="I20" s="119" t="s">
        <v>27</v>
      </c>
      <c r="J20" s="30" t="str">
        <f>IF('Rekapitulace stavby'!AN16="","",'Rekapitulace stavby'!AN16)</f>
        <v/>
      </c>
      <c r="K20" s="40"/>
    </row>
    <row r="21" spans="2:11" s="1" customFormat="1" ht="18" customHeight="1">
      <c r="B21" s="36"/>
      <c r="C21" s="37"/>
      <c r="D21" s="37"/>
      <c r="E21" s="30" t="str">
        <f>IF('Rekapitulace stavby'!E17="","",'Rekapitulace stavby'!E17)</f>
        <v>HG Partner, s.r.o.</v>
      </c>
      <c r="F21" s="37"/>
      <c r="G21" s="37"/>
      <c r="H21" s="37"/>
      <c r="I21" s="119" t="s">
        <v>29</v>
      </c>
      <c r="J21" s="30" t="str">
        <f>IF('Rekapitulace stavby'!AN17="","",'Rekapitulace stavby'!AN17)</f>
        <v/>
      </c>
      <c r="K21" s="40"/>
    </row>
    <row r="22" spans="2:11" s="1" customFormat="1" ht="6.95" customHeight="1">
      <c r="B22" s="36"/>
      <c r="C22" s="37"/>
      <c r="D22" s="37"/>
      <c r="E22" s="37"/>
      <c r="F22" s="37"/>
      <c r="G22" s="37"/>
      <c r="H22" s="37"/>
      <c r="I22" s="118"/>
      <c r="J22" s="37"/>
      <c r="K22" s="40"/>
    </row>
    <row r="23" spans="2:11" s="1" customFormat="1" ht="14.45" customHeight="1">
      <c r="B23" s="36"/>
      <c r="C23" s="37"/>
      <c r="D23" s="32" t="s">
        <v>35</v>
      </c>
      <c r="E23" s="37"/>
      <c r="F23" s="37"/>
      <c r="G23" s="37"/>
      <c r="H23" s="37"/>
      <c r="I23" s="118"/>
      <c r="J23" s="37"/>
      <c r="K23" s="40"/>
    </row>
    <row r="24" spans="2:11" s="7" customFormat="1" ht="22.5" customHeight="1">
      <c r="B24" s="121"/>
      <c r="C24" s="122"/>
      <c r="D24" s="122"/>
      <c r="E24" s="293" t="s">
        <v>21</v>
      </c>
      <c r="F24" s="330"/>
      <c r="G24" s="330"/>
      <c r="H24" s="330"/>
      <c r="I24" s="123"/>
      <c r="J24" s="122"/>
      <c r="K24" s="124"/>
    </row>
    <row r="25" spans="2:11" s="1" customFormat="1" ht="6.95" customHeight="1">
      <c r="B25" s="36"/>
      <c r="C25" s="37"/>
      <c r="D25" s="37"/>
      <c r="E25" s="37"/>
      <c r="F25" s="37"/>
      <c r="G25" s="37"/>
      <c r="H25" s="37"/>
      <c r="I25" s="118"/>
      <c r="J25" s="37"/>
      <c r="K25" s="40"/>
    </row>
    <row r="26" spans="2:11" s="1" customFormat="1" ht="6.95" customHeight="1">
      <c r="B26" s="36"/>
      <c r="C26" s="37"/>
      <c r="D26" s="81"/>
      <c r="E26" s="81"/>
      <c r="F26" s="81"/>
      <c r="G26" s="81"/>
      <c r="H26" s="81"/>
      <c r="I26" s="125"/>
      <c r="J26" s="81"/>
      <c r="K26" s="126"/>
    </row>
    <row r="27" spans="2:11" s="1" customFormat="1" ht="25.35" customHeight="1">
      <c r="B27" s="36"/>
      <c r="C27" s="37"/>
      <c r="D27" s="127" t="s">
        <v>37</v>
      </c>
      <c r="E27" s="37"/>
      <c r="F27" s="37"/>
      <c r="G27" s="37"/>
      <c r="H27" s="37"/>
      <c r="I27" s="118"/>
      <c r="J27" s="128">
        <f>ROUND(J79,2)</f>
        <v>0</v>
      </c>
      <c r="K27" s="40"/>
    </row>
    <row r="28" spans="2:11" s="1" customFormat="1" ht="6.95" customHeight="1">
      <c r="B28" s="36"/>
      <c r="C28" s="37"/>
      <c r="D28" s="81"/>
      <c r="E28" s="81"/>
      <c r="F28" s="81"/>
      <c r="G28" s="81"/>
      <c r="H28" s="81"/>
      <c r="I28" s="125"/>
      <c r="J28" s="81"/>
      <c r="K28" s="126"/>
    </row>
    <row r="29" spans="2:11" s="1" customFormat="1" ht="14.45" customHeight="1">
      <c r="B29" s="36"/>
      <c r="C29" s="37"/>
      <c r="D29" s="37"/>
      <c r="E29" s="37"/>
      <c r="F29" s="41" t="s">
        <v>39</v>
      </c>
      <c r="G29" s="37"/>
      <c r="H29" s="37"/>
      <c r="I29" s="129" t="s">
        <v>38</v>
      </c>
      <c r="J29" s="41" t="s">
        <v>40</v>
      </c>
      <c r="K29" s="40"/>
    </row>
    <row r="30" spans="2:11" s="1" customFormat="1" ht="14.45" customHeight="1">
      <c r="B30" s="36"/>
      <c r="C30" s="37"/>
      <c r="D30" s="44" t="s">
        <v>41</v>
      </c>
      <c r="E30" s="44" t="s">
        <v>42</v>
      </c>
      <c r="F30" s="130">
        <f>ROUND(SUM(BE79:BE109),2)</f>
        <v>0</v>
      </c>
      <c r="G30" s="37"/>
      <c r="H30" s="37"/>
      <c r="I30" s="131">
        <v>0.21</v>
      </c>
      <c r="J30" s="130">
        <f>ROUND(ROUND((SUM(BE79:BE109)),2)*I30,2)</f>
        <v>0</v>
      </c>
      <c r="K30" s="40"/>
    </row>
    <row r="31" spans="2:11" s="1" customFormat="1" ht="14.45" customHeight="1">
      <c r="B31" s="36"/>
      <c r="C31" s="37"/>
      <c r="D31" s="37"/>
      <c r="E31" s="44" t="s">
        <v>43</v>
      </c>
      <c r="F31" s="130">
        <f>ROUND(SUM(BF79:BF109),2)</f>
        <v>0</v>
      </c>
      <c r="G31" s="37"/>
      <c r="H31" s="37"/>
      <c r="I31" s="131">
        <v>0.15</v>
      </c>
      <c r="J31" s="130">
        <f>ROUND(ROUND((SUM(BF79:BF109)),2)*I31,2)</f>
        <v>0</v>
      </c>
      <c r="K31" s="40"/>
    </row>
    <row r="32" spans="2:11" s="1" customFormat="1" ht="14.45" customHeight="1" hidden="1">
      <c r="B32" s="36"/>
      <c r="C32" s="37"/>
      <c r="D32" s="37"/>
      <c r="E32" s="44" t="s">
        <v>44</v>
      </c>
      <c r="F32" s="130">
        <f>ROUND(SUM(BG79:BG109),2)</f>
        <v>0</v>
      </c>
      <c r="G32" s="37"/>
      <c r="H32" s="37"/>
      <c r="I32" s="131">
        <v>0.21</v>
      </c>
      <c r="J32" s="130">
        <v>0</v>
      </c>
      <c r="K32" s="40"/>
    </row>
    <row r="33" spans="2:11" s="1" customFormat="1" ht="14.45" customHeight="1" hidden="1">
      <c r="B33" s="36"/>
      <c r="C33" s="37"/>
      <c r="D33" s="37"/>
      <c r="E33" s="44" t="s">
        <v>45</v>
      </c>
      <c r="F33" s="130">
        <f>ROUND(SUM(BH79:BH109),2)</f>
        <v>0</v>
      </c>
      <c r="G33" s="37"/>
      <c r="H33" s="37"/>
      <c r="I33" s="131">
        <v>0.15</v>
      </c>
      <c r="J33" s="130">
        <v>0</v>
      </c>
      <c r="K33" s="40"/>
    </row>
    <row r="34" spans="2:11" s="1" customFormat="1" ht="14.45" customHeight="1" hidden="1">
      <c r="B34" s="36"/>
      <c r="C34" s="37"/>
      <c r="D34" s="37"/>
      <c r="E34" s="44" t="s">
        <v>46</v>
      </c>
      <c r="F34" s="130">
        <f>ROUND(SUM(BI79:BI109),2)</f>
        <v>0</v>
      </c>
      <c r="G34" s="37"/>
      <c r="H34" s="37"/>
      <c r="I34" s="131">
        <v>0</v>
      </c>
      <c r="J34" s="130">
        <v>0</v>
      </c>
      <c r="K34" s="40"/>
    </row>
    <row r="35" spans="2:11" s="1" customFormat="1" ht="6.95" customHeight="1">
      <c r="B35" s="36"/>
      <c r="C35" s="37"/>
      <c r="D35" s="37"/>
      <c r="E35" s="37"/>
      <c r="F35" s="37"/>
      <c r="G35" s="37"/>
      <c r="H35" s="37"/>
      <c r="I35" s="118"/>
      <c r="J35" s="37"/>
      <c r="K35" s="40"/>
    </row>
    <row r="36" spans="2:11" s="1" customFormat="1" ht="25.35" customHeight="1">
      <c r="B36" s="36"/>
      <c r="C36" s="132"/>
      <c r="D36" s="133" t="s">
        <v>47</v>
      </c>
      <c r="E36" s="75"/>
      <c r="F36" s="75"/>
      <c r="G36" s="134" t="s">
        <v>48</v>
      </c>
      <c r="H36" s="135" t="s">
        <v>49</v>
      </c>
      <c r="I36" s="136"/>
      <c r="J36" s="137">
        <f>SUM(J27:J34)</f>
        <v>0</v>
      </c>
      <c r="K36" s="138"/>
    </row>
    <row r="37" spans="2:11" s="1" customFormat="1" ht="14.45" customHeight="1">
      <c r="B37" s="51"/>
      <c r="C37" s="52"/>
      <c r="D37" s="52"/>
      <c r="E37" s="52"/>
      <c r="F37" s="52"/>
      <c r="G37" s="52"/>
      <c r="H37" s="52"/>
      <c r="I37" s="139"/>
      <c r="J37" s="52"/>
      <c r="K37" s="53"/>
    </row>
    <row r="41" spans="2:11" s="1" customFormat="1" ht="6.95" customHeight="1">
      <c r="B41" s="140"/>
      <c r="C41" s="141"/>
      <c r="D41" s="141"/>
      <c r="E41" s="141"/>
      <c r="F41" s="141"/>
      <c r="G41" s="141"/>
      <c r="H41" s="141"/>
      <c r="I41" s="142"/>
      <c r="J41" s="141"/>
      <c r="K41" s="143"/>
    </row>
    <row r="42" spans="2:11" s="1" customFormat="1" ht="36.95" customHeight="1">
      <c r="B42" s="36"/>
      <c r="C42" s="25" t="s">
        <v>150</v>
      </c>
      <c r="D42" s="37"/>
      <c r="E42" s="37"/>
      <c r="F42" s="37"/>
      <c r="G42" s="37"/>
      <c r="H42" s="37"/>
      <c r="I42" s="118"/>
      <c r="J42" s="37"/>
      <c r="K42" s="40"/>
    </row>
    <row r="43" spans="2:11" s="1" customFormat="1" ht="6.95" customHeight="1">
      <c r="B43" s="36"/>
      <c r="C43" s="37"/>
      <c r="D43" s="37"/>
      <c r="E43" s="37"/>
      <c r="F43" s="37"/>
      <c r="G43" s="37"/>
      <c r="H43" s="37"/>
      <c r="I43" s="118"/>
      <c r="J43" s="37"/>
      <c r="K43" s="40"/>
    </row>
    <row r="44" spans="2:11" s="1" customFormat="1" ht="14.45" customHeight="1">
      <c r="B44" s="36"/>
      <c r="C44" s="32" t="s">
        <v>16</v>
      </c>
      <c r="D44" s="37"/>
      <c r="E44" s="37"/>
      <c r="F44" s="37"/>
      <c r="G44" s="37"/>
      <c r="H44" s="37"/>
      <c r="I44" s="118"/>
      <c r="J44" s="37"/>
      <c r="K44" s="40"/>
    </row>
    <row r="45" spans="2:11" s="1" customFormat="1" ht="22.5" customHeight="1">
      <c r="B45" s="36"/>
      <c r="C45" s="37"/>
      <c r="D45" s="37"/>
      <c r="E45" s="328" t="str">
        <f>E7</f>
        <v>VD Labská, zvýšení retenční funkce rekonstrucí spodních výpustí v obtokovém tunelu</v>
      </c>
      <c r="F45" s="297"/>
      <c r="G45" s="297"/>
      <c r="H45" s="297"/>
      <c r="I45" s="118"/>
      <c r="J45" s="37"/>
      <c r="K45" s="40"/>
    </row>
    <row r="46" spans="2:11" s="1" customFormat="1" ht="14.45" customHeight="1">
      <c r="B46" s="36"/>
      <c r="C46" s="32" t="s">
        <v>148</v>
      </c>
      <c r="D46" s="37"/>
      <c r="E46" s="37"/>
      <c r="F46" s="37"/>
      <c r="G46" s="37"/>
      <c r="H46" s="37"/>
      <c r="I46" s="118"/>
      <c r="J46" s="37"/>
      <c r="K46" s="40"/>
    </row>
    <row r="47" spans="2:11" s="1" customFormat="1" ht="23.25" customHeight="1">
      <c r="B47" s="36"/>
      <c r="C47" s="37"/>
      <c r="D47" s="37"/>
      <c r="E47" s="329" t="str">
        <f>E9</f>
        <v>SO 02 - Česle na vtoku do spodních výpustí obtoku</v>
      </c>
      <c r="F47" s="297"/>
      <c r="G47" s="297"/>
      <c r="H47" s="297"/>
      <c r="I47" s="118"/>
      <c r="J47" s="37"/>
      <c r="K47" s="40"/>
    </row>
    <row r="48" spans="2:11" s="1" customFormat="1" ht="6.95" customHeight="1">
      <c r="B48" s="36"/>
      <c r="C48" s="37"/>
      <c r="D48" s="37"/>
      <c r="E48" s="37"/>
      <c r="F48" s="37"/>
      <c r="G48" s="37"/>
      <c r="H48" s="37"/>
      <c r="I48" s="118"/>
      <c r="J48" s="37"/>
      <c r="K48" s="40"/>
    </row>
    <row r="49" spans="2:11" s="1" customFormat="1" ht="18" customHeight="1">
      <c r="B49" s="36"/>
      <c r="C49" s="32" t="s">
        <v>22</v>
      </c>
      <c r="D49" s="37"/>
      <c r="E49" s="37"/>
      <c r="F49" s="30" t="str">
        <f>F12</f>
        <v xml:space="preserve"> </v>
      </c>
      <c r="G49" s="37"/>
      <c r="H49" s="37"/>
      <c r="I49" s="119" t="s">
        <v>24</v>
      </c>
      <c r="J49" s="120" t="str">
        <f>IF(J12="","",J12)</f>
        <v>22. 3. 2016</v>
      </c>
      <c r="K49" s="40"/>
    </row>
    <row r="50" spans="2:11" s="1" customFormat="1" ht="6.95" customHeight="1">
      <c r="B50" s="36"/>
      <c r="C50" s="37"/>
      <c r="D50" s="37"/>
      <c r="E50" s="37"/>
      <c r="F50" s="37"/>
      <c r="G50" s="37"/>
      <c r="H50" s="37"/>
      <c r="I50" s="118"/>
      <c r="J50" s="37"/>
      <c r="K50" s="40"/>
    </row>
    <row r="51" spans="2:11" s="1" customFormat="1" ht="13.5">
      <c r="B51" s="36"/>
      <c r="C51" s="32" t="s">
        <v>26</v>
      </c>
      <c r="D51" s="37"/>
      <c r="E51" s="37"/>
      <c r="F51" s="30" t="str">
        <f>E15</f>
        <v>Povodí Labe, státní podnik</v>
      </c>
      <c r="G51" s="37"/>
      <c r="H51" s="37"/>
      <c r="I51" s="119" t="s">
        <v>32</v>
      </c>
      <c r="J51" s="30" t="str">
        <f>E21</f>
        <v>HG Partner, s.r.o.</v>
      </c>
      <c r="K51" s="40"/>
    </row>
    <row r="52" spans="2:11" s="1" customFormat="1" ht="14.45" customHeight="1">
      <c r="B52" s="36"/>
      <c r="C52" s="32" t="s">
        <v>30</v>
      </c>
      <c r="D52" s="37"/>
      <c r="E52" s="37"/>
      <c r="F52" s="30" t="str">
        <f>IF(E18="","",E18)</f>
        <v/>
      </c>
      <c r="G52" s="37"/>
      <c r="H52" s="37"/>
      <c r="I52" s="118"/>
      <c r="J52" s="37"/>
      <c r="K52" s="40"/>
    </row>
    <row r="53" spans="2:11" s="1" customFormat="1" ht="10.35" customHeight="1">
      <c r="B53" s="36"/>
      <c r="C53" s="37"/>
      <c r="D53" s="37"/>
      <c r="E53" s="37"/>
      <c r="F53" s="37"/>
      <c r="G53" s="37"/>
      <c r="H53" s="37"/>
      <c r="I53" s="118"/>
      <c r="J53" s="37"/>
      <c r="K53" s="40"/>
    </row>
    <row r="54" spans="2:11" s="1" customFormat="1" ht="29.25" customHeight="1">
      <c r="B54" s="36"/>
      <c r="C54" s="144" t="s">
        <v>151</v>
      </c>
      <c r="D54" s="132"/>
      <c r="E54" s="132"/>
      <c r="F54" s="132"/>
      <c r="G54" s="132"/>
      <c r="H54" s="132"/>
      <c r="I54" s="145"/>
      <c r="J54" s="146" t="s">
        <v>152</v>
      </c>
      <c r="K54" s="147"/>
    </row>
    <row r="55" spans="2:11" s="1" customFormat="1" ht="10.35" customHeight="1">
      <c r="B55" s="36"/>
      <c r="C55" s="37"/>
      <c r="D55" s="37"/>
      <c r="E55" s="37"/>
      <c r="F55" s="37"/>
      <c r="G55" s="37"/>
      <c r="H55" s="37"/>
      <c r="I55" s="118"/>
      <c r="J55" s="37"/>
      <c r="K55" s="40"/>
    </row>
    <row r="56" spans="2:47" s="1" customFormat="1" ht="29.25" customHeight="1">
      <c r="B56" s="36"/>
      <c r="C56" s="148" t="s">
        <v>153</v>
      </c>
      <c r="D56" s="37"/>
      <c r="E56" s="37"/>
      <c r="F56" s="37"/>
      <c r="G56" s="37"/>
      <c r="H56" s="37"/>
      <c r="I56" s="118"/>
      <c r="J56" s="128">
        <f>J79</f>
        <v>0</v>
      </c>
      <c r="K56" s="40"/>
      <c r="AU56" s="19" t="s">
        <v>154</v>
      </c>
    </row>
    <row r="57" spans="2:11" s="8" customFormat="1" ht="24.95" customHeight="1">
      <c r="B57" s="149"/>
      <c r="C57" s="150"/>
      <c r="D57" s="151" t="s">
        <v>509</v>
      </c>
      <c r="E57" s="152"/>
      <c r="F57" s="152"/>
      <c r="G57" s="152"/>
      <c r="H57" s="152"/>
      <c r="I57" s="153"/>
      <c r="J57" s="154">
        <f>J80</f>
        <v>0</v>
      </c>
      <c r="K57" s="155"/>
    </row>
    <row r="58" spans="2:11" s="9" customFormat="1" ht="19.9" customHeight="1">
      <c r="B58" s="156"/>
      <c r="C58" s="157"/>
      <c r="D58" s="158" t="s">
        <v>159</v>
      </c>
      <c r="E58" s="159"/>
      <c r="F58" s="159"/>
      <c r="G58" s="159"/>
      <c r="H58" s="159"/>
      <c r="I58" s="160"/>
      <c r="J58" s="161">
        <f>J81</f>
        <v>0</v>
      </c>
      <c r="K58" s="162"/>
    </row>
    <row r="59" spans="2:11" s="9" customFormat="1" ht="19.9" customHeight="1">
      <c r="B59" s="156"/>
      <c r="C59" s="157"/>
      <c r="D59" s="158" t="s">
        <v>158</v>
      </c>
      <c r="E59" s="159"/>
      <c r="F59" s="159"/>
      <c r="G59" s="159"/>
      <c r="H59" s="159"/>
      <c r="I59" s="160"/>
      <c r="J59" s="161">
        <f>J106</f>
        <v>0</v>
      </c>
      <c r="K59" s="162"/>
    </row>
    <row r="60" spans="2:11" s="1" customFormat="1" ht="21.75" customHeight="1">
      <c r="B60" s="36"/>
      <c r="C60" s="37"/>
      <c r="D60" s="37"/>
      <c r="E60" s="37"/>
      <c r="F60" s="37"/>
      <c r="G60" s="37"/>
      <c r="H60" s="37"/>
      <c r="I60" s="118"/>
      <c r="J60" s="37"/>
      <c r="K60" s="40"/>
    </row>
    <row r="61" spans="2:11" s="1" customFormat="1" ht="6.95" customHeight="1">
      <c r="B61" s="51"/>
      <c r="C61" s="52"/>
      <c r="D61" s="52"/>
      <c r="E61" s="52"/>
      <c r="F61" s="52"/>
      <c r="G61" s="52"/>
      <c r="H61" s="52"/>
      <c r="I61" s="139"/>
      <c r="J61" s="52"/>
      <c r="K61" s="53"/>
    </row>
    <row r="65" spans="2:12" s="1" customFormat="1" ht="6.95" customHeight="1">
      <c r="B65" s="54"/>
      <c r="C65" s="55"/>
      <c r="D65" s="55"/>
      <c r="E65" s="55"/>
      <c r="F65" s="55"/>
      <c r="G65" s="55"/>
      <c r="H65" s="55"/>
      <c r="I65" s="142"/>
      <c r="J65" s="55"/>
      <c r="K65" s="55"/>
      <c r="L65" s="56"/>
    </row>
    <row r="66" spans="2:12" s="1" customFormat="1" ht="36.95" customHeight="1">
      <c r="B66" s="36"/>
      <c r="C66" s="57" t="s">
        <v>165</v>
      </c>
      <c r="D66" s="58"/>
      <c r="E66" s="58"/>
      <c r="F66" s="58"/>
      <c r="G66" s="58"/>
      <c r="H66" s="58"/>
      <c r="I66" s="163"/>
      <c r="J66" s="58"/>
      <c r="K66" s="58"/>
      <c r="L66" s="56"/>
    </row>
    <row r="67" spans="2:12" s="1" customFormat="1" ht="6.95" customHeight="1">
      <c r="B67" s="36"/>
      <c r="C67" s="58"/>
      <c r="D67" s="58"/>
      <c r="E67" s="58"/>
      <c r="F67" s="58"/>
      <c r="G67" s="58"/>
      <c r="H67" s="58"/>
      <c r="I67" s="163"/>
      <c r="J67" s="58"/>
      <c r="K67" s="58"/>
      <c r="L67" s="56"/>
    </row>
    <row r="68" spans="2:12" s="1" customFormat="1" ht="14.45" customHeight="1">
      <c r="B68" s="36"/>
      <c r="C68" s="60" t="s">
        <v>16</v>
      </c>
      <c r="D68" s="58"/>
      <c r="E68" s="58"/>
      <c r="F68" s="58"/>
      <c r="G68" s="58"/>
      <c r="H68" s="58"/>
      <c r="I68" s="163"/>
      <c r="J68" s="58"/>
      <c r="K68" s="58"/>
      <c r="L68" s="56"/>
    </row>
    <row r="69" spans="2:12" s="1" customFormat="1" ht="22.5" customHeight="1">
      <c r="B69" s="36"/>
      <c r="C69" s="58"/>
      <c r="D69" s="58"/>
      <c r="E69" s="331" t="str">
        <f>E7</f>
        <v>VD Labská, zvýšení retenční funkce rekonstrucí spodních výpustí v obtokovém tunelu</v>
      </c>
      <c r="F69" s="308"/>
      <c r="G69" s="308"/>
      <c r="H69" s="308"/>
      <c r="I69" s="163"/>
      <c r="J69" s="58"/>
      <c r="K69" s="58"/>
      <c r="L69" s="56"/>
    </row>
    <row r="70" spans="2:12" s="1" customFormat="1" ht="14.45" customHeight="1">
      <c r="B70" s="36"/>
      <c r="C70" s="60" t="s">
        <v>148</v>
      </c>
      <c r="D70" s="58"/>
      <c r="E70" s="58"/>
      <c r="F70" s="58"/>
      <c r="G70" s="58"/>
      <c r="H70" s="58"/>
      <c r="I70" s="163"/>
      <c r="J70" s="58"/>
      <c r="K70" s="58"/>
      <c r="L70" s="56"/>
    </row>
    <row r="71" spans="2:12" s="1" customFormat="1" ht="23.25" customHeight="1">
      <c r="B71" s="36"/>
      <c r="C71" s="58"/>
      <c r="D71" s="58"/>
      <c r="E71" s="305" t="str">
        <f>E9</f>
        <v>SO 02 - Česle na vtoku do spodních výpustí obtoku</v>
      </c>
      <c r="F71" s="308"/>
      <c r="G71" s="308"/>
      <c r="H71" s="308"/>
      <c r="I71" s="163"/>
      <c r="J71" s="58"/>
      <c r="K71" s="58"/>
      <c r="L71" s="56"/>
    </row>
    <row r="72" spans="2:12" s="1" customFormat="1" ht="6.95" customHeight="1">
      <c r="B72" s="36"/>
      <c r="C72" s="58"/>
      <c r="D72" s="58"/>
      <c r="E72" s="58"/>
      <c r="F72" s="58"/>
      <c r="G72" s="58"/>
      <c r="H72" s="58"/>
      <c r="I72" s="163"/>
      <c r="J72" s="58"/>
      <c r="K72" s="58"/>
      <c r="L72" s="56"/>
    </row>
    <row r="73" spans="2:12" s="1" customFormat="1" ht="18" customHeight="1">
      <c r="B73" s="36"/>
      <c r="C73" s="60" t="s">
        <v>22</v>
      </c>
      <c r="D73" s="58"/>
      <c r="E73" s="58"/>
      <c r="F73" s="164" t="str">
        <f>F12</f>
        <v xml:space="preserve"> </v>
      </c>
      <c r="G73" s="58"/>
      <c r="H73" s="58"/>
      <c r="I73" s="165" t="s">
        <v>24</v>
      </c>
      <c r="J73" s="68" t="str">
        <f>IF(J12="","",J12)</f>
        <v>22. 3. 2016</v>
      </c>
      <c r="K73" s="58"/>
      <c r="L73" s="56"/>
    </row>
    <row r="74" spans="2:12" s="1" customFormat="1" ht="6.95" customHeight="1">
      <c r="B74" s="36"/>
      <c r="C74" s="58"/>
      <c r="D74" s="58"/>
      <c r="E74" s="58"/>
      <c r="F74" s="58"/>
      <c r="G74" s="58"/>
      <c r="H74" s="58"/>
      <c r="I74" s="163"/>
      <c r="J74" s="58"/>
      <c r="K74" s="58"/>
      <c r="L74" s="56"/>
    </row>
    <row r="75" spans="2:12" s="1" customFormat="1" ht="13.5">
      <c r="B75" s="36"/>
      <c r="C75" s="60" t="s">
        <v>26</v>
      </c>
      <c r="D75" s="58"/>
      <c r="E75" s="58"/>
      <c r="F75" s="164" t="str">
        <f>E15</f>
        <v>Povodí Labe, státní podnik</v>
      </c>
      <c r="G75" s="58"/>
      <c r="H75" s="58"/>
      <c r="I75" s="165" t="s">
        <v>32</v>
      </c>
      <c r="J75" s="164" t="str">
        <f>E21</f>
        <v>HG Partner, s.r.o.</v>
      </c>
      <c r="K75" s="58"/>
      <c r="L75" s="56"/>
    </row>
    <row r="76" spans="2:12" s="1" customFormat="1" ht="14.45" customHeight="1">
      <c r="B76" s="36"/>
      <c r="C76" s="60" t="s">
        <v>30</v>
      </c>
      <c r="D76" s="58"/>
      <c r="E76" s="58"/>
      <c r="F76" s="164" t="str">
        <f>IF(E18="","",E18)</f>
        <v/>
      </c>
      <c r="G76" s="58"/>
      <c r="H76" s="58"/>
      <c r="I76" s="163"/>
      <c r="J76" s="58"/>
      <c r="K76" s="58"/>
      <c r="L76" s="56"/>
    </row>
    <row r="77" spans="2:12" s="1" customFormat="1" ht="10.35" customHeight="1">
      <c r="B77" s="36"/>
      <c r="C77" s="58"/>
      <c r="D77" s="58"/>
      <c r="E77" s="58"/>
      <c r="F77" s="58"/>
      <c r="G77" s="58"/>
      <c r="H77" s="58"/>
      <c r="I77" s="163"/>
      <c r="J77" s="58"/>
      <c r="K77" s="58"/>
      <c r="L77" s="56"/>
    </row>
    <row r="78" spans="2:20" s="10" customFormat="1" ht="29.25" customHeight="1">
      <c r="B78" s="166"/>
      <c r="C78" s="167" t="s">
        <v>166</v>
      </c>
      <c r="D78" s="168" t="s">
        <v>56</v>
      </c>
      <c r="E78" s="168" t="s">
        <v>52</v>
      </c>
      <c r="F78" s="168" t="s">
        <v>167</v>
      </c>
      <c r="G78" s="168" t="s">
        <v>168</v>
      </c>
      <c r="H78" s="168" t="s">
        <v>169</v>
      </c>
      <c r="I78" s="169" t="s">
        <v>170</v>
      </c>
      <c r="J78" s="168" t="s">
        <v>152</v>
      </c>
      <c r="K78" s="170" t="s">
        <v>171</v>
      </c>
      <c r="L78" s="171"/>
      <c r="M78" s="77" t="s">
        <v>172</v>
      </c>
      <c r="N78" s="78" t="s">
        <v>41</v>
      </c>
      <c r="O78" s="78" t="s">
        <v>173</v>
      </c>
      <c r="P78" s="78" t="s">
        <v>174</v>
      </c>
      <c r="Q78" s="78" t="s">
        <v>175</v>
      </c>
      <c r="R78" s="78" t="s">
        <v>176</v>
      </c>
      <c r="S78" s="78" t="s">
        <v>177</v>
      </c>
      <c r="T78" s="79" t="s">
        <v>178</v>
      </c>
    </row>
    <row r="79" spans="2:63" s="1" customFormat="1" ht="29.25" customHeight="1">
      <c r="B79" s="36"/>
      <c r="C79" s="83" t="s">
        <v>153</v>
      </c>
      <c r="D79" s="58"/>
      <c r="E79" s="58"/>
      <c r="F79" s="58"/>
      <c r="G79" s="58"/>
      <c r="H79" s="58"/>
      <c r="I79" s="163"/>
      <c r="J79" s="172">
        <f>BK79</f>
        <v>0</v>
      </c>
      <c r="K79" s="58"/>
      <c r="L79" s="56"/>
      <c r="M79" s="80"/>
      <c r="N79" s="81"/>
      <c r="O79" s="81"/>
      <c r="P79" s="173">
        <f>P80</f>
        <v>0</v>
      </c>
      <c r="Q79" s="81"/>
      <c r="R79" s="173">
        <f>R80</f>
        <v>0</v>
      </c>
      <c r="S79" s="81"/>
      <c r="T79" s="174">
        <f>T80</f>
        <v>0</v>
      </c>
      <c r="AT79" s="19" t="s">
        <v>70</v>
      </c>
      <c r="AU79" s="19" t="s">
        <v>154</v>
      </c>
      <c r="BK79" s="175">
        <f>BK80</f>
        <v>0</v>
      </c>
    </row>
    <row r="80" spans="2:63" s="11" customFormat="1" ht="37.35" customHeight="1">
      <c r="B80" s="176"/>
      <c r="C80" s="177"/>
      <c r="D80" s="178" t="s">
        <v>70</v>
      </c>
      <c r="E80" s="179" t="s">
        <v>179</v>
      </c>
      <c r="F80" s="179" t="s">
        <v>519</v>
      </c>
      <c r="G80" s="177"/>
      <c r="H80" s="177"/>
      <c r="I80" s="180"/>
      <c r="J80" s="181">
        <f>BK80</f>
        <v>0</v>
      </c>
      <c r="K80" s="177"/>
      <c r="L80" s="182"/>
      <c r="M80" s="183"/>
      <c r="N80" s="184"/>
      <c r="O80" s="184"/>
      <c r="P80" s="185">
        <f>P81+P106</f>
        <v>0</v>
      </c>
      <c r="Q80" s="184"/>
      <c r="R80" s="185">
        <f>R81+R106</f>
        <v>0</v>
      </c>
      <c r="S80" s="184"/>
      <c r="T80" s="186">
        <f>T81+T106</f>
        <v>0</v>
      </c>
      <c r="AR80" s="187" t="s">
        <v>78</v>
      </c>
      <c r="AT80" s="188" t="s">
        <v>70</v>
      </c>
      <c r="AU80" s="188" t="s">
        <v>71</v>
      </c>
      <c r="AY80" s="187" t="s">
        <v>180</v>
      </c>
      <c r="BK80" s="189">
        <f>BK81+BK106</f>
        <v>0</v>
      </c>
    </row>
    <row r="81" spans="2:63" s="11" customFormat="1" ht="19.9" customHeight="1">
      <c r="B81" s="176"/>
      <c r="C81" s="177"/>
      <c r="D81" s="190" t="s">
        <v>70</v>
      </c>
      <c r="E81" s="191" t="s">
        <v>210</v>
      </c>
      <c r="F81" s="191" t="s">
        <v>211</v>
      </c>
      <c r="G81" s="177"/>
      <c r="H81" s="177"/>
      <c r="I81" s="180"/>
      <c r="J81" s="192">
        <f>BK81</f>
        <v>0</v>
      </c>
      <c r="K81" s="177"/>
      <c r="L81" s="182"/>
      <c r="M81" s="183"/>
      <c r="N81" s="184"/>
      <c r="O81" s="184"/>
      <c r="P81" s="185">
        <f>SUM(P82:P105)</f>
        <v>0</v>
      </c>
      <c r="Q81" s="184"/>
      <c r="R81" s="185">
        <f>SUM(R82:R105)</f>
        <v>0</v>
      </c>
      <c r="S81" s="184"/>
      <c r="T81" s="186">
        <f>SUM(T82:T105)</f>
        <v>0</v>
      </c>
      <c r="AR81" s="187" t="s">
        <v>78</v>
      </c>
      <c r="AT81" s="188" t="s">
        <v>70</v>
      </c>
      <c r="AU81" s="188" t="s">
        <v>78</v>
      </c>
      <c r="AY81" s="187" t="s">
        <v>180</v>
      </c>
      <c r="BK81" s="189">
        <f>SUM(BK82:BK105)</f>
        <v>0</v>
      </c>
    </row>
    <row r="82" spans="2:65" s="1" customFormat="1" ht="22.5" customHeight="1">
      <c r="B82" s="36"/>
      <c r="C82" s="193" t="s">
        <v>78</v>
      </c>
      <c r="D82" s="193" t="s">
        <v>183</v>
      </c>
      <c r="E82" s="194" t="s">
        <v>1066</v>
      </c>
      <c r="F82" s="195" t="s">
        <v>1067</v>
      </c>
      <c r="G82" s="196" t="s">
        <v>214</v>
      </c>
      <c r="H82" s="197">
        <v>1</v>
      </c>
      <c r="I82" s="198"/>
      <c r="J82" s="199">
        <f>ROUND(I82*H82,2)</f>
        <v>0</v>
      </c>
      <c r="K82" s="195" t="s">
        <v>21</v>
      </c>
      <c r="L82" s="56"/>
      <c r="M82" s="200" t="s">
        <v>21</v>
      </c>
      <c r="N82" s="201" t="s">
        <v>42</v>
      </c>
      <c r="O82" s="37"/>
      <c r="P82" s="202">
        <f>O82*H82</f>
        <v>0</v>
      </c>
      <c r="Q82" s="202">
        <v>0</v>
      </c>
      <c r="R82" s="202">
        <f>Q82*H82</f>
        <v>0</v>
      </c>
      <c r="S82" s="202">
        <v>0</v>
      </c>
      <c r="T82" s="203">
        <f>S82*H82</f>
        <v>0</v>
      </c>
      <c r="AR82" s="19" t="s">
        <v>206</v>
      </c>
      <c r="AT82" s="19" t="s">
        <v>183</v>
      </c>
      <c r="AU82" s="19" t="s">
        <v>80</v>
      </c>
      <c r="AY82" s="19" t="s">
        <v>180</v>
      </c>
      <c r="BE82" s="204">
        <f>IF(N82="základní",J82,0)</f>
        <v>0</v>
      </c>
      <c r="BF82" s="204">
        <f>IF(N82="snížená",J82,0)</f>
        <v>0</v>
      </c>
      <c r="BG82" s="204">
        <f>IF(N82="zákl. přenesená",J82,0)</f>
        <v>0</v>
      </c>
      <c r="BH82" s="204">
        <f>IF(N82="sníž. přenesená",J82,0)</f>
        <v>0</v>
      </c>
      <c r="BI82" s="204">
        <f>IF(N82="nulová",J82,0)</f>
        <v>0</v>
      </c>
      <c r="BJ82" s="19" t="s">
        <v>78</v>
      </c>
      <c r="BK82" s="204">
        <f>ROUND(I82*H82,2)</f>
        <v>0</v>
      </c>
      <c r="BL82" s="19" t="s">
        <v>206</v>
      </c>
      <c r="BM82" s="19" t="s">
        <v>1068</v>
      </c>
    </row>
    <row r="83" spans="2:47" s="1" customFormat="1" ht="27">
      <c r="B83" s="36"/>
      <c r="C83" s="58"/>
      <c r="D83" s="205" t="s">
        <v>188</v>
      </c>
      <c r="E83" s="58"/>
      <c r="F83" s="206" t="s">
        <v>1069</v>
      </c>
      <c r="G83" s="58"/>
      <c r="H83" s="58"/>
      <c r="I83" s="163"/>
      <c r="J83" s="58"/>
      <c r="K83" s="58"/>
      <c r="L83" s="56"/>
      <c r="M83" s="73"/>
      <c r="N83" s="37"/>
      <c r="O83" s="37"/>
      <c r="P83" s="37"/>
      <c r="Q83" s="37"/>
      <c r="R83" s="37"/>
      <c r="S83" s="37"/>
      <c r="T83" s="74"/>
      <c r="AT83" s="19" t="s">
        <v>188</v>
      </c>
      <c r="AU83" s="19" t="s">
        <v>80</v>
      </c>
    </row>
    <row r="84" spans="2:47" s="1" customFormat="1" ht="40.5">
      <c r="B84" s="36"/>
      <c r="C84" s="58"/>
      <c r="D84" s="230" t="s">
        <v>216</v>
      </c>
      <c r="E84" s="58"/>
      <c r="F84" s="231" t="s">
        <v>1070</v>
      </c>
      <c r="G84" s="58"/>
      <c r="H84" s="58"/>
      <c r="I84" s="163"/>
      <c r="J84" s="58"/>
      <c r="K84" s="58"/>
      <c r="L84" s="56"/>
      <c r="M84" s="73"/>
      <c r="N84" s="37"/>
      <c r="O84" s="37"/>
      <c r="P84" s="37"/>
      <c r="Q84" s="37"/>
      <c r="R84" s="37"/>
      <c r="S84" s="37"/>
      <c r="T84" s="74"/>
      <c r="AT84" s="19" t="s">
        <v>216</v>
      </c>
      <c r="AU84" s="19" t="s">
        <v>80</v>
      </c>
    </row>
    <row r="85" spans="2:65" s="1" customFormat="1" ht="22.5" customHeight="1">
      <c r="B85" s="36"/>
      <c r="C85" s="193" t="s">
        <v>80</v>
      </c>
      <c r="D85" s="193" t="s">
        <v>183</v>
      </c>
      <c r="E85" s="194" t="s">
        <v>1071</v>
      </c>
      <c r="F85" s="195" t="s">
        <v>1072</v>
      </c>
      <c r="G85" s="196" t="s">
        <v>214</v>
      </c>
      <c r="H85" s="197">
        <v>1</v>
      </c>
      <c r="I85" s="198"/>
      <c r="J85" s="199">
        <f>ROUND(I85*H85,2)</f>
        <v>0</v>
      </c>
      <c r="K85" s="195" t="s">
        <v>21</v>
      </c>
      <c r="L85" s="56"/>
      <c r="M85" s="200" t="s">
        <v>21</v>
      </c>
      <c r="N85" s="201" t="s">
        <v>42</v>
      </c>
      <c r="O85" s="37"/>
      <c r="P85" s="202">
        <f>O85*H85</f>
        <v>0</v>
      </c>
      <c r="Q85" s="202">
        <v>0</v>
      </c>
      <c r="R85" s="202">
        <f>Q85*H85</f>
        <v>0</v>
      </c>
      <c r="S85" s="202">
        <v>0</v>
      </c>
      <c r="T85" s="203">
        <f>S85*H85</f>
        <v>0</v>
      </c>
      <c r="AR85" s="19" t="s">
        <v>206</v>
      </c>
      <c r="AT85" s="19" t="s">
        <v>183</v>
      </c>
      <c r="AU85" s="19" t="s">
        <v>80</v>
      </c>
      <c r="AY85" s="19" t="s">
        <v>180</v>
      </c>
      <c r="BE85" s="204">
        <f>IF(N85="základní",J85,0)</f>
        <v>0</v>
      </c>
      <c r="BF85" s="204">
        <f>IF(N85="snížená",J85,0)</f>
        <v>0</v>
      </c>
      <c r="BG85" s="204">
        <f>IF(N85="zákl. přenesená",J85,0)</f>
        <v>0</v>
      </c>
      <c r="BH85" s="204">
        <f>IF(N85="sníž. přenesená",J85,0)</f>
        <v>0</v>
      </c>
      <c r="BI85" s="204">
        <f>IF(N85="nulová",J85,0)</f>
        <v>0</v>
      </c>
      <c r="BJ85" s="19" t="s">
        <v>78</v>
      </c>
      <c r="BK85" s="204">
        <f>ROUND(I85*H85,2)</f>
        <v>0</v>
      </c>
      <c r="BL85" s="19" t="s">
        <v>206</v>
      </c>
      <c r="BM85" s="19" t="s">
        <v>1073</v>
      </c>
    </row>
    <row r="86" spans="2:47" s="1" customFormat="1" ht="27">
      <c r="B86" s="36"/>
      <c r="C86" s="58"/>
      <c r="D86" s="230" t="s">
        <v>188</v>
      </c>
      <c r="E86" s="58"/>
      <c r="F86" s="242" t="s">
        <v>1074</v>
      </c>
      <c r="G86" s="58"/>
      <c r="H86" s="58"/>
      <c r="I86" s="163"/>
      <c r="J86" s="58"/>
      <c r="K86" s="58"/>
      <c r="L86" s="56"/>
      <c r="M86" s="73"/>
      <c r="N86" s="37"/>
      <c r="O86" s="37"/>
      <c r="P86" s="37"/>
      <c r="Q86" s="37"/>
      <c r="R86" s="37"/>
      <c r="S86" s="37"/>
      <c r="T86" s="74"/>
      <c r="AT86" s="19" t="s">
        <v>188</v>
      </c>
      <c r="AU86" s="19" t="s">
        <v>80</v>
      </c>
    </row>
    <row r="87" spans="2:65" s="1" customFormat="1" ht="22.5" customHeight="1">
      <c r="B87" s="36"/>
      <c r="C87" s="193" t="s">
        <v>203</v>
      </c>
      <c r="D87" s="193" t="s">
        <v>183</v>
      </c>
      <c r="E87" s="194" t="s">
        <v>1075</v>
      </c>
      <c r="F87" s="195" t="s">
        <v>1076</v>
      </c>
      <c r="G87" s="196" t="s">
        <v>214</v>
      </c>
      <c r="H87" s="197">
        <v>1</v>
      </c>
      <c r="I87" s="198"/>
      <c r="J87" s="199">
        <f>ROUND(I87*H87,2)</f>
        <v>0</v>
      </c>
      <c r="K87" s="195" t="s">
        <v>21</v>
      </c>
      <c r="L87" s="56"/>
      <c r="M87" s="200" t="s">
        <v>21</v>
      </c>
      <c r="N87" s="201" t="s">
        <v>42</v>
      </c>
      <c r="O87" s="37"/>
      <c r="P87" s="202">
        <f>O87*H87</f>
        <v>0</v>
      </c>
      <c r="Q87" s="202">
        <v>0</v>
      </c>
      <c r="R87" s="202">
        <f>Q87*H87</f>
        <v>0</v>
      </c>
      <c r="S87" s="202">
        <v>0</v>
      </c>
      <c r="T87" s="203">
        <f>S87*H87</f>
        <v>0</v>
      </c>
      <c r="AR87" s="19" t="s">
        <v>206</v>
      </c>
      <c r="AT87" s="19" t="s">
        <v>183</v>
      </c>
      <c r="AU87" s="19" t="s">
        <v>80</v>
      </c>
      <c r="AY87" s="19" t="s">
        <v>180</v>
      </c>
      <c r="BE87" s="204">
        <f>IF(N87="základní",J87,0)</f>
        <v>0</v>
      </c>
      <c r="BF87" s="204">
        <f>IF(N87="snížená",J87,0)</f>
        <v>0</v>
      </c>
      <c r="BG87" s="204">
        <f>IF(N87="zákl. přenesená",J87,0)</f>
        <v>0</v>
      </c>
      <c r="BH87" s="204">
        <f>IF(N87="sníž. přenesená",J87,0)</f>
        <v>0</v>
      </c>
      <c r="BI87" s="204">
        <f>IF(N87="nulová",J87,0)</f>
        <v>0</v>
      </c>
      <c r="BJ87" s="19" t="s">
        <v>78</v>
      </c>
      <c r="BK87" s="204">
        <f>ROUND(I87*H87,2)</f>
        <v>0</v>
      </c>
      <c r="BL87" s="19" t="s">
        <v>206</v>
      </c>
      <c r="BM87" s="19" t="s">
        <v>1077</v>
      </c>
    </row>
    <row r="88" spans="2:47" s="1" customFormat="1" ht="13.5">
      <c r="B88" s="36"/>
      <c r="C88" s="58"/>
      <c r="D88" s="230" t="s">
        <v>188</v>
      </c>
      <c r="E88" s="58"/>
      <c r="F88" s="242" t="s">
        <v>1078</v>
      </c>
      <c r="G88" s="58"/>
      <c r="H88" s="58"/>
      <c r="I88" s="163"/>
      <c r="J88" s="58"/>
      <c r="K88" s="58"/>
      <c r="L88" s="56"/>
      <c r="M88" s="73"/>
      <c r="N88" s="37"/>
      <c r="O88" s="37"/>
      <c r="P88" s="37"/>
      <c r="Q88" s="37"/>
      <c r="R88" s="37"/>
      <c r="S88" s="37"/>
      <c r="T88" s="74"/>
      <c r="AT88" s="19" t="s">
        <v>188</v>
      </c>
      <c r="AU88" s="19" t="s">
        <v>80</v>
      </c>
    </row>
    <row r="89" spans="2:65" s="1" customFormat="1" ht="22.5" customHeight="1">
      <c r="B89" s="36"/>
      <c r="C89" s="193" t="s">
        <v>206</v>
      </c>
      <c r="D89" s="193" t="s">
        <v>183</v>
      </c>
      <c r="E89" s="194" t="s">
        <v>1079</v>
      </c>
      <c r="F89" s="195" t="s">
        <v>1080</v>
      </c>
      <c r="G89" s="196" t="s">
        <v>214</v>
      </c>
      <c r="H89" s="197">
        <v>1</v>
      </c>
      <c r="I89" s="198"/>
      <c r="J89" s="199">
        <f>ROUND(I89*H89,2)</f>
        <v>0</v>
      </c>
      <c r="K89" s="195" t="s">
        <v>21</v>
      </c>
      <c r="L89" s="56"/>
      <c r="M89" s="200" t="s">
        <v>21</v>
      </c>
      <c r="N89" s="201" t="s">
        <v>42</v>
      </c>
      <c r="O89" s="37"/>
      <c r="P89" s="202">
        <f>O89*H89</f>
        <v>0</v>
      </c>
      <c r="Q89" s="202">
        <v>0</v>
      </c>
      <c r="R89" s="202">
        <f>Q89*H89</f>
        <v>0</v>
      </c>
      <c r="S89" s="202">
        <v>0</v>
      </c>
      <c r="T89" s="203">
        <f>S89*H89</f>
        <v>0</v>
      </c>
      <c r="AR89" s="19" t="s">
        <v>206</v>
      </c>
      <c r="AT89" s="19" t="s">
        <v>183</v>
      </c>
      <c r="AU89" s="19" t="s">
        <v>80</v>
      </c>
      <c r="AY89" s="19" t="s">
        <v>180</v>
      </c>
      <c r="BE89" s="204">
        <f>IF(N89="základní",J89,0)</f>
        <v>0</v>
      </c>
      <c r="BF89" s="204">
        <f>IF(N89="snížená",J89,0)</f>
        <v>0</v>
      </c>
      <c r="BG89" s="204">
        <f>IF(N89="zákl. přenesená",J89,0)</f>
        <v>0</v>
      </c>
      <c r="BH89" s="204">
        <f>IF(N89="sníž. přenesená",J89,0)</f>
        <v>0</v>
      </c>
      <c r="BI89" s="204">
        <f>IF(N89="nulová",J89,0)</f>
        <v>0</v>
      </c>
      <c r="BJ89" s="19" t="s">
        <v>78</v>
      </c>
      <c r="BK89" s="204">
        <f>ROUND(I89*H89,2)</f>
        <v>0</v>
      </c>
      <c r="BL89" s="19" t="s">
        <v>206</v>
      </c>
      <c r="BM89" s="19" t="s">
        <v>1081</v>
      </c>
    </row>
    <row r="90" spans="2:47" s="1" customFormat="1" ht="13.5">
      <c r="B90" s="36"/>
      <c r="C90" s="58"/>
      <c r="D90" s="230" t="s">
        <v>188</v>
      </c>
      <c r="E90" s="58"/>
      <c r="F90" s="242" t="s">
        <v>1082</v>
      </c>
      <c r="G90" s="58"/>
      <c r="H90" s="58"/>
      <c r="I90" s="163"/>
      <c r="J90" s="58"/>
      <c r="K90" s="58"/>
      <c r="L90" s="56"/>
      <c r="M90" s="73"/>
      <c r="N90" s="37"/>
      <c r="O90" s="37"/>
      <c r="P90" s="37"/>
      <c r="Q90" s="37"/>
      <c r="R90" s="37"/>
      <c r="S90" s="37"/>
      <c r="T90" s="74"/>
      <c r="AT90" s="19" t="s">
        <v>188</v>
      </c>
      <c r="AU90" s="19" t="s">
        <v>80</v>
      </c>
    </row>
    <row r="91" spans="2:65" s="1" customFormat="1" ht="22.5" customHeight="1">
      <c r="B91" s="36"/>
      <c r="C91" s="232" t="s">
        <v>218</v>
      </c>
      <c r="D91" s="232" t="s">
        <v>219</v>
      </c>
      <c r="E91" s="233" t="s">
        <v>1083</v>
      </c>
      <c r="F91" s="234" t="s">
        <v>1084</v>
      </c>
      <c r="G91" s="235" t="s">
        <v>825</v>
      </c>
      <c r="H91" s="236">
        <v>35493</v>
      </c>
      <c r="I91" s="237"/>
      <c r="J91" s="238">
        <f>ROUND(I91*H91,2)</f>
        <v>0</v>
      </c>
      <c r="K91" s="234" t="s">
        <v>21</v>
      </c>
      <c r="L91" s="239"/>
      <c r="M91" s="240" t="s">
        <v>21</v>
      </c>
      <c r="N91" s="241" t="s">
        <v>42</v>
      </c>
      <c r="O91" s="37"/>
      <c r="P91" s="202">
        <f>O91*H91</f>
        <v>0</v>
      </c>
      <c r="Q91" s="202">
        <v>0</v>
      </c>
      <c r="R91" s="202">
        <f>Q91*H91</f>
        <v>0</v>
      </c>
      <c r="S91" s="202">
        <v>0</v>
      </c>
      <c r="T91" s="203">
        <f>S91*H91</f>
        <v>0</v>
      </c>
      <c r="AR91" s="19" t="s">
        <v>181</v>
      </c>
      <c r="AT91" s="19" t="s">
        <v>219</v>
      </c>
      <c r="AU91" s="19" t="s">
        <v>80</v>
      </c>
      <c r="AY91" s="19" t="s">
        <v>180</v>
      </c>
      <c r="BE91" s="204">
        <f>IF(N91="základní",J91,0)</f>
        <v>0</v>
      </c>
      <c r="BF91" s="204">
        <f>IF(N91="snížená",J91,0)</f>
        <v>0</v>
      </c>
      <c r="BG91" s="204">
        <f>IF(N91="zákl. přenesená",J91,0)</f>
        <v>0</v>
      </c>
      <c r="BH91" s="204">
        <f>IF(N91="sníž. přenesená",J91,0)</f>
        <v>0</v>
      </c>
      <c r="BI91" s="204">
        <f>IF(N91="nulová",J91,0)</f>
        <v>0</v>
      </c>
      <c r="BJ91" s="19" t="s">
        <v>78</v>
      </c>
      <c r="BK91" s="204">
        <f>ROUND(I91*H91,2)</f>
        <v>0</v>
      </c>
      <c r="BL91" s="19" t="s">
        <v>206</v>
      </c>
      <c r="BM91" s="19" t="s">
        <v>1085</v>
      </c>
    </row>
    <row r="92" spans="2:47" s="1" customFormat="1" ht="40.5">
      <c r="B92" s="36"/>
      <c r="C92" s="58"/>
      <c r="D92" s="205" t="s">
        <v>188</v>
      </c>
      <c r="E92" s="58"/>
      <c r="F92" s="206" t="s">
        <v>1086</v>
      </c>
      <c r="G92" s="58"/>
      <c r="H92" s="58"/>
      <c r="I92" s="163"/>
      <c r="J92" s="58"/>
      <c r="K92" s="58"/>
      <c r="L92" s="56"/>
      <c r="M92" s="73"/>
      <c r="N92" s="37"/>
      <c r="O92" s="37"/>
      <c r="P92" s="37"/>
      <c r="Q92" s="37"/>
      <c r="R92" s="37"/>
      <c r="S92" s="37"/>
      <c r="T92" s="74"/>
      <c r="AT92" s="19" t="s">
        <v>188</v>
      </c>
      <c r="AU92" s="19" t="s">
        <v>80</v>
      </c>
    </row>
    <row r="93" spans="2:51" s="12" customFormat="1" ht="13.5">
      <c r="B93" s="207"/>
      <c r="C93" s="208"/>
      <c r="D93" s="230" t="s">
        <v>190</v>
      </c>
      <c r="E93" s="243" t="s">
        <v>21</v>
      </c>
      <c r="F93" s="244" t="s">
        <v>1087</v>
      </c>
      <c r="G93" s="208"/>
      <c r="H93" s="245">
        <v>35493</v>
      </c>
      <c r="I93" s="212"/>
      <c r="J93" s="208"/>
      <c r="K93" s="208"/>
      <c r="L93" s="213"/>
      <c r="M93" s="214"/>
      <c r="N93" s="215"/>
      <c r="O93" s="215"/>
      <c r="P93" s="215"/>
      <c r="Q93" s="215"/>
      <c r="R93" s="215"/>
      <c r="S93" s="215"/>
      <c r="T93" s="216"/>
      <c r="AT93" s="217" t="s">
        <v>190</v>
      </c>
      <c r="AU93" s="217" t="s">
        <v>80</v>
      </c>
      <c r="AV93" s="12" t="s">
        <v>80</v>
      </c>
      <c r="AW93" s="12" t="s">
        <v>34</v>
      </c>
      <c r="AX93" s="12" t="s">
        <v>78</v>
      </c>
      <c r="AY93" s="217" t="s">
        <v>180</v>
      </c>
    </row>
    <row r="94" spans="2:65" s="1" customFormat="1" ht="22.5" customHeight="1">
      <c r="B94" s="36"/>
      <c r="C94" s="193" t="s">
        <v>224</v>
      </c>
      <c r="D94" s="193" t="s">
        <v>183</v>
      </c>
      <c r="E94" s="194" t="s">
        <v>1088</v>
      </c>
      <c r="F94" s="195" t="s">
        <v>1089</v>
      </c>
      <c r="G94" s="196" t="s">
        <v>214</v>
      </c>
      <c r="H94" s="197">
        <v>1</v>
      </c>
      <c r="I94" s="198"/>
      <c r="J94" s="199">
        <f>ROUND(I94*H94,2)</f>
        <v>0</v>
      </c>
      <c r="K94" s="195" t="s">
        <v>21</v>
      </c>
      <c r="L94" s="56"/>
      <c r="M94" s="200" t="s">
        <v>21</v>
      </c>
      <c r="N94" s="201" t="s">
        <v>42</v>
      </c>
      <c r="O94" s="37"/>
      <c r="P94" s="202">
        <f>O94*H94</f>
        <v>0</v>
      </c>
      <c r="Q94" s="202">
        <v>0</v>
      </c>
      <c r="R94" s="202">
        <f>Q94*H94</f>
        <v>0</v>
      </c>
      <c r="S94" s="202">
        <v>0</v>
      </c>
      <c r="T94" s="203">
        <f>S94*H94</f>
        <v>0</v>
      </c>
      <c r="AR94" s="19" t="s">
        <v>206</v>
      </c>
      <c r="AT94" s="19" t="s">
        <v>183</v>
      </c>
      <c r="AU94" s="19" t="s">
        <v>80</v>
      </c>
      <c r="AY94" s="19" t="s">
        <v>180</v>
      </c>
      <c r="BE94" s="204">
        <f>IF(N94="základní",J94,0)</f>
        <v>0</v>
      </c>
      <c r="BF94" s="204">
        <f>IF(N94="snížená",J94,0)</f>
        <v>0</v>
      </c>
      <c r="BG94" s="204">
        <f>IF(N94="zákl. přenesená",J94,0)</f>
        <v>0</v>
      </c>
      <c r="BH94" s="204">
        <f>IF(N94="sníž. přenesená",J94,0)</f>
        <v>0</v>
      </c>
      <c r="BI94" s="204">
        <f>IF(N94="nulová",J94,0)</f>
        <v>0</v>
      </c>
      <c r="BJ94" s="19" t="s">
        <v>78</v>
      </c>
      <c r="BK94" s="204">
        <f>ROUND(I94*H94,2)</f>
        <v>0</v>
      </c>
      <c r="BL94" s="19" t="s">
        <v>206</v>
      </c>
      <c r="BM94" s="19" t="s">
        <v>1090</v>
      </c>
    </row>
    <row r="95" spans="2:47" s="1" customFormat="1" ht="40.5">
      <c r="B95" s="36"/>
      <c r="C95" s="58"/>
      <c r="D95" s="230" t="s">
        <v>188</v>
      </c>
      <c r="E95" s="58"/>
      <c r="F95" s="242" t="s">
        <v>1091</v>
      </c>
      <c r="G95" s="58"/>
      <c r="H95" s="58"/>
      <c r="I95" s="163"/>
      <c r="J95" s="58"/>
      <c r="K95" s="58"/>
      <c r="L95" s="56"/>
      <c r="M95" s="73"/>
      <c r="N95" s="37"/>
      <c r="O95" s="37"/>
      <c r="P95" s="37"/>
      <c r="Q95" s="37"/>
      <c r="R95" s="37"/>
      <c r="S95" s="37"/>
      <c r="T95" s="74"/>
      <c r="AT95" s="19" t="s">
        <v>188</v>
      </c>
      <c r="AU95" s="19" t="s">
        <v>80</v>
      </c>
    </row>
    <row r="96" spans="2:65" s="1" customFormat="1" ht="22.5" customHeight="1">
      <c r="B96" s="36"/>
      <c r="C96" s="232" t="s">
        <v>229</v>
      </c>
      <c r="D96" s="232" t="s">
        <v>219</v>
      </c>
      <c r="E96" s="233" t="s">
        <v>1092</v>
      </c>
      <c r="F96" s="234" t="s">
        <v>1093</v>
      </c>
      <c r="G96" s="235" t="s">
        <v>320</v>
      </c>
      <c r="H96" s="236">
        <v>4.98</v>
      </c>
      <c r="I96" s="237"/>
      <c r="J96" s="238">
        <f>ROUND(I96*H96,2)</f>
        <v>0</v>
      </c>
      <c r="K96" s="234" t="s">
        <v>21</v>
      </c>
      <c r="L96" s="239"/>
      <c r="M96" s="240" t="s">
        <v>21</v>
      </c>
      <c r="N96" s="241" t="s">
        <v>42</v>
      </c>
      <c r="O96" s="37"/>
      <c r="P96" s="202">
        <f>O96*H96</f>
        <v>0</v>
      </c>
      <c r="Q96" s="202">
        <v>0</v>
      </c>
      <c r="R96" s="202">
        <f>Q96*H96</f>
        <v>0</v>
      </c>
      <c r="S96" s="202">
        <v>0</v>
      </c>
      <c r="T96" s="203">
        <f>S96*H96</f>
        <v>0</v>
      </c>
      <c r="AR96" s="19" t="s">
        <v>181</v>
      </c>
      <c r="AT96" s="19" t="s">
        <v>219</v>
      </c>
      <c r="AU96" s="19" t="s">
        <v>80</v>
      </c>
      <c r="AY96" s="19" t="s">
        <v>180</v>
      </c>
      <c r="BE96" s="204">
        <f>IF(N96="základní",J96,0)</f>
        <v>0</v>
      </c>
      <c r="BF96" s="204">
        <f>IF(N96="snížená",J96,0)</f>
        <v>0</v>
      </c>
      <c r="BG96" s="204">
        <f>IF(N96="zákl. přenesená",J96,0)</f>
        <v>0</v>
      </c>
      <c r="BH96" s="204">
        <f>IF(N96="sníž. přenesená",J96,0)</f>
        <v>0</v>
      </c>
      <c r="BI96" s="204">
        <f>IF(N96="nulová",J96,0)</f>
        <v>0</v>
      </c>
      <c r="BJ96" s="19" t="s">
        <v>78</v>
      </c>
      <c r="BK96" s="204">
        <f>ROUND(I96*H96,2)</f>
        <v>0</v>
      </c>
      <c r="BL96" s="19" t="s">
        <v>206</v>
      </c>
      <c r="BM96" s="19" t="s">
        <v>1094</v>
      </c>
    </row>
    <row r="97" spans="2:51" s="12" customFormat="1" ht="13.5">
      <c r="B97" s="207"/>
      <c r="C97" s="208"/>
      <c r="D97" s="205" t="s">
        <v>190</v>
      </c>
      <c r="E97" s="209" t="s">
        <v>21</v>
      </c>
      <c r="F97" s="210" t="s">
        <v>1095</v>
      </c>
      <c r="G97" s="208"/>
      <c r="H97" s="211">
        <v>1.188</v>
      </c>
      <c r="I97" s="212"/>
      <c r="J97" s="208"/>
      <c r="K97" s="208"/>
      <c r="L97" s="213"/>
      <c r="M97" s="214"/>
      <c r="N97" s="215"/>
      <c r="O97" s="215"/>
      <c r="P97" s="215"/>
      <c r="Q97" s="215"/>
      <c r="R97" s="215"/>
      <c r="S97" s="215"/>
      <c r="T97" s="216"/>
      <c r="AT97" s="217" t="s">
        <v>190</v>
      </c>
      <c r="AU97" s="217" t="s">
        <v>80</v>
      </c>
      <c r="AV97" s="12" t="s">
        <v>80</v>
      </c>
      <c r="AW97" s="12" t="s">
        <v>34</v>
      </c>
      <c r="AX97" s="12" t="s">
        <v>71</v>
      </c>
      <c r="AY97" s="217" t="s">
        <v>180</v>
      </c>
    </row>
    <row r="98" spans="2:51" s="12" customFormat="1" ht="27">
      <c r="B98" s="207"/>
      <c r="C98" s="208"/>
      <c r="D98" s="205" t="s">
        <v>190</v>
      </c>
      <c r="E98" s="209" t="s">
        <v>21</v>
      </c>
      <c r="F98" s="210" t="s">
        <v>1096</v>
      </c>
      <c r="G98" s="208"/>
      <c r="H98" s="211">
        <v>1.65</v>
      </c>
      <c r="I98" s="212"/>
      <c r="J98" s="208"/>
      <c r="K98" s="208"/>
      <c r="L98" s="213"/>
      <c r="M98" s="214"/>
      <c r="N98" s="215"/>
      <c r="O98" s="215"/>
      <c r="P98" s="215"/>
      <c r="Q98" s="215"/>
      <c r="R98" s="215"/>
      <c r="S98" s="215"/>
      <c r="T98" s="216"/>
      <c r="AT98" s="217" t="s">
        <v>190</v>
      </c>
      <c r="AU98" s="217" t="s">
        <v>80</v>
      </c>
      <c r="AV98" s="12" t="s">
        <v>80</v>
      </c>
      <c r="AW98" s="12" t="s">
        <v>34</v>
      </c>
      <c r="AX98" s="12" t="s">
        <v>71</v>
      </c>
      <c r="AY98" s="217" t="s">
        <v>180</v>
      </c>
    </row>
    <row r="99" spans="2:51" s="12" customFormat="1" ht="27">
      <c r="B99" s="207"/>
      <c r="C99" s="208"/>
      <c r="D99" s="205" t="s">
        <v>190</v>
      </c>
      <c r="E99" s="209" t="s">
        <v>21</v>
      </c>
      <c r="F99" s="210" t="s">
        <v>1097</v>
      </c>
      <c r="G99" s="208"/>
      <c r="H99" s="211">
        <v>1.706</v>
      </c>
      <c r="I99" s="212"/>
      <c r="J99" s="208"/>
      <c r="K99" s="208"/>
      <c r="L99" s="213"/>
      <c r="M99" s="214"/>
      <c r="N99" s="215"/>
      <c r="O99" s="215"/>
      <c r="P99" s="215"/>
      <c r="Q99" s="215"/>
      <c r="R99" s="215"/>
      <c r="S99" s="215"/>
      <c r="T99" s="216"/>
      <c r="AT99" s="217" t="s">
        <v>190</v>
      </c>
      <c r="AU99" s="217" t="s">
        <v>80</v>
      </c>
      <c r="AV99" s="12" t="s">
        <v>80</v>
      </c>
      <c r="AW99" s="12" t="s">
        <v>34</v>
      </c>
      <c r="AX99" s="12" t="s">
        <v>71</v>
      </c>
      <c r="AY99" s="217" t="s">
        <v>180</v>
      </c>
    </row>
    <row r="100" spans="2:51" s="12" customFormat="1" ht="27">
      <c r="B100" s="207"/>
      <c r="C100" s="208"/>
      <c r="D100" s="205" t="s">
        <v>190</v>
      </c>
      <c r="E100" s="209" t="s">
        <v>21</v>
      </c>
      <c r="F100" s="210" t="s">
        <v>1098</v>
      </c>
      <c r="G100" s="208"/>
      <c r="H100" s="211">
        <v>0.436</v>
      </c>
      <c r="I100" s="212"/>
      <c r="J100" s="208"/>
      <c r="K100" s="208"/>
      <c r="L100" s="213"/>
      <c r="M100" s="214"/>
      <c r="N100" s="215"/>
      <c r="O100" s="215"/>
      <c r="P100" s="215"/>
      <c r="Q100" s="215"/>
      <c r="R100" s="215"/>
      <c r="S100" s="215"/>
      <c r="T100" s="216"/>
      <c r="AT100" s="217" t="s">
        <v>190</v>
      </c>
      <c r="AU100" s="217" t="s">
        <v>80</v>
      </c>
      <c r="AV100" s="12" t="s">
        <v>80</v>
      </c>
      <c r="AW100" s="12" t="s">
        <v>34</v>
      </c>
      <c r="AX100" s="12" t="s">
        <v>71</v>
      </c>
      <c r="AY100" s="217" t="s">
        <v>180</v>
      </c>
    </row>
    <row r="101" spans="2:51" s="13" customFormat="1" ht="13.5">
      <c r="B101" s="219"/>
      <c r="C101" s="220"/>
      <c r="D101" s="230" t="s">
        <v>190</v>
      </c>
      <c r="E101" s="247" t="s">
        <v>21</v>
      </c>
      <c r="F101" s="248" t="s">
        <v>209</v>
      </c>
      <c r="G101" s="220"/>
      <c r="H101" s="249">
        <v>4.98</v>
      </c>
      <c r="I101" s="224"/>
      <c r="J101" s="220"/>
      <c r="K101" s="220"/>
      <c r="L101" s="225"/>
      <c r="M101" s="226"/>
      <c r="N101" s="227"/>
      <c r="O101" s="227"/>
      <c r="P101" s="227"/>
      <c r="Q101" s="227"/>
      <c r="R101" s="227"/>
      <c r="S101" s="227"/>
      <c r="T101" s="228"/>
      <c r="AT101" s="229" t="s">
        <v>190</v>
      </c>
      <c r="AU101" s="229" t="s">
        <v>80</v>
      </c>
      <c r="AV101" s="13" t="s">
        <v>206</v>
      </c>
      <c r="AW101" s="13" t="s">
        <v>34</v>
      </c>
      <c r="AX101" s="13" t="s">
        <v>78</v>
      </c>
      <c r="AY101" s="229" t="s">
        <v>180</v>
      </c>
    </row>
    <row r="102" spans="2:65" s="1" customFormat="1" ht="22.5" customHeight="1">
      <c r="B102" s="36"/>
      <c r="C102" s="193" t="s">
        <v>181</v>
      </c>
      <c r="D102" s="193" t="s">
        <v>183</v>
      </c>
      <c r="E102" s="194" t="s">
        <v>1099</v>
      </c>
      <c r="F102" s="195" t="s">
        <v>584</v>
      </c>
      <c r="G102" s="196" t="s">
        <v>214</v>
      </c>
      <c r="H102" s="197">
        <v>1</v>
      </c>
      <c r="I102" s="198"/>
      <c r="J102" s="199">
        <f>ROUND(I102*H102,2)</f>
        <v>0</v>
      </c>
      <c r="K102" s="195" t="s">
        <v>21</v>
      </c>
      <c r="L102" s="56"/>
      <c r="M102" s="200" t="s">
        <v>21</v>
      </c>
      <c r="N102" s="201" t="s">
        <v>42</v>
      </c>
      <c r="O102" s="37"/>
      <c r="P102" s="202">
        <f>O102*H102</f>
        <v>0</v>
      </c>
      <c r="Q102" s="202">
        <v>0</v>
      </c>
      <c r="R102" s="202">
        <f>Q102*H102</f>
        <v>0</v>
      </c>
      <c r="S102" s="202">
        <v>0</v>
      </c>
      <c r="T102" s="203">
        <f>S102*H102</f>
        <v>0</v>
      </c>
      <c r="AR102" s="19" t="s">
        <v>206</v>
      </c>
      <c r="AT102" s="19" t="s">
        <v>183</v>
      </c>
      <c r="AU102" s="19" t="s">
        <v>80</v>
      </c>
      <c r="AY102" s="19" t="s">
        <v>180</v>
      </c>
      <c r="BE102" s="204">
        <f>IF(N102="základní",J102,0)</f>
        <v>0</v>
      </c>
      <c r="BF102" s="204">
        <f>IF(N102="snížená",J102,0)</f>
        <v>0</v>
      </c>
      <c r="BG102" s="204">
        <f>IF(N102="zákl. přenesená",J102,0)</f>
        <v>0</v>
      </c>
      <c r="BH102" s="204">
        <f>IF(N102="sníž. přenesená",J102,0)</f>
        <v>0</v>
      </c>
      <c r="BI102" s="204">
        <f>IF(N102="nulová",J102,0)</f>
        <v>0</v>
      </c>
      <c r="BJ102" s="19" t="s">
        <v>78</v>
      </c>
      <c r="BK102" s="204">
        <f>ROUND(I102*H102,2)</f>
        <v>0</v>
      </c>
      <c r="BL102" s="19" t="s">
        <v>206</v>
      </c>
      <c r="BM102" s="19" t="s">
        <v>1100</v>
      </c>
    </row>
    <row r="103" spans="2:47" s="1" customFormat="1" ht="27">
      <c r="B103" s="36"/>
      <c r="C103" s="58"/>
      <c r="D103" s="230" t="s">
        <v>188</v>
      </c>
      <c r="E103" s="58"/>
      <c r="F103" s="242" t="s">
        <v>586</v>
      </c>
      <c r="G103" s="58"/>
      <c r="H103" s="58"/>
      <c r="I103" s="163"/>
      <c r="J103" s="58"/>
      <c r="K103" s="58"/>
      <c r="L103" s="56"/>
      <c r="M103" s="73"/>
      <c r="N103" s="37"/>
      <c r="O103" s="37"/>
      <c r="P103" s="37"/>
      <c r="Q103" s="37"/>
      <c r="R103" s="37"/>
      <c r="S103" s="37"/>
      <c r="T103" s="74"/>
      <c r="AT103" s="19" t="s">
        <v>188</v>
      </c>
      <c r="AU103" s="19" t="s">
        <v>80</v>
      </c>
    </row>
    <row r="104" spans="2:65" s="1" customFormat="1" ht="22.5" customHeight="1">
      <c r="B104" s="36"/>
      <c r="C104" s="193" t="s">
        <v>192</v>
      </c>
      <c r="D104" s="193" t="s">
        <v>183</v>
      </c>
      <c r="E104" s="194" t="s">
        <v>1101</v>
      </c>
      <c r="F104" s="195" t="s">
        <v>1102</v>
      </c>
      <c r="G104" s="196" t="s">
        <v>214</v>
      </c>
      <c r="H104" s="197">
        <v>1</v>
      </c>
      <c r="I104" s="198"/>
      <c r="J104" s="199">
        <f>ROUND(I104*H104,2)</f>
        <v>0</v>
      </c>
      <c r="K104" s="195" t="s">
        <v>21</v>
      </c>
      <c r="L104" s="56"/>
      <c r="M104" s="200" t="s">
        <v>21</v>
      </c>
      <c r="N104" s="201" t="s">
        <v>42</v>
      </c>
      <c r="O104" s="37"/>
      <c r="P104" s="202">
        <f>O104*H104</f>
        <v>0</v>
      </c>
      <c r="Q104" s="202">
        <v>0</v>
      </c>
      <c r="R104" s="202">
        <f>Q104*H104</f>
        <v>0</v>
      </c>
      <c r="S104" s="202">
        <v>0</v>
      </c>
      <c r="T104" s="203">
        <f>S104*H104</f>
        <v>0</v>
      </c>
      <c r="AR104" s="19" t="s">
        <v>206</v>
      </c>
      <c r="AT104" s="19" t="s">
        <v>183</v>
      </c>
      <c r="AU104" s="19" t="s">
        <v>80</v>
      </c>
      <c r="AY104" s="19" t="s">
        <v>180</v>
      </c>
      <c r="BE104" s="204">
        <f>IF(N104="základní",J104,0)</f>
        <v>0</v>
      </c>
      <c r="BF104" s="204">
        <f>IF(N104="snížená",J104,0)</f>
        <v>0</v>
      </c>
      <c r="BG104" s="204">
        <f>IF(N104="zákl. přenesená",J104,0)</f>
        <v>0</v>
      </c>
      <c r="BH104" s="204">
        <f>IF(N104="sníž. přenesená",J104,0)</f>
        <v>0</v>
      </c>
      <c r="BI104" s="204">
        <f>IF(N104="nulová",J104,0)</f>
        <v>0</v>
      </c>
      <c r="BJ104" s="19" t="s">
        <v>78</v>
      </c>
      <c r="BK104" s="204">
        <f>ROUND(I104*H104,2)</f>
        <v>0</v>
      </c>
      <c r="BL104" s="19" t="s">
        <v>206</v>
      </c>
      <c r="BM104" s="19" t="s">
        <v>1103</v>
      </c>
    </row>
    <row r="105" spans="2:47" s="1" customFormat="1" ht="40.5">
      <c r="B105" s="36"/>
      <c r="C105" s="58"/>
      <c r="D105" s="205" t="s">
        <v>188</v>
      </c>
      <c r="E105" s="58"/>
      <c r="F105" s="206" t="s">
        <v>590</v>
      </c>
      <c r="G105" s="58"/>
      <c r="H105" s="58"/>
      <c r="I105" s="163"/>
      <c r="J105" s="58"/>
      <c r="K105" s="58"/>
      <c r="L105" s="56"/>
      <c r="M105" s="73"/>
      <c r="N105" s="37"/>
      <c r="O105" s="37"/>
      <c r="P105" s="37"/>
      <c r="Q105" s="37"/>
      <c r="R105" s="37"/>
      <c r="S105" s="37"/>
      <c r="T105" s="74"/>
      <c r="AT105" s="19" t="s">
        <v>188</v>
      </c>
      <c r="AU105" s="19" t="s">
        <v>80</v>
      </c>
    </row>
    <row r="106" spans="2:63" s="11" customFormat="1" ht="29.85" customHeight="1">
      <c r="B106" s="176"/>
      <c r="C106" s="177"/>
      <c r="D106" s="190" t="s">
        <v>70</v>
      </c>
      <c r="E106" s="191" t="s">
        <v>201</v>
      </c>
      <c r="F106" s="191" t="s">
        <v>202</v>
      </c>
      <c r="G106" s="177"/>
      <c r="H106" s="177"/>
      <c r="I106" s="180"/>
      <c r="J106" s="192">
        <f>BK106</f>
        <v>0</v>
      </c>
      <c r="K106" s="177"/>
      <c r="L106" s="182"/>
      <c r="M106" s="183"/>
      <c r="N106" s="184"/>
      <c r="O106" s="184"/>
      <c r="P106" s="185">
        <f>SUM(P107:P109)</f>
        <v>0</v>
      </c>
      <c r="Q106" s="184"/>
      <c r="R106" s="185">
        <f>SUM(R107:R109)</f>
        <v>0</v>
      </c>
      <c r="S106" s="184"/>
      <c r="T106" s="186">
        <f>SUM(T107:T109)</f>
        <v>0</v>
      </c>
      <c r="AR106" s="187" t="s">
        <v>78</v>
      </c>
      <c r="AT106" s="188" t="s">
        <v>70</v>
      </c>
      <c r="AU106" s="188" t="s">
        <v>78</v>
      </c>
      <c r="AY106" s="187" t="s">
        <v>180</v>
      </c>
      <c r="BK106" s="189">
        <f>SUM(BK107:BK109)</f>
        <v>0</v>
      </c>
    </row>
    <row r="107" spans="2:65" s="1" customFormat="1" ht="31.5" customHeight="1">
      <c r="B107" s="36"/>
      <c r="C107" s="193" t="s">
        <v>244</v>
      </c>
      <c r="D107" s="193" t="s">
        <v>183</v>
      </c>
      <c r="E107" s="194" t="s">
        <v>1104</v>
      </c>
      <c r="F107" s="195" t="s">
        <v>1105</v>
      </c>
      <c r="G107" s="196" t="s">
        <v>196</v>
      </c>
      <c r="H107" s="197">
        <v>3.638</v>
      </c>
      <c r="I107" s="198"/>
      <c r="J107" s="199">
        <f>ROUND(I107*H107,2)</f>
        <v>0</v>
      </c>
      <c r="K107" s="195" t="s">
        <v>21</v>
      </c>
      <c r="L107" s="56"/>
      <c r="M107" s="200" t="s">
        <v>21</v>
      </c>
      <c r="N107" s="201" t="s">
        <v>42</v>
      </c>
      <c r="O107" s="37"/>
      <c r="P107" s="202">
        <f>O107*H107</f>
        <v>0</v>
      </c>
      <c r="Q107" s="202">
        <v>0</v>
      </c>
      <c r="R107" s="202">
        <f>Q107*H107</f>
        <v>0</v>
      </c>
      <c r="S107" s="202">
        <v>0</v>
      </c>
      <c r="T107" s="203">
        <f>S107*H107</f>
        <v>0</v>
      </c>
      <c r="AR107" s="19" t="s">
        <v>206</v>
      </c>
      <c r="AT107" s="19" t="s">
        <v>183</v>
      </c>
      <c r="AU107" s="19" t="s">
        <v>80</v>
      </c>
      <c r="AY107" s="19" t="s">
        <v>180</v>
      </c>
      <c r="BE107" s="204">
        <f>IF(N107="základní",J107,0)</f>
        <v>0</v>
      </c>
      <c r="BF107" s="204">
        <f>IF(N107="snížená",J107,0)</f>
        <v>0</v>
      </c>
      <c r="BG107" s="204">
        <f>IF(N107="zákl. přenesená",J107,0)</f>
        <v>0</v>
      </c>
      <c r="BH107" s="204">
        <f>IF(N107="sníž. přenesená",J107,0)</f>
        <v>0</v>
      </c>
      <c r="BI107" s="204">
        <f>IF(N107="nulová",J107,0)</f>
        <v>0</v>
      </c>
      <c r="BJ107" s="19" t="s">
        <v>78</v>
      </c>
      <c r="BK107" s="204">
        <f>ROUND(I107*H107,2)</f>
        <v>0</v>
      </c>
      <c r="BL107" s="19" t="s">
        <v>206</v>
      </c>
      <c r="BM107" s="19" t="s">
        <v>1106</v>
      </c>
    </row>
    <row r="108" spans="2:47" s="1" customFormat="1" ht="27">
      <c r="B108" s="36"/>
      <c r="C108" s="58"/>
      <c r="D108" s="205" t="s">
        <v>188</v>
      </c>
      <c r="E108" s="58"/>
      <c r="F108" s="206" t="s">
        <v>1105</v>
      </c>
      <c r="G108" s="58"/>
      <c r="H108" s="58"/>
      <c r="I108" s="163"/>
      <c r="J108" s="58"/>
      <c r="K108" s="58"/>
      <c r="L108" s="56"/>
      <c r="M108" s="73"/>
      <c r="N108" s="37"/>
      <c r="O108" s="37"/>
      <c r="P108" s="37"/>
      <c r="Q108" s="37"/>
      <c r="R108" s="37"/>
      <c r="S108" s="37"/>
      <c r="T108" s="74"/>
      <c r="AT108" s="19" t="s">
        <v>188</v>
      </c>
      <c r="AU108" s="19" t="s">
        <v>80</v>
      </c>
    </row>
    <row r="109" spans="2:51" s="12" customFormat="1" ht="13.5">
      <c r="B109" s="207"/>
      <c r="C109" s="208"/>
      <c r="D109" s="205" t="s">
        <v>190</v>
      </c>
      <c r="E109" s="209" t="s">
        <v>21</v>
      </c>
      <c r="F109" s="210" t="s">
        <v>1107</v>
      </c>
      <c r="G109" s="208"/>
      <c r="H109" s="211">
        <v>3.638</v>
      </c>
      <c r="I109" s="212"/>
      <c r="J109" s="208"/>
      <c r="K109" s="208"/>
      <c r="L109" s="213"/>
      <c r="M109" s="267"/>
      <c r="N109" s="268"/>
      <c r="O109" s="268"/>
      <c r="P109" s="268"/>
      <c r="Q109" s="268"/>
      <c r="R109" s="268"/>
      <c r="S109" s="268"/>
      <c r="T109" s="269"/>
      <c r="AT109" s="217" t="s">
        <v>190</v>
      </c>
      <c r="AU109" s="217" t="s">
        <v>80</v>
      </c>
      <c r="AV109" s="12" t="s">
        <v>80</v>
      </c>
      <c r="AW109" s="12" t="s">
        <v>34</v>
      </c>
      <c r="AX109" s="12" t="s">
        <v>78</v>
      </c>
      <c r="AY109" s="217" t="s">
        <v>180</v>
      </c>
    </row>
    <row r="110" spans="2:12" s="1" customFormat="1" ht="6.95" customHeight="1">
      <c r="B110" s="51"/>
      <c r="C110" s="52"/>
      <c r="D110" s="52"/>
      <c r="E110" s="52"/>
      <c r="F110" s="52"/>
      <c r="G110" s="52"/>
      <c r="H110" s="52"/>
      <c r="I110" s="139"/>
      <c r="J110" s="52"/>
      <c r="K110" s="52"/>
      <c r="L110" s="56"/>
    </row>
  </sheetData>
  <sheetProtection password="CC35" sheet="1" objects="1" scenarios="1" formatColumns="0" formatRows="0" sort="0" autoFilter="0"/>
  <autoFilter ref="C78:K78"/>
  <mergeCells count="9">
    <mergeCell ref="E69:H69"/>
    <mergeCell ref="E71:H7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94</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ht="13.5">
      <c r="B8" s="23"/>
      <c r="C8" s="24"/>
      <c r="D8" s="32" t="s">
        <v>148</v>
      </c>
      <c r="E8" s="24"/>
      <c r="F8" s="24"/>
      <c r="G8" s="24"/>
      <c r="H8" s="24"/>
      <c r="I8" s="117"/>
      <c r="J8" s="24"/>
      <c r="K8" s="26"/>
    </row>
    <row r="9" spans="2:11" s="1" customFormat="1" ht="22.5" customHeight="1">
      <c r="B9" s="36"/>
      <c r="C9" s="37"/>
      <c r="D9" s="37"/>
      <c r="E9" s="328" t="s">
        <v>1108</v>
      </c>
      <c r="F9" s="297"/>
      <c r="G9" s="297"/>
      <c r="H9" s="297"/>
      <c r="I9" s="118"/>
      <c r="J9" s="37"/>
      <c r="K9" s="40"/>
    </row>
    <row r="10" spans="2:11" s="1" customFormat="1" ht="13.5">
      <c r="B10" s="36"/>
      <c r="C10" s="37"/>
      <c r="D10" s="32" t="s">
        <v>1109</v>
      </c>
      <c r="E10" s="37"/>
      <c r="F10" s="37"/>
      <c r="G10" s="37"/>
      <c r="H10" s="37"/>
      <c r="I10" s="118"/>
      <c r="J10" s="37"/>
      <c r="K10" s="40"/>
    </row>
    <row r="11" spans="2:11" s="1" customFormat="1" ht="36.95" customHeight="1">
      <c r="B11" s="36"/>
      <c r="C11" s="37"/>
      <c r="D11" s="37"/>
      <c r="E11" s="329" t="s">
        <v>1110</v>
      </c>
      <c r="F11" s="297"/>
      <c r="G11" s="297"/>
      <c r="H11" s="297"/>
      <c r="I11" s="118"/>
      <c r="J11" s="37"/>
      <c r="K11" s="40"/>
    </row>
    <row r="12" spans="2:11" s="1" customFormat="1" ht="13.5">
      <c r="B12" s="36"/>
      <c r="C12" s="37"/>
      <c r="D12" s="37"/>
      <c r="E12" s="37"/>
      <c r="F12" s="37"/>
      <c r="G12" s="37"/>
      <c r="H12" s="37"/>
      <c r="I12" s="118"/>
      <c r="J12" s="37"/>
      <c r="K12" s="40"/>
    </row>
    <row r="13" spans="2:11" s="1" customFormat="1" ht="14.45" customHeight="1">
      <c r="B13" s="36"/>
      <c r="C13" s="37"/>
      <c r="D13" s="32" t="s">
        <v>18</v>
      </c>
      <c r="E13" s="37"/>
      <c r="F13" s="30" t="s">
        <v>21</v>
      </c>
      <c r="G13" s="37"/>
      <c r="H13" s="37"/>
      <c r="I13" s="119" t="s">
        <v>20</v>
      </c>
      <c r="J13" s="30" t="s">
        <v>21</v>
      </c>
      <c r="K13" s="40"/>
    </row>
    <row r="14" spans="2:11" s="1" customFormat="1" ht="14.45" customHeight="1">
      <c r="B14" s="36"/>
      <c r="C14" s="37"/>
      <c r="D14" s="32" t="s">
        <v>22</v>
      </c>
      <c r="E14" s="37"/>
      <c r="F14" s="30" t="s">
        <v>23</v>
      </c>
      <c r="G14" s="37"/>
      <c r="H14" s="37"/>
      <c r="I14" s="119" t="s">
        <v>24</v>
      </c>
      <c r="J14" s="120" t="str">
        <f>'Rekapitulace stavby'!AN8</f>
        <v>22. 3. 2016</v>
      </c>
      <c r="K14" s="40"/>
    </row>
    <row r="15" spans="2:11" s="1" customFormat="1" ht="10.9" customHeight="1">
      <c r="B15" s="36"/>
      <c r="C15" s="37"/>
      <c r="D15" s="37"/>
      <c r="E15" s="37"/>
      <c r="F15" s="37"/>
      <c r="G15" s="37"/>
      <c r="H15" s="37"/>
      <c r="I15" s="118"/>
      <c r="J15" s="37"/>
      <c r="K15" s="40"/>
    </row>
    <row r="16" spans="2:11" s="1" customFormat="1" ht="14.45" customHeight="1">
      <c r="B16" s="36"/>
      <c r="C16" s="37"/>
      <c r="D16" s="32" t="s">
        <v>26</v>
      </c>
      <c r="E16" s="37"/>
      <c r="F16" s="37"/>
      <c r="G16" s="37"/>
      <c r="H16" s="37"/>
      <c r="I16" s="119" t="s">
        <v>27</v>
      </c>
      <c r="J16" s="30" t="str">
        <f>IF('Rekapitulace stavby'!AN10="","",'Rekapitulace stavby'!AN10)</f>
        <v/>
      </c>
      <c r="K16" s="40"/>
    </row>
    <row r="17" spans="2:11" s="1" customFormat="1" ht="18" customHeight="1">
      <c r="B17" s="36"/>
      <c r="C17" s="37"/>
      <c r="D17" s="37"/>
      <c r="E17" s="30" t="str">
        <f>IF('Rekapitulace stavby'!E11="","",'Rekapitulace stavby'!E11)</f>
        <v>Povodí Labe, státní podnik</v>
      </c>
      <c r="F17" s="37"/>
      <c r="G17" s="37"/>
      <c r="H17" s="37"/>
      <c r="I17" s="119" t="s">
        <v>29</v>
      </c>
      <c r="J17" s="30" t="str">
        <f>IF('Rekapitulace stavby'!AN11="","",'Rekapitulace stavby'!AN11)</f>
        <v/>
      </c>
      <c r="K17" s="40"/>
    </row>
    <row r="18" spans="2:11" s="1" customFormat="1" ht="6.95" customHeight="1">
      <c r="B18" s="36"/>
      <c r="C18" s="37"/>
      <c r="D18" s="37"/>
      <c r="E18" s="37"/>
      <c r="F18" s="37"/>
      <c r="G18" s="37"/>
      <c r="H18" s="37"/>
      <c r="I18" s="118"/>
      <c r="J18" s="37"/>
      <c r="K18" s="40"/>
    </row>
    <row r="19" spans="2:11" s="1" customFormat="1" ht="14.45"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5" customHeight="1">
      <c r="B21" s="36"/>
      <c r="C21" s="37"/>
      <c r="D21" s="37"/>
      <c r="E21" s="37"/>
      <c r="F21" s="37"/>
      <c r="G21" s="37"/>
      <c r="H21" s="37"/>
      <c r="I21" s="118"/>
      <c r="J21" s="37"/>
      <c r="K21" s="40"/>
    </row>
    <row r="22" spans="2:11" s="1" customFormat="1" ht="14.45" customHeight="1">
      <c r="B22" s="36"/>
      <c r="C22" s="37"/>
      <c r="D22" s="32" t="s">
        <v>32</v>
      </c>
      <c r="E22" s="37"/>
      <c r="F22" s="37"/>
      <c r="G22" s="37"/>
      <c r="H22" s="37"/>
      <c r="I22" s="119" t="s">
        <v>27</v>
      </c>
      <c r="J22" s="30" t="str">
        <f>IF('Rekapitulace stavby'!AN16="","",'Rekapitulace stavby'!AN16)</f>
        <v/>
      </c>
      <c r="K22" s="40"/>
    </row>
    <row r="23" spans="2:11" s="1" customFormat="1" ht="18" customHeight="1">
      <c r="B23" s="36"/>
      <c r="C23" s="37"/>
      <c r="D23" s="37"/>
      <c r="E23" s="30" t="str">
        <f>IF('Rekapitulace stavby'!E17="","",'Rekapitulace stavby'!E17)</f>
        <v>HG Partner, s.r.o.</v>
      </c>
      <c r="F23" s="37"/>
      <c r="G23" s="37"/>
      <c r="H23" s="37"/>
      <c r="I23" s="119" t="s">
        <v>29</v>
      </c>
      <c r="J23" s="30" t="str">
        <f>IF('Rekapitulace stavby'!AN17="","",'Rekapitulace stavby'!AN17)</f>
        <v/>
      </c>
      <c r="K23" s="40"/>
    </row>
    <row r="24" spans="2:11" s="1" customFormat="1" ht="6.95" customHeight="1">
      <c r="B24" s="36"/>
      <c r="C24" s="37"/>
      <c r="D24" s="37"/>
      <c r="E24" s="37"/>
      <c r="F24" s="37"/>
      <c r="G24" s="37"/>
      <c r="H24" s="37"/>
      <c r="I24" s="118"/>
      <c r="J24" s="37"/>
      <c r="K24" s="40"/>
    </row>
    <row r="25" spans="2:11" s="1" customFormat="1" ht="14.45" customHeight="1">
      <c r="B25" s="36"/>
      <c r="C25" s="37"/>
      <c r="D25" s="32" t="s">
        <v>35</v>
      </c>
      <c r="E25" s="37"/>
      <c r="F25" s="37"/>
      <c r="G25" s="37"/>
      <c r="H25" s="37"/>
      <c r="I25" s="118"/>
      <c r="J25" s="37"/>
      <c r="K25" s="40"/>
    </row>
    <row r="26" spans="2:11" s="7" customFormat="1" ht="22.5" customHeight="1">
      <c r="B26" s="121"/>
      <c r="C26" s="122"/>
      <c r="D26" s="122"/>
      <c r="E26" s="293" t="s">
        <v>21</v>
      </c>
      <c r="F26" s="330"/>
      <c r="G26" s="330"/>
      <c r="H26" s="330"/>
      <c r="I26" s="123"/>
      <c r="J26" s="122"/>
      <c r="K26" s="124"/>
    </row>
    <row r="27" spans="2:11" s="1" customFormat="1" ht="6.95" customHeight="1">
      <c r="B27" s="36"/>
      <c r="C27" s="37"/>
      <c r="D27" s="37"/>
      <c r="E27" s="37"/>
      <c r="F27" s="37"/>
      <c r="G27" s="37"/>
      <c r="H27" s="37"/>
      <c r="I27" s="118"/>
      <c r="J27" s="37"/>
      <c r="K27" s="40"/>
    </row>
    <row r="28" spans="2:11" s="1" customFormat="1" ht="6.95"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ROUND(J90,2)</f>
        <v>0</v>
      </c>
      <c r="K29" s="40"/>
    </row>
    <row r="30" spans="2:11" s="1" customFormat="1" ht="6.95" customHeight="1">
      <c r="B30" s="36"/>
      <c r="C30" s="37"/>
      <c r="D30" s="81"/>
      <c r="E30" s="81"/>
      <c r="F30" s="81"/>
      <c r="G30" s="81"/>
      <c r="H30" s="81"/>
      <c r="I30" s="125"/>
      <c r="J30" s="81"/>
      <c r="K30" s="126"/>
    </row>
    <row r="31" spans="2:11" s="1" customFormat="1" ht="14.45" customHeight="1">
      <c r="B31" s="36"/>
      <c r="C31" s="37"/>
      <c r="D31" s="37"/>
      <c r="E31" s="37"/>
      <c r="F31" s="41" t="s">
        <v>39</v>
      </c>
      <c r="G31" s="37"/>
      <c r="H31" s="37"/>
      <c r="I31" s="129" t="s">
        <v>38</v>
      </c>
      <c r="J31" s="41" t="s">
        <v>40</v>
      </c>
      <c r="K31" s="40"/>
    </row>
    <row r="32" spans="2:11" s="1" customFormat="1" ht="14.45" customHeight="1">
      <c r="B32" s="36"/>
      <c r="C32" s="37"/>
      <c r="D32" s="44" t="s">
        <v>41</v>
      </c>
      <c r="E32" s="44" t="s">
        <v>42</v>
      </c>
      <c r="F32" s="130">
        <f>ROUND(SUM(BE90:BE252),2)</f>
        <v>0</v>
      </c>
      <c r="G32" s="37"/>
      <c r="H32" s="37"/>
      <c r="I32" s="131">
        <v>0.21</v>
      </c>
      <c r="J32" s="130">
        <f>ROUND(ROUND((SUM(BE90:BE252)),2)*I32,2)</f>
        <v>0</v>
      </c>
      <c r="K32" s="40"/>
    </row>
    <row r="33" spans="2:11" s="1" customFormat="1" ht="14.45" customHeight="1">
      <c r="B33" s="36"/>
      <c r="C33" s="37"/>
      <c r="D33" s="37"/>
      <c r="E33" s="44" t="s">
        <v>43</v>
      </c>
      <c r="F33" s="130">
        <f>ROUND(SUM(BF90:BF252),2)</f>
        <v>0</v>
      </c>
      <c r="G33" s="37"/>
      <c r="H33" s="37"/>
      <c r="I33" s="131">
        <v>0.15</v>
      </c>
      <c r="J33" s="130">
        <f>ROUND(ROUND((SUM(BF90:BF252)),2)*I33,2)</f>
        <v>0</v>
      </c>
      <c r="K33" s="40"/>
    </row>
    <row r="34" spans="2:11" s="1" customFormat="1" ht="14.45" customHeight="1" hidden="1">
      <c r="B34" s="36"/>
      <c r="C34" s="37"/>
      <c r="D34" s="37"/>
      <c r="E34" s="44" t="s">
        <v>44</v>
      </c>
      <c r="F34" s="130">
        <f>ROUND(SUM(BG90:BG252),2)</f>
        <v>0</v>
      </c>
      <c r="G34" s="37"/>
      <c r="H34" s="37"/>
      <c r="I34" s="131">
        <v>0.21</v>
      </c>
      <c r="J34" s="130">
        <v>0</v>
      </c>
      <c r="K34" s="40"/>
    </row>
    <row r="35" spans="2:11" s="1" customFormat="1" ht="14.45" customHeight="1" hidden="1">
      <c r="B35" s="36"/>
      <c r="C35" s="37"/>
      <c r="D35" s="37"/>
      <c r="E35" s="44" t="s">
        <v>45</v>
      </c>
      <c r="F35" s="130">
        <f>ROUND(SUM(BH90:BH252),2)</f>
        <v>0</v>
      </c>
      <c r="G35" s="37"/>
      <c r="H35" s="37"/>
      <c r="I35" s="131">
        <v>0.15</v>
      </c>
      <c r="J35" s="130">
        <v>0</v>
      </c>
      <c r="K35" s="40"/>
    </row>
    <row r="36" spans="2:11" s="1" customFormat="1" ht="14.45" customHeight="1" hidden="1">
      <c r="B36" s="36"/>
      <c r="C36" s="37"/>
      <c r="D36" s="37"/>
      <c r="E36" s="44" t="s">
        <v>46</v>
      </c>
      <c r="F36" s="130">
        <f>ROUND(SUM(BI90:BI252),2)</f>
        <v>0</v>
      </c>
      <c r="G36" s="37"/>
      <c r="H36" s="37"/>
      <c r="I36" s="131">
        <v>0</v>
      </c>
      <c r="J36" s="130">
        <v>0</v>
      </c>
      <c r="K36" s="40"/>
    </row>
    <row r="37" spans="2:11" s="1" customFormat="1" ht="6.95"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5" customHeight="1">
      <c r="B39" s="51"/>
      <c r="C39" s="52"/>
      <c r="D39" s="52"/>
      <c r="E39" s="52"/>
      <c r="F39" s="52"/>
      <c r="G39" s="52"/>
      <c r="H39" s="52"/>
      <c r="I39" s="139"/>
      <c r="J39" s="52"/>
      <c r="K39" s="53"/>
    </row>
    <row r="43" spans="2:11" s="1" customFormat="1" ht="6.95" customHeight="1">
      <c r="B43" s="140"/>
      <c r="C43" s="141"/>
      <c r="D43" s="141"/>
      <c r="E43" s="141"/>
      <c r="F43" s="141"/>
      <c r="G43" s="141"/>
      <c r="H43" s="141"/>
      <c r="I43" s="142"/>
      <c r="J43" s="141"/>
      <c r="K43" s="143"/>
    </row>
    <row r="44" spans="2:11" s="1" customFormat="1" ht="36.95" customHeight="1">
      <c r="B44" s="36"/>
      <c r="C44" s="25" t="s">
        <v>150</v>
      </c>
      <c r="D44" s="37"/>
      <c r="E44" s="37"/>
      <c r="F44" s="37"/>
      <c r="G44" s="37"/>
      <c r="H44" s="37"/>
      <c r="I44" s="118"/>
      <c r="J44" s="37"/>
      <c r="K44" s="40"/>
    </row>
    <row r="45" spans="2:11" s="1" customFormat="1" ht="6.95" customHeight="1">
      <c r="B45" s="36"/>
      <c r="C45" s="37"/>
      <c r="D45" s="37"/>
      <c r="E45" s="37"/>
      <c r="F45" s="37"/>
      <c r="G45" s="37"/>
      <c r="H45" s="37"/>
      <c r="I45" s="118"/>
      <c r="J45" s="37"/>
      <c r="K45" s="40"/>
    </row>
    <row r="46" spans="2:11" s="1" customFormat="1" ht="14.45" customHeight="1">
      <c r="B46" s="36"/>
      <c r="C46" s="32" t="s">
        <v>16</v>
      </c>
      <c r="D46" s="37"/>
      <c r="E46" s="37"/>
      <c r="F46" s="37"/>
      <c r="G46" s="37"/>
      <c r="H46" s="37"/>
      <c r="I46" s="118"/>
      <c r="J46" s="37"/>
      <c r="K46" s="40"/>
    </row>
    <row r="47" spans="2:11" s="1" customFormat="1" ht="22.5" customHeight="1">
      <c r="B47" s="36"/>
      <c r="C47" s="37"/>
      <c r="D47" s="37"/>
      <c r="E47" s="328" t="str">
        <f>E7</f>
        <v>VD Labská, zvýšení retenční funkce rekonstrucí spodních výpustí v obtokovém tunelu</v>
      </c>
      <c r="F47" s="297"/>
      <c r="G47" s="297"/>
      <c r="H47" s="297"/>
      <c r="I47" s="118"/>
      <c r="J47" s="37"/>
      <c r="K47" s="40"/>
    </row>
    <row r="48" spans="2:11" ht="13.5">
      <c r="B48" s="23"/>
      <c r="C48" s="32" t="s">
        <v>148</v>
      </c>
      <c r="D48" s="24"/>
      <c r="E48" s="24"/>
      <c r="F48" s="24"/>
      <c r="G48" s="24"/>
      <c r="H48" s="24"/>
      <c r="I48" s="117"/>
      <c r="J48" s="24"/>
      <c r="K48" s="26"/>
    </row>
    <row r="49" spans="2:11" s="1" customFormat="1" ht="22.5" customHeight="1">
      <c r="B49" s="36"/>
      <c r="C49" s="37"/>
      <c r="D49" s="37"/>
      <c r="E49" s="328" t="s">
        <v>1108</v>
      </c>
      <c r="F49" s="297"/>
      <c r="G49" s="297"/>
      <c r="H49" s="297"/>
      <c r="I49" s="118"/>
      <c r="J49" s="37"/>
      <c r="K49" s="40"/>
    </row>
    <row r="50" spans="2:11" s="1" customFormat="1" ht="14.45" customHeight="1">
      <c r="B50" s="36"/>
      <c r="C50" s="32" t="s">
        <v>1109</v>
      </c>
      <c r="D50" s="37"/>
      <c r="E50" s="37"/>
      <c r="F50" s="37"/>
      <c r="G50" s="37"/>
      <c r="H50" s="37"/>
      <c r="I50" s="118"/>
      <c r="J50" s="37"/>
      <c r="K50" s="40"/>
    </row>
    <row r="51" spans="2:11" s="1" customFormat="1" ht="23.25" customHeight="1">
      <c r="B51" s="36"/>
      <c r="C51" s="37"/>
      <c r="D51" s="37"/>
      <c r="E51" s="329" t="str">
        <f>E11</f>
        <v>SO 03.01 - Odtoková štola - úprava dna</v>
      </c>
      <c r="F51" s="297"/>
      <c r="G51" s="297"/>
      <c r="H51" s="297"/>
      <c r="I51" s="118"/>
      <c r="J51" s="37"/>
      <c r="K51" s="40"/>
    </row>
    <row r="52" spans="2:11" s="1" customFormat="1" ht="6.95" customHeight="1">
      <c r="B52" s="36"/>
      <c r="C52" s="37"/>
      <c r="D52" s="37"/>
      <c r="E52" s="37"/>
      <c r="F52" s="37"/>
      <c r="G52" s="37"/>
      <c r="H52" s="37"/>
      <c r="I52" s="118"/>
      <c r="J52" s="37"/>
      <c r="K52" s="40"/>
    </row>
    <row r="53" spans="2:11" s="1" customFormat="1" ht="18" customHeight="1">
      <c r="B53" s="36"/>
      <c r="C53" s="32" t="s">
        <v>22</v>
      </c>
      <c r="D53" s="37"/>
      <c r="E53" s="37"/>
      <c r="F53" s="30" t="str">
        <f>F14</f>
        <v xml:space="preserve"> </v>
      </c>
      <c r="G53" s="37"/>
      <c r="H53" s="37"/>
      <c r="I53" s="119" t="s">
        <v>24</v>
      </c>
      <c r="J53" s="120" t="str">
        <f>IF(J14="","",J14)</f>
        <v>22. 3. 2016</v>
      </c>
      <c r="K53" s="40"/>
    </row>
    <row r="54" spans="2:11" s="1" customFormat="1" ht="6.95" customHeight="1">
      <c r="B54" s="36"/>
      <c r="C54" s="37"/>
      <c r="D54" s="37"/>
      <c r="E54" s="37"/>
      <c r="F54" s="37"/>
      <c r="G54" s="37"/>
      <c r="H54" s="37"/>
      <c r="I54" s="118"/>
      <c r="J54" s="37"/>
      <c r="K54" s="40"/>
    </row>
    <row r="55" spans="2:11" s="1" customFormat="1" ht="13.5">
      <c r="B55" s="36"/>
      <c r="C55" s="32" t="s">
        <v>26</v>
      </c>
      <c r="D55" s="37"/>
      <c r="E55" s="37"/>
      <c r="F55" s="30" t="str">
        <f>E17</f>
        <v>Povodí Labe, státní podnik</v>
      </c>
      <c r="G55" s="37"/>
      <c r="H55" s="37"/>
      <c r="I55" s="119" t="s">
        <v>32</v>
      </c>
      <c r="J55" s="30" t="str">
        <f>E23</f>
        <v>HG Partner, s.r.o.</v>
      </c>
      <c r="K55" s="40"/>
    </row>
    <row r="56" spans="2:11" s="1" customFormat="1" ht="14.45"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151</v>
      </c>
      <c r="D58" s="132"/>
      <c r="E58" s="132"/>
      <c r="F58" s="132"/>
      <c r="G58" s="132"/>
      <c r="H58" s="132"/>
      <c r="I58" s="145"/>
      <c r="J58" s="146" t="s">
        <v>152</v>
      </c>
      <c r="K58" s="147"/>
    </row>
    <row r="59" spans="2:11" s="1" customFormat="1" ht="10.35" customHeight="1">
      <c r="B59" s="36"/>
      <c r="C59" s="37"/>
      <c r="D59" s="37"/>
      <c r="E59" s="37"/>
      <c r="F59" s="37"/>
      <c r="G59" s="37"/>
      <c r="H59" s="37"/>
      <c r="I59" s="118"/>
      <c r="J59" s="37"/>
      <c r="K59" s="40"/>
    </row>
    <row r="60" spans="2:47" s="1" customFormat="1" ht="29.25" customHeight="1">
      <c r="B60" s="36"/>
      <c r="C60" s="148" t="s">
        <v>153</v>
      </c>
      <c r="D60" s="37"/>
      <c r="E60" s="37"/>
      <c r="F60" s="37"/>
      <c r="G60" s="37"/>
      <c r="H60" s="37"/>
      <c r="I60" s="118"/>
      <c r="J60" s="128">
        <f>J90</f>
        <v>0</v>
      </c>
      <c r="K60" s="40"/>
      <c r="AU60" s="19" t="s">
        <v>154</v>
      </c>
    </row>
    <row r="61" spans="2:11" s="8" customFormat="1" ht="24.95" customHeight="1">
      <c r="B61" s="149"/>
      <c r="C61" s="150"/>
      <c r="D61" s="151" t="s">
        <v>509</v>
      </c>
      <c r="E61" s="152"/>
      <c r="F61" s="152"/>
      <c r="G61" s="152"/>
      <c r="H61" s="152"/>
      <c r="I61" s="153"/>
      <c r="J61" s="154">
        <f>J91</f>
        <v>0</v>
      </c>
      <c r="K61" s="155"/>
    </row>
    <row r="62" spans="2:11" s="9" customFormat="1" ht="19.9" customHeight="1">
      <c r="B62" s="156"/>
      <c r="C62" s="157"/>
      <c r="D62" s="158" t="s">
        <v>510</v>
      </c>
      <c r="E62" s="159"/>
      <c r="F62" s="159"/>
      <c r="G62" s="159"/>
      <c r="H62" s="159"/>
      <c r="I62" s="160"/>
      <c r="J62" s="161">
        <f>J92</f>
        <v>0</v>
      </c>
      <c r="K62" s="162"/>
    </row>
    <row r="63" spans="2:11" s="9" customFormat="1" ht="19.9" customHeight="1">
      <c r="B63" s="156"/>
      <c r="C63" s="157"/>
      <c r="D63" s="158" t="s">
        <v>511</v>
      </c>
      <c r="E63" s="159"/>
      <c r="F63" s="159"/>
      <c r="G63" s="159"/>
      <c r="H63" s="159"/>
      <c r="I63" s="160"/>
      <c r="J63" s="161">
        <f>J109</f>
        <v>0</v>
      </c>
      <c r="K63" s="162"/>
    </row>
    <row r="64" spans="2:11" s="9" customFormat="1" ht="19.9" customHeight="1">
      <c r="B64" s="156"/>
      <c r="C64" s="157"/>
      <c r="D64" s="158" t="s">
        <v>512</v>
      </c>
      <c r="E64" s="159"/>
      <c r="F64" s="159"/>
      <c r="G64" s="159"/>
      <c r="H64" s="159"/>
      <c r="I64" s="160"/>
      <c r="J64" s="161">
        <f>J117</f>
        <v>0</v>
      </c>
      <c r="K64" s="162"/>
    </row>
    <row r="65" spans="2:11" s="9" customFormat="1" ht="19.9" customHeight="1">
      <c r="B65" s="156"/>
      <c r="C65" s="157"/>
      <c r="D65" s="158" t="s">
        <v>513</v>
      </c>
      <c r="E65" s="159"/>
      <c r="F65" s="159"/>
      <c r="G65" s="159"/>
      <c r="H65" s="159"/>
      <c r="I65" s="160"/>
      <c r="J65" s="161">
        <f>J191</f>
        <v>0</v>
      </c>
      <c r="K65" s="162"/>
    </row>
    <row r="66" spans="2:11" s="9" customFormat="1" ht="19.9" customHeight="1">
      <c r="B66" s="156"/>
      <c r="C66" s="157"/>
      <c r="D66" s="158" t="s">
        <v>1111</v>
      </c>
      <c r="E66" s="159"/>
      <c r="F66" s="159"/>
      <c r="G66" s="159"/>
      <c r="H66" s="159"/>
      <c r="I66" s="160"/>
      <c r="J66" s="161">
        <f>J218</f>
        <v>0</v>
      </c>
      <c r="K66" s="162"/>
    </row>
    <row r="67" spans="2:11" s="9" customFormat="1" ht="19.9" customHeight="1">
      <c r="B67" s="156"/>
      <c r="C67" s="157"/>
      <c r="D67" s="158" t="s">
        <v>157</v>
      </c>
      <c r="E67" s="159"/>
      <c r="F67" s="159"/>
      <c r="G67" s="159"/>
      <c r="H67" s="159"/>
      <c r="I67" s="160"/>
      <c r="J67" s="161">
        <f>J234</f>
        <v>0</v>
      </c>
      <c r="K67" s="162"/>
    </row>
    <row r="68" spans="2:11" s="9" customFormat="1" ht="19.9" customHeight="1">
      <c r="B68" s="156"/>
      <c r="C68" s="157"/>
      <c r="D68" s="158" t="s">
        <v>514</v>
      </c>
      <c r="E68" s="159"/>
      <c r="F68" s="159"/>
      <c r="G68" s="159"/>
      <c r="H68" s="159"/>
      <c r="I68" s="160"/>
      <c r="J68" s="161">
        <f>J250</f>
        <v>0</v>
      </c>
      <c r="K68" s="162"/>
    </row>
    <row r="69" spans="2:11" s="1" customFormat="1" ht="21.75" customHeight="1">
      <c r="B69" s="36"/>
      <c r="C69" s="37"/>
      <c r="D69" s="37"/>
      <c r="E69" s="37"/>
      <c r="F69" s="37"/>
      <c r="G69" s="37"/>
      <c r="H69" s="37"/>
      <c r="I69" s="118"/>
      <c r="J69" s="37"/>
      <c r="K69" s="40"/>
    </row>
    <row r="70" spans="2:11" s="1" customFormat="1" ht="6.95" customHeight="1">
      <c r="B70" s="51"/>
      <c r="C70" s="52"/>
      <c r="D70" s="52"/>
      <c r="E70" s="52"/>
      <c r="F70" s="52"/>
      <c r="G70" s="52"/>
      <c r="H70" s="52"/>
      <c r="I70" s="139"/>
      <c r="J70" s="52"/>
      <c r="K70" s="53"/>
    </row>
    <row r="74" spans="2:12" s="1" customFormat="1" ht="6.95" customHeight="1">
      <c r="B74" s="54"/>
      <c r="C74" s="55"/>
      <c r="D74" s="55"/>
      <c r="E74" s="55"/>
      <c r="F74" s="55"/>
      <c r="G74" s="55"/>
      <c r="H74" s="55"/>
      <c r="I74" s="142"/>
      <c r="J74" s="55"/>
      <c r="K74" s="55"/>
      <c r="L74" s="56"/>
    </row>
    <row r="75" spans="2:12" s="1" customFormat="1" ht="36.95" customHeight="1">
      <c r="B75" s="36"/>
      <c r="C75" s="57" t="s">
        <v>165</v>
      </c>
      <c r="D75" s="58"/>
      <c r="E75" s="58"/>
      <c r="F75" s="58"/>
      <c r="G75" s="58"/>
      <c r="H75" s="58"/>
      <c r="I75" s="163"/>
      <c r="J75" s="58"/>
      <c r="K75" s="58"/>
      <c r="L75" s="56"/>
    </row>
    <row r="76" spans="2:12" s="1" customFormat="1" ht="6.95" customHeight="1">
      <c r="B76" s="36"/>
      <c r="C76" s="58"/>
      <c r="D76" s="58"/>
      <c r="E76" s="58"/>
      <c r="F76" s="58"/>
      <c r="G76" s="58"/>
      <c r="H76" s="58"/>
      <c r="I76" s="163"/>
      <c r="J76" s="58"/>
      <c r="K76" s="58"/>
      <c r="L76" s="56"/>
    </row>
    <row r="77" spans="2:12" s="1" customFormat="1" ht="14.45" customHeight="1">
      <c r="B77" s="36"/>
      <c r="C77" s="60" t="s">
        <v>16</v>
      </c>
      <c r="D77" s="58"/>
      <c r="E77" s="58"/>
      <c r="F77" s="58"/>
      <c r="G77" s="58"/>
      <c r="H77" s="58"/>
      <c r="I77" s="163"/>
      <c r="J77" s="58"/>
      <c r="K77" s="58"/>
      <c r="L77" s="56"/>
    </row>
    <row r="78" spans="2:12" s="1" customFormat="1" ht="22.5" customHeight="1">
      <c r="B78" s="36"/>
      <c r="C78" s="58"/>
      <c r="D78" s="58"/>
      <c r="E78" s="331" t="str">
        <f>E7</f>
        <v>VD Labská, zvýšení retenční funkce rekonstrucí spodních výpustí v obtokovém tunelu</v>
      </c>
      <c r="F78" s="308"/>
      <c r="G78" s="308"/>
      <c r="H78" s="308"/>
      <c r="I78" s="163"/>
      <c r="J78" s="58"/>
      <c r="K78" s="58"/>
      <c r="L78" s="56"/>
    </row>
    <row r="79" spans="2:12" ht="13.5">
      <c r="B79" s="23"/>
      <c r="C79" s="60" t="s">
        <v>148</v>
      </c>
      <c r="D79" s="270"/>
      <c r="E79" s="270"/>
      <c r="F79" s="270"/>
      <c r="G79" s="270"/>
      <c r="H79" s="270"/>
      <c r="J79" s="270"/>
      <c r="K79" s="270"/>
      <c r="L79" s="271"/>
    </row>
    <row r="80" spans="2:12" s="1" customFormat="1" ht="22.5" customHeight="1">
      <c r="B80" s="36"/>
      <c r="C80" s="58"/>
      <c r="D80" s="58"/>
      <c r="E80" s="331" t="s">
        <v>1108</v>
      </c>
      <c r="F80" s="308"/>
      <c r="G80" s="308"/>
      <c r="H80" s="308"/>
      <c r="I80" s="163"/>
      <c r="J80" s="58"/>
      <c r="K80" s="58"/>
      <c r="L80" s="56"/>
    </row>
    <row r="81" spans="2:12" s="1" customFormat="1" ht="14.45" customHeight="1">
      <c r="B81" s="36"/>
      <c r="C81" s="60" t="s">
        <v>1109</v>
      </c>
      <c r="D81" s="58"/>
      <c r="E81" s="58"/>
      <c r="F81" s="58"/>
      <c r="G81" s="58"/>
      <c r="H81" s="58"/>
      <c r="I81" s="163"/>
      <c r="J81" s="58"/>
      <c r="K81" s="58"/>
      <c r="L81" s="56"/>
    </row>
    <row r="82" spans="2:12" s="1" customFormat="1" ht="23.25" customHeight="1">
      <c r="B82" s="36"/>
      <c r="C82" s="58"/>
      <c r="D82" s="58"/>
      <c r="E82" s="305" t="str">
        <f>E11</f>
        <v>SO 03.01 - Odtoková štola - úprava dna</v>
      </c>
      <c r="F82" s="308"/>
      <c r="G82" s="308"/>
      <c r="H82" s="308"/>
      <c r="I82" s="163"/>
      <c r="J82" s="58"/>
      <c r="K82" s="58"/>
      <c r="L82" s="56"/>
    </row>
    <row r="83" spans="2:12" s="1" customFormat="1" ht="6.95" customHeight="1">
      <c r="B83" s="36"/>
      <c r="C83" s="58"/>
      <c r="D83" s="58"/>
      <c r="E83" s="58"/>
      <c r="F83" s="58"/>
      <c r="G83" s="58"/>
      <c r="H83" s="58"/>
      <c r="I83" s="163"/>
      <c r="J83" s="58"/>
      <c r="K83" s="58"/>
      <c r="L83" s="56"/>
    </row>
    <row r="84" spans="2:12" s="1" customFormat="1" ht="18" customHeight="1">
      <c r="B84" s="36"/>
      <c r="C84" s="60" t="s">
        <v>22</v>
      </c>
      <c r="D84" s="58"/>
      <c r="E84" s="58"/>
      <c r="F84" s="164" t="str">
        <f>F14</f>
        <v xml:space="preserve"> </v>
      </c>
      <c r="G84" s="58"/>
      <c r="H84" s="58"/>
      <c r="I84" s="165" t="s">
        <v>24</v>
      </c>
      <c r="J84" s="68" t="str">
        <f>IF(J14="","",J14)</f>
        <v>22. 3. 2016</v>
      </c>
      <c r="K84" s="58"/>
      <c r="L84" s="56"/>
    </row>
    <row r="85" spans="2:12" s="1" customFormat="1" ht="6.95" customHeight="1">
      <c r="B85" s="36"/>
      <c r="C85" s="58"/>
      <c r="D85" s="58"/>
      <c r="E85" s="58"/>
      <c r="F85" s="58"/>
      <c r="G85" s="58"/>
      <c r="H85" s="58"/>
      <c r="I85" s="163"/>
      <c r="J85" s="58"/>
      <c r="K85" s="58"/>
      <c r="L85" s="56"/>
    </row>
    <row r="86" spans="2:12" s="1" customFormat="1" ht="13.5">
      <c r="B86" s="36"/>
      <c r="C86" s="60" t="s">
        <v>26</v>
      </c>
      <c r="D86" s="58"/>
      <c r="E86" s="58"/>
      <c r="F86" s="164" t="str">
        <f>E17</f>
        <v>Povodí Labe, státní podnik</v>
      </c>
      <c r="G86" s="58"/>
      <c r="H86" s="58"/>
      <c r="I86" s="165" t="s">
        <v>32</v>
      </c>
      <c r="J86" s="164" t="str">
        <f>E23</f>
        <v>HG Partner, s.r.o.</v>
      </c>
      <c r="K86" s="58"/>
      <c r="L86" s="56"/>
    </row>
    <row r="87" spans="2:12" s="1" customFormat="1" ht="14.45" customHeight="1">
      <c r="B87" s="36"/>
      <c r="C87" s="60" t="s">
        <v>30</v>
      </c>
      <c r="D87" s="58"/>
      <c r="E87" s="58"/>
      <c r="F87" s="164" t="str">
        <f>IF(E20="","",E20)</f>
        <v/>
      </c>
      <c r="G87" s="58"/>
      <c r="H87" s="58"/>
      <c r="I87" s="163"/>
      <c r="J87" s="58"/>
      <c r="K87" s="58"/>
      <c r="L87" s="56"/>
    </row>
    <row r="88" spans="2:12" s="1" customFormat="1" ht="10.35" customHeight="1">
      <c r="B88" s="36"/>
      <c r="C88" s="58"/>
      <c r="D88" s="58"/>
      <c r="E88" s="58"/>
      <c r="F88" s="58"/>
      <c r="G88" s="58"/>
      <c r="H88" s="58"/>
      <c r="I88" s="163"/>
      <c r="J88" s="58"/>
      <c r="K88" s="58"/>
      <c r="L88" s="56"/>
    </row>
    <row r="89" spans="2:20" s="10" customFormat="1" ht="29.25" customHeight="1">
      <c r="B89" s="166"/>
      <c r="C89" s="167" t="s">
        <v>166</v>
      </c>
      <c r="D89" s="168" t="s">
        <v>56</v>
      </c>
      <c r="E89" s="168" t="s">
        <v>52</v>
      </c>
      <c r="F89" s="168" t="s">
        <v>167</v>
      </c>
      <c r="G89" s="168" t="s">
        <v>168</v>
      </c>
      <c r="H89" s="168" t="s">
        <v>169</v>
      </c>
      <c r="I89" s="169" t="s">
        <v>170</v>
      </c>
      <c r="J89" s="168" t="s">
        <v>152</v>
      </c>
      <c r="K89" s="170" t="s">
        <v>171</v>
      </c>
      <c r="L89" s="171"/>
      <c r="M89" s="77" t="s">
        <v>172</v>
      </c>
      <c r="N89" s="78" t="s">
        <v>41</v>
      </c>
      <c r="O89" s="78" t="s">
        <v>173</v>
      </c>
      <c r="P89" s="78" t="s">
        <v>174</v>
      </c>
      <c r="Q89" s="78" t="s">
        <v>175</v>
      </c>
      <c r="R89" s="78" t="s">
        <v>176</v>
      </c>
      <c r="S89" s="78" t="s">
        <v>177</v>
      </c>
      <c r="T89" s="79" t="s">
        <v>178</v>
      </c>
    </row>
    <row r="90" spans="2:63" s="1" customFormat="1" ht="29.25" customHeight="1">
      <c r="B90" s="36"/>
      <c r="C90" s="83" t="s">
        <v>153</v>
      </c>
      <c r="D90" s="58"/>
      <c r="E90" s="58"/>
      <c r="F90" s="58"/>
      <c r="G90" s="58"/>
      <c r="H90" s="58"/>
      <c r="I90" s="163"/>
      <c r="J90" s="172">
        <f>BK90</f>
        <v>0</v>
      </c>
      <c r="K90" s="58"/>
      <c r="L90" s="56"/>
      <c r="M90" s="80"/>
      <c r="N90" s="81"/>
      <c r="O90" s="81"/>
      <c r="P90" s="173">
        <f>P91</f>
        <v>0</v>
      </c>
      <c r="Q90" s="81"/>
      <c r="R90" s="173">
        <f>R91</f>
        <v>533.9977277314999</v>
      </c>
      <c r="S90" s="81"/>
      <c r="T90" s="174">
        <f>T91</f>
        <v>0</v>
      </c>
      <c r="AT90" s="19" t="s">
        <v>70</v>
      </c>
      <c r="AU90" s="19" t="s">
        <v>154</v>
      </c>
      <c r="BK90" s="175">
        <f>BK91</f>
        <v>0</v>
      </c>
    </row>
    <row r="91" spans="2:63" s="11" customFormat="1" ht="37.35" customHeight="1">
      <c r="B91" s="176"/>
      <c r="C91" s="177"/>
      <c r="D91" s="178" t="s">
        <v>70</v>
      </c>
      <c r="E91" s="179" t="s">
        <v>179</v>
      </c>
      <c r="F91" s="179" t="s">
        <v>519</v>
      </c>
      <c r="G91" s="177"/>
      <c r="H91" s="177"/>
      <c r="I91" s="180"/>
      <c r="J91" s="181">
        <f>BK91</f>
        <v>0</v>
      </c>
      <c r="K91" s="177"/>
      <c r="L91" s="182"/>
      <c r="M91" s="183"/>
      <c r="N91" s="184"/>
      <c r="O91" s="184"/>
      <c r="P91" s="185">
        <f>P92+P109+P117+P191+P218+P234+P250</f>
        <v>0</v>
      </c>
      <c r="Q91" s="184"/>
      <c r="R91" s="185">
        <f>R92+R109+R117+R191+R218+R234+R250</f>
        <v>533.9977277314999</v>
      </c>
      <c r="S91" s="184"/>
      <c r="T91" s="186">
        <f>T92+T109+T117+T191+T218+T234+T250</f>
        <v>0</v>
      </c>
      <c r="AR91" s="187" t="s">
        <v>78</v>
      </c>
      <c r="AT91" s="188" t="s">
        <v>70</v>
      </c>
      <c r="AU91" s="188" t="s">
        <v>71</v>
      </c>
      <c r="AY91" s="187" t="s">
        <v>180</v>
      </c>
      <c r="BK91" s="189">
        <f>BK92+BK109+BK117+BK191+BK218+BK234+BK250</f>
        <v>0</v>
      </c>
    </row>
    <row r="92" spans="2:63" s="11" customFormat="1" ht="19.9" customHeight="1">
      <c r="B92" s="176"/>
      <c r="C92" s="177"/>
      <c r="D92" s="190" t="s">
        <v>70</v>
      </c>
      <c r="E92" s="191" t="s">
        <v>78</v>
      </c>
      <c r="F92" s="191" t="s">
        <v>591</v>
      </c>
      <c r="G92" s="177"/>
      <c r="H92" s="177"/>
      <c r="I92" s="180"/>
      <c r="J92" s="192">
        <f>BK92</f>
        <v>0</v>
      </c>
      <c r="K92" s="177"/>
      <c r="L92" s="182"/>
      <c r="M92" s="183"/>
      <c r="N92" s="184"/>
      <c r="O92" s="184"/>
      <c r="P92" s="185">
        <f>SUM(P93:P108)</f>
        <v>0</v>
      </c>
      <c r="Q92" s="184"/>
      <c r="R92" s="185">
        <f>SUM(R93:R108)</f>
        <v>5.098569820000001</v>
      </c>
      <c r="S92" s="184"/>
      <c r="T92" s="186">
        <f>SUM(T93:T108)</f>
        <v>0</v>
      </c>
      <c r="AR92" s="187" t="s">
        <v>78</v>
      </c>
      <c r="AT92" s="188" t="s">
        <v>70</v>
      </c>
      <c r="AU92" s="188" t="s">
        <v>78</v>
      </c>
      <c r="AY92" s="187" t="s">
        <v>180</v>
      </c>
      <c r="BK92" s="189">
        <f>SUM(BK93:BK108)</f>
        <v>0</v>
      </c>
    </row>
    <row r="93" spans="2:65" s="1" customFormat="1" ht="22.5" customHeight="1">
      <c r="B93" s="36"/>
      <c r="C93" s="193" t="s">
        <v>78</v>
      </c>
      <c r="D93" s="193" t="s">
        <v>183</v>
      </c>
      <c r="E93" s="194" t="s">
        <v>1112</v>
      </c>
      <c r="F93" s="195" t="s">
        <v>1113</v>
      </c>
      <c r="G93" s="196" t="s">
        <v>186</v>
      </c>
      <c r="H93" s="197">
        <v>72</v>
      </c>
      <c r="I93" s="198"/>
      <c r="J93" s="199">
        <f>ROUND(I93*H93,2)</f>
        <v>0</v>
      </c>
      <c r="K93" s="195" t="s">
        <v>560</v>
      </c>
      <c r="L93" s="56"/>
      <c r="M93" s="200" t="s">
        <v>21</v>
      </c>
      <c r="N93" s="201" t="s">
        <v>42</v>
      </c>
      <c r="O93" s="37"/>
      <c r="P93" s="202">
        <f>O93*H93</f>
        <v>0</v>
      </c>
      <c r="Q93" s="202">
        <v>0.00033</v>
      </c>
      <c r="R93" s="202">
        <f>Q93*H93</f>
        <v>0.02376</v>
      </c>
      <c r="S93" s="202">
        <v>0</v>
      </c>
      <c r="T93" s="203">
        <f>S93*H93</f>
        <v>0</v>
      </c>
      <c r="AR93" s="19" t="s">
        <v>206</v>
      </c>
      <c r="AT93" s="19" t="s">
        <v>183</v>
      </c>
      <c r="AU93" s="19" t="s">
        <v>80</v>
      </c>
      <c r="AY93" s="19" t="s">
        <v>180</v>
      </c>
      <c r="BE93" s="204">
        <f>IF(N93="základní",J93,0)</f>
        <v>0</v>
      </c>
      <c r="BF93" s="204">
        <f>IF(N93="snížená",J93,0)</f>
        <v>0</v>
      </c>
      <c r="BG93" s="204">
        <f>IF(N93="zákl. přenesená",J93,0)</f>
        <v>0</v>
      </c>
      <c r="BH93" s="204">
        <f>IF(N93="sníž. přenesená",J93,0)</f>
        <v>0</v>
      </c>
      <c r="BI93" s="204">
        <f>IF(N93="nulová",J93,0)</f>
        <v>0</v>
      </c>
      <c r="BJ93" s="19" t="s">
        <v>78</v>
      </c>
      <c r="BK93" s="204">
        <f>ROUND(I93*H93,2)</f>
        <v>0</v>
      </c>
      <c r="BL93" s="19" t="s">
        <v>206</v>
      </c>
      <c r="BM93" s="19" t="s">
        <v>1114</v>
      </c>
    </row>
    <row r="94" spans="2:47" s="1" customFormat="1" ht="27">
      <c r="B94" s="36"/>
      <c r="C94" s="58"/>
      <c r="D94" s="205" t="s">
        <v>188</v>
      </c>
      <c r="E94" s="58"/>
      <c r="F94" s="206" t="s">
        <v>1115</v>
      </c>
      <c r="G94" s="58"/>
      <c r="H94" s="58"/>
      <c r="I94" s="163"/>
      <c r="J94" s="58"/>
      <c r="K94" s="58"/>
      <c r="L94" s="56"/>
      <c r="M94" s="73"/>
      <c r="N94" s="37"/>
      <c r="O94" s="37"/>
      <c r="P94" s="37"/>
      <c r="Q94" s="37"/>
      <c r="R94" s="37"/>
      <c r="S94" s="37"/>
      <c r="T94" s="74"/>
      <c r="AT94" s="19" t="s">
        <v>188</v>
      </c>
      <c r="AU94" s="19" t="s">
        <v>80</v>
      </c>
    </row>
    <row r="95" spans="2:47" s="1" customFormat="1" ht="54">
      <c r="B95" s="36"/>
      <c r="C95" s="58"/>
      <c r="D95" s="205" t="s">
        <v>198</v>
      </c>
      <c r="E95" s="58"/>
      <c r="F95" s="218" t="s">
        <v>1116</v>
      </c>
      <c r="G95" s="58"/>
      <c r="H95" s="58"/>
      <c r="I95" s="163"/>
      <c r="J95" s="58"/>
      <c r="K95" s="58"/>
      <c r="L95" s="56"/>
      <c r="M95" s="73"/>
      <c r="N95" s="37"/>
      <c r="O95" s="37"/>
      <c r="P95" s="37"/>
      <c r="Q95" s="37"/>
      <c r="R95" s="37"/>
      <c r="S95" s="37"/>
      <c r="T95" s="74"/>
      <c r="AT95" s="19" t="s">
        <v>198</v>
      </c>
      <c r="AU95" s="19" t="s">
        <v>80</v>
      </c>
    </row>
    <row r="96" spans="2:47" s="1" customFormat="1" ht="27">
      <c r="B96" s="36"/>
      <c r="C96" s="58"/>
      <c r="D96" s="205" t="s">
        <v>216</v>
      </c>
      <c r="E96" s="58"/>
      <c r="F96" s="218" t="s">
        <v>1117</v>
      </c>
      <c r="G96" s="58"/>
      <c r="H96" s="58"/>
      <c r="I96" s="163"/>
      <c r="J96" s="58"/>
      <c r="K96" s="58"/>
      <c r="L96" s="56"/>
      <c r="M96" s="73"/>
      <c r="N96" s="37"/>
      <c r="O96" s="37"/>
      <c r="P96" s="37"/>
      <c r="Q96" s="37"/>
      <c r="R96" s="37"/>
      <c r="S96" s="37"/>
      <c r="T96" s="74"/>
      <c r="AT96" s="19" t="s">
        <v>216</v>
      </c>
      <c r="AU96" s="19" t="s">
        <v>80</v>
      </c>
    </row>
    <row r="97" spans="2:51" s="12" customFormat="1" ht="13.5">
      <c r="B97" s="207"/>
      <c r="C97" s="208"/>
      <c r="D97" s="230" t="s">
        <v>190</v>
      </c>
      <c r="E97" s="243" t="s">
        <v>21</v>
      </c>
      <c r="F97" s="244" t="s">
        <v>1118</v>
      </c>
      <c r="G97" s="208"/>
      <c r="H97" s="245">
        <v>72</v>
      </c>
      <c r="I97" s="212"/>
      <c r="J97" s="208"/>
      <c r="K97" s="208"/>
      <c r="L97" s="213"/>
      <c r="M97" s="214"/>
      <c r="N97" s="215"/>
      <c r="O97" s="215"/>
      <c r="P97" s="215"/>
      <c r="Q97" s="215"/>
      <c r="R97" s="215"/>
      <c r="S97" s="215"/>
      <c r="T97" s="216"/>
      <c r="AT97" s="217" t="s">
        <v>190</v>
      </c>
      <c r="AU97" s="217" t="s">
        <v>80</v>
      </c>
      <c r="AV97" s="12" t="s">
        <v>80</v>
      </c>
      <c r="AW97" s="12" t="s">
        <v>34</v>
      </c>
      <c r="AX97" s="12" t="s">
        <v>78</v>
      </c>
      <c r="AY97" s="217" t="s">
        <v>180</v>
      </c>
    </row>
    <row r="98" spans="2:65" s="1" customFormat="1" ht="22.5" customHeight="1">
      <c r="B98" s="36"/>
      <c r="C98" s="193" t="s">
        <v>80</v>
      </c>
      <c r="D98" s="193" t="s">
        <v>183</v>
      </c>
      <c r="E98" s="194" t="s">
        <v>1119</v>
      </c>
      <c r="F98" s="195" t="s">
        <v>1120</v>
      </c>
      <c r="G98" s="196" t="s">
        <v>186</v>
      </c>
      <c r="H98" s="197">
        <v>88</v>
      </c>
      <c r="I98" s="198"/>
      <c r="J98" s="199">
        <f>ROUND(I98*H98,2)</f>
        <v>0</v>
      </c>
      <c r="K98" s="195" t="s">
        <v>560</v>
      </c>
      <c r="L98" s="56"/>
      <c r="M98" s="200" t="s">
        <v>21</v>
      </c>
      <c r="N98" s="201" t="s">
        <v>42</v>
      </c>
      <c r="O98" s="37"/>
      <c r="P98" s="202">
        <f>O98*H98</f>
        <v>0</v>
      </c>
      <c r="Q98" s="202">
        <v>0.00226</v>
      </c>
      <c r="R98" s="202">
        <f>Q98*H98</f>
        <v>0.19888</v>
      </c>
      <c r="S98" s="202">
        <v>0</v>
      </c>
      <c r="T98" s="203">
        <f>S98*H98</f>
        <v>0</v>
      </c>
      <c r="AR98" s="19" t="s">
        <v>206</v>
      </c>
      <c r="AT98" s="19" t="s">
        <v>183</v>
      </c>
      <c r="AU98" s="19" t="s">
        <v>80</v>
      </c>
      <c r="AY98" s="19" t="s">
        <v>180</v>
      </c>
      <c r="BE98" s="204">
        <f>IF(N98="základní",J98,0)</f>
        <v>0</v>
      </c>
      <c r="BF98" s="204">
        <f>IF(N98="snížená",J98,0)</f>
        <v>0</v>
      </c>
      <c r="BG98" s="204">
        <f>IF(N98="zákl. přenesená",J98,0)</f>
        <v>0</v>
      </c>
      <c r="BH98" s="204">
        <f>IF(N98="sníž. přenesená",J98,0)</f>
        <v>0</v>
      </c>
      <c r="BI98" s="204">
        <f>IF(N98="nulová",J98,0)</f>
        <v>0</v>
      </c>
      <c r="BJ98" s="19" t="s">
        <v>78</v>
      </c>
      <c r="BK98" s="204">
        <f>ROUND(I98*H98,2)</f>
        <v>0</v>
      </c>
      <c r="BL98" s="19" t="s">
        <v>206</v>
      </c>
      <c r="BM98" s="19" t="s">
        <v>1121</v>
      </c>
    </row>
    <row r="99" spans="2:47" s="1" customFormat="1" ht="27">
      <c r="B99" s="36"/>
      <c r="C99" s="58"/>
      <c r="D99" s="205" t="s">
        <v>188</v>
      </c>
      <c r="E99" s="58"/>
      <c r="F99" s="206" t="s">
        <v>1122</v>
      </c>
      <c r="G99" s="58"/>
      <c r="H99" s="58"/>
      <c r="I99" s="163"/>
      <c r="J99" s="58"/>
      <c r="K99" s="58"/>
      <c r="L99" s="56"/>
      <c r="M99" s="73"/>
      <c r="N99" s="37"/>
      <c r="O99" s="37"/>
      <c r="P99" s="37"/>
      <c r="Q99" s="37"/>
      <c r="R99" s="37"/>
      <c r="S99" s="37"/>
      <c r="T99" s="74"/>
      <c r="AT99" s="19" t="s">
        <v>188</v>
      </c>
      <c r="AU99" s="19" t="s">
        <v>80</v>
      </c>
    </row>
    <row r="100" spans="2:47" s="1" customFormat="1" ht="54">
      <c r="B100" s="36"/>
      <c r="C100" s="58"/>
      <c r="D100" s="205" t="s">
        <v>198</v>
      </c>
      <c r="E100" s="58"/>
      <c r="F100" s="218" t="s">
        <v>1116</v>
      </c>
      <c r="G100" s="58"/>
      <c r="H100" s="58"/>
      <c r="I100" s="163"/>
      <c r="J100" s="58"/>
      <c r="K100" s="58"/>
      <c r="L100" s="56"/>
      <c r="M100" s="73"/>
      <c r="N100" s="37"/>
      <c r="O100" s="37"/>
      <c r="P100" s="37"/>
      <c r="Q100" s="37"/>
      <c r="R100" s="37"/>
      <c r="S100" s="37"/>
      <c r="T100" s="74"/>
      <c r="AT100" s="19" t="s">
        <v>198</v>
      </c>
      <c r="AU100" s="19" t="s">
        <v>80</v>
      </c>
    </row>
    <row r="101" spans="2:47" s="1" customFormat="1" ht="27">
      <c r="B101" s="36"/>
      <c r="C101" s="58"/>
      <c r="D101" s="205" t="s">
        <v>216</v>
      </c>
      <c r="E101" s="58"/>
      <c r="F101" s="218" t="s">
        <v>1123</v>
      </c>
      <c r="G101" s="58"/>
      <c r="H101" s="58"/>
      <c r="I101" s="163"/>
      <c r="J101" s="58"/>
      <c r="K101" s="58"/>
      <c r="L101" s="56"/>
      <c r="M101" s="73"/>
      <c r="N101" s="37"/>
      <c r="O101" s="37"/>
      <c r="P101" s="37"/>
      <c r="Q101" s="37"/>
      <c r="R101" s="37"/>
      <c r="S101" s="37"/>
      <c r="T101" s="74"/>
      <c r="AT101" s="19" t="s">
        <v>216</v>
      </c>
      <c r="AU101" s="19" t="s">
        <v>80</v>
      </c>
    </row>
    <row r="102" spans="2:51" s="12" customFormat="1" ht="13.5">
      <c r="B102" s="207"/>
      <c r="C102" s="208"/>
      <c r="D102" s="230" t="s">
        <v>190</v>
      </c>
      <c r="E102" s="243" t="s">
        <v>21</v>
      </c>
      <c r="F102" s="244" t="s">
        <v>1124</v>
      </c>
      <c r="G102" s="208"/>
      <c r="H102" s="245">
        <v>88</v>
      </c>
      <c r="I102" s="212"/>
      <c r="J102" s="208"/>
      <c r="K102" s="208"/>
      <c r="L102" s="213"/>
      <c r="M102" s="214"/>
      <c r="N102" s="215"/>
      <c r="O102" s="215"/>
      <c r="P102" s="215"/>
      <c r="Q102" s="215"/>
      <c r="R102" s="215"/>
      <c r="S102" s="215"/>
      <c r="T102" s="216"/>
      <c r="AT102" s="217" t="s">
        <v>190</v>
      </c>
      <c r="AU102" s="217" t="s">
        <v>80</v>
      </c>
      <c r="AV102" s="12" t="s">
        <v>80</v>
      </c>
      <c r="AW102" s="12" t="s">
        <v>34</v>
      </c>
      <c r="AX102" s="12" t="s">
        <v>78</v>
      </c>
      <c r="AY102" s="217" t="s">
        <v>180</v>
      </c>
    </row>
    <row r="103" spans="2:65" s="1" customFormat="1" ht="22.5" customHeight="1">
      <c r="B103" s="36"/>
      <c r="C103" s="193" t="s">
        <v>203</v>
      </c>
      <c r="D103" s="193" t="s">
        <v>183</v>
      </c>
      <c r="E103" s="194" t="s">
        <v>1125</v>
      </c>
      <c r="F103" s="195" t="s">
        <v>1126</v>
      </c>
      <c r="G103" s="196" t="s">
        <v>186</v>
      </c>
      <c r="H103" s="197">
        <v>4302</v>
      </c>
      <c r="I103" s="198"/>
      <c r="J103" s="199">
        <f>ROUND(I103*H103,2)</f>
        <v>0</v>
      </c>
      <c r="K103" s="195" t="s">
        <v>21</v>
      </c>
      <c r="L103" s="56"/>
      <c r="M103" s="200" t="s">
        <v>21</v>
      </c>
      <c r="N103" s="201" t="s">
        <v>42</v>
      </c>
      <c r="O103" s="37"/>
      <c r="P103" s="202">
        <f>O103*H103</f>
        <v>0</v>
      </c>
      <c r="Q103" s="202">
        <v>0.00113341</v>
      </c>
      <c r="R103" s="202">
        <f>Q103*H103</f>
        <v>4.8759298200000005</v>
      </c>
      <c r="S103" s="202">
        <v>0</v>
      </c>
      <c r="T103" s="203">
        <f>S103*H103</f>
        <v>0</v>
      </c>
      <c r="AR103" s="19" t="s">
        <v>206</v>
      </c>
      <c r="AT103" s="19" t="s">
        <v>183</v>
      </c>
      <c r="AU103" s="19" t="s">
        <v>80</v>
      </c>
      <c r="AY103" s="19" t="s">
        <v>180</v>
      </c>
      <c r="BE103" s="204">
        <f>IF(N103="základní",J103,0)</f>
        <v>0</v>
      </c>
      <c r="BF103" s="204">
        <f>IF(N103="snížená",J103,0)</f>
        <v>0</v>
      </c>
      <c r="BG103" s="204">
        <f>IF(N103="zákl. přenesená",J103,0)</f>
        <v>0</v>
      </c>
      <c r="BH103" s="204">
        <f>IF(N103="sníž. přenesená",J103,0)</f>
        <v>0</v>
      </c>
      <c r="BI103" s="204">
        <f>IF(N103="nulová",J103,0)</f>
        <v>0</v>
      </c>
      <c r="BJ103" s="19" t="s">
        <v>78</v>
      </c>
      <c r="BK103" s="204">
        <f>ROUND(I103*H103,2)</f>
        <v>0</v>
      </c>
      <c r="BL103" s="19" t="s">
        <v>206</v>
      </c>
      <c r="BM103" s="19" t="s">
        <v>1127</v>
      </c>
    </row>
    <row r="104" spans="2:47" s="1" customFormat="1" ht="27">
      <c r="B104" s="36"/>
      <c r="C104" s="58"/>
      <c r="D104" s="205" t="s">
        <v>188</v>
      </c>
      <c r="E104" s="58"/>
      <c r="F104" s="206" t="s">
        <v>1128</v>
      </c>
      <c r="G104" s="58"/>
      <c r="H104" s="58"/>
      <c r="I104" s="163"/>
      <c r="J104" s="58"/>
      <c r="K104" s="58"/>
      <c r="L104" s="56"/>
      <c r="M104" s="73"/>
      <c r="N104" s="37"/>
      <c r="O104" s="37"/>
      <c r="P104" s="37"/>
      <c r="Q104" s="37"/>
      <c r="R104" s="37"/>
      <c r="S104" s="37"/>
      <c r="T104" s="74"/>
      <c r="AT104" s="19" t="s">
        <v>188</v>
      </c>
      <c r="AU104" s="19" t="s">
        <v>80</v>
      </c>
    </row>
    <row r="105" spans="2:47" s="1" customFormat="1" ht="108">
      <c r="B105" s="36"/>
      <c r="C105" s="58"/>
      <c r="D105" s="205" t="s">
        <v>216</v>
      </c>
      <c r="E105" s="58"/>
      <c r="F105" s="218" t="s">
        <v>1129</v>
      </c>
      <c r="G105" s="58"/>
      <c r="H105" s="58"/>
      <c r="I105" s="163"/>
      <c r="J105" s="58"/>
      <c r="K105" s="58"/>
      <c r="L105" s="56"/>
      <c r="M105" s="73"/>
      <c r="N105" s="37"/>
      <c r="O105" s="37"/>
      <c r="P105" s="37"/>
      <c r="Q105" s="37"/>
      <c r="R105" s="37"/>
      <c r="S105" s="37"/>
      <c r="T105" s="74"/>
      <c r="AT105" s="19" t="s">
        <v>216</v>
      </c>
      <c r="AU105" s="19" t="s">
        <v>80</v>
      </c>
    </row>
    <row r="106" spans="2:51" s="12" customFormat="1" ht="13.5">
      <c r="B106" s="207"/>
      <c r="C106" s="208"/>
      <c r="D106" s="205" t="s">
        <v>190</v>
      </c>
      <c r="E106" s="209" t="s">
        <v>21</v>
      </c>
      <c r="F106" s="210" t="s">
        <v>1130</v>
      </c>
      <c r="G106" s="208"/>
      <c r="H106" s="211">
        <v>945</v>
      </c>
      <c r="I106" s="212"/>
      <c r="J106" s="208"/>
      <c r="K106" s="208"/>
      <c r="L106" s="213"/>
      <c r="M106" s="214"/>
      <c r="N106" s="215"/>
      <c r="O106" s="215"/>
      <c r="P106" s="215"/>
      <c r="Q106" s="215"/>
      <c r="R106" s="215"/>
      <c r="S106" s="215"/>
      <c r="T106" s="216"/>
      <c r="AT106" s="217" t="s">
        <v>190</v>
      </c>
      <c r="AU106" s="217" t="s">
        <v>80</v>
      </c>
      <c r="AV106" s="12" t="s">
        <v>80</v>
      </c>
      <c r="AW106" s="12" t="s">
        <v>34</v>
      </c>
      <c r="AX106" s="12" t="s">
        <v>71</v>
      </c>
      <c r="AY106" s="217" t="s">
        <v>180</v>
      </c>
    </row>
    <row r="107" spans="2:51" s="12" customFormat="1" ht="13.5">
      <c r="B107" s="207"/>
      <c r="C107" s="208"/>
      <c r="D107" s="205" t="s">
        <v>190</v>
      </c>
      <c r="E107" s="209" t="s">
        <v>21</v>
      </c>
      <c r="F107" s="210" t="s">
        <v>1131</v>
      </c>
      <c r="G107" s="208"/>
      <c r="H107" s="211">
        <v>3357</v>
      </c>
      <c r="I107" s="212"/>
      <c r="J107" s="208"/>
      <c r="K107" s="208"/>
      <c r="L107" s="213"/>
      <c r="M107" s="214"/>
      <c r="N107" s="215"/>
      <c r="O107" s="215"/>
      <c r="P107" s="215"/>
      <c r="Q107" s="215"/>
      <c r="R107" s="215"/>
      <c r="S107" s="215"/>
      <c r="T107" s="216"/>
      <c r="AT107" s="217" t="s">
        <v>190</v>
      </c>
      <c r="AU107" s="217" t="s">
        <v>80</v>
      </c>
      <c r="AV107" s="12" t="s">
        <v>80</v>
      </c>
      <c r="AW107" s="12" t="s">
        <v>34</v>
      </c>
      <c r="AX107" s="12" t="s">
        <v>71</v>
      </c>
      <c r="AY107" s="217" t="s">
        <v>180</v>
      </c>
    </row>
    <row r="108" spans="2:51" s="13" customFormat="1" ht="13.5">
      <c r="B108" s="219"/>
      <c r="C108" s="220"/>
      <c r="D108" s="205" t="s">
        <v>190</v>
      </c>
      <c r="E108" s="221" t="s">
        <v>21</v>
      </c>
      <c r="F108" s="222" t="s">
        <v>209</v>
      </c>
      <c r="G108" s="220"/>
      <c r="H108" s="223">
        <v>4302</v>
      </c>
      <c r="I108" s="224"/>
      <c r="J108" s="220"/>
      <c r="K108" s="220"/>
      <c r="L108" s="225"/>
      <c r="M108" s="226"/>
      <c r="N108" s="227"/>
      <c r="O108" s="227"/>
      <c r="P108" s="227"/>
      <c r="Q108" s="227"/>
      <c r="R108" s="227"/>
      <c r="S108" s="227"/>
      <c r="T108" s="228"/>
      <c r="AT108" s="229" t="s">
        <v>190</v>
      </c>
      <c r="AU108" s="229" t="s">
        <v>80</v>
      </c>
      <c r="AV108" s="13" t="s">
        <v>206</v>
      </c>
      <c r="AW108" s="13" t="s">
        <v>34</v>
      </c>
      <c r="AX108" s="13" t="s">
        <v>78</v>
      </c>
      <c r="AY108" s="229" t="s">
        <v>180</v>
      </c>
    </row>
    <row r="109" spans="2:63" s="11" customFormat="1" ht="29.85" customHeight="1">
      <c r="B109" s="176"/>
      <c r="C109" s="177"/>
      <c r="D109" s="190" t="s">
        <v>70</v>
      </c>
      <c r="E109" s="191" t="s">
        <v>80</v>
      </c>
      <c r="F109" s="191" t="s">
        <v>611</v>
      </c>
      <c r="G109" s="177"/>
      <c r="H109" s="177"/>
      <c r="I109" s="180"/>
      <c r="J109" s="192">
        <f>BK109</f>
        <v>0</v>
      </c>
      <c r="K109" s="177"/>
      <c r="L109" s="182"/>
      <c r="M109" s="183"/>
      <c r="N109" s="184"/>
      <c r="O109" s="184"/>
      <c r="P109" s="185">
        <f>SUM(P110:P116)</f>
        <v>0</v>
      </c>
      <c r="Q109" s="184"/>
      <c r="R109" s="185">
        <f>SUM(R110:R116)</f>
        <v>0.0493038</v>
      </c>
      <c r="S109" s="184"/>
      <c r="T109" s="186">
        <f>SUM(T110:T116)</f>
        <v>0</v>
      </c>
      <c r="AR109" s="187" t="s">
        <v>78</v>
      </c>
      <c r="AT109" s="188" t="s">
        <v>70</v>
      </c>
      <c r="AU109" s="188" t="s">
        <v>78</v>
      </c>
      <c r="AY109" s="187" t="s">
        <v>180</v>
      </c>
      <c r="BK109" s="189">
        <f>SUM(BK110:BK116)</f>
        <v>0</v>
      </c>
    </row>
    <row r="110" spans="2:65" s="1" customFormat="1" ht="22.5" customHeight="1">
      <c r="B110" s="36"/>
      <c r="C110" s="193" t="s">
        <v>206</v>
      </c>
      <c r="D110" s="193" t="s">
        <v>183</v>
      </c>
      <c r="E110" s="194" t="s">
        <v>1132</v>
      </c>
      <c r="F110" s="195" t="s">
        <v>1133</v>
      </c>
      <c r="G110" s="196" t="s">
        <v>614</v>
      </c>
      <c r="H110" s="197">
        <v>100.62</v>
      </c>
      <c r="I110" s="198"/>
      <c r="J110" s="199">
        <f>ROUND(I110*H110,2)</f>
        <v>0</v>
      </c>
      <c r="K110" s="195" t="s">
        <v>560</v>
      </c>
      <c r="L110" s="56"/>
      <c r="M110" s="200" t="s">
        <v>21</v>
      </c>
      <c r="N110" s="201" t="s">
        <v>42</v>
      </c>
      <c r="O110" s="37"/>
      <c r="P110" s="202">
        <f>O110*H110</f>
        <v>0</v>
      </c>
      <c r="Q110" s="202">
        <v>0.00049</v>
      </c>
      <c r="R110" s="202">
        <f>Q110*H110</f>
        <v>0.0493038</v>
      </c>
      <c r="S110" s="202">
        <v>0</v>
      </c>
      <c r="T110" s="203">
        <f>S110*H110</f>
        <v>0</v>
      </c>
      <c r="AR110" s="19" t="s">
        <v>206</v>
      </c>
      <c r="AT110" s="19" t="s">
        <v>183</v>
      </c>
      <c r="AU110" s="19" t="s">
        <v>80</v>
      </c>
      <c r="AY110" s="19" t="s">
        <v>180</v>
      </c>
      <c r="BE110" s="204">
        <f>IF(N110="základní",J110,0)</f>
        <v>0</v>
      </c>
      <c r="BF110" s="204">
        <f>IF(N110="snížená",J110,0)</f>
        <v>0</v>
      </c>
      <c r="BG110" s="204">
        <f>IF(N110="zákl. přenesená",J110,0)</f>
        <v>0</v>
      </c>
      <c r="BH110" s="204">
        <f>IF(N110="sníž. přenesená",J110,0)</f>
        <v>0</v>
      </c>
      <c r="BI110" s="204">
        <f>IF(N110="nulová",J110,0)</f>
        <v>0</v>
      </c>
      <c r="BJ110" s="19" t="s">
        <v>78</v>
      </c>
      <c r="BK110" s="204">
        <f>ROUND(I110*H110,2)</f>
        <v>0</v>
      </c>
      <c r="BL110" s="19" t="s">
        <v>206</v>
      </c>
      <c r="BM110" s="19" t="s">
        <v>1134</v>
      </c>
    </row>
    <row r="111" spans="2:47" s="1" customFormat="1" ht="13.5">
      <c r="B111" s="36"/>
      <c r="C111" s="58"/>
      <c r="D111" s="205" t="s">
        <v>188</v>
      </c>
      <c r="E111" s="58"/>
      <c r="F111" s="206" t="s">
        <v>1133</v>
      </c>
      <c r="G111" s="58"/>
      <c r="H111" s="58"/>
      <c r="I111" s="163"/>
      <c r="J111" s="58"/>
      <c r="K111" s="58"/>
      <c r="L111" s="56"/>
      <c r="M111" s="73"/>
      <c r="N111" s="37"/>
      <c r="O111" s="37"/>
      <c r="P111" s="37"/>
      <c r="Q111" s="37"/>
      <c r="R111" s="37"/>
      <c r="S111" s="37"/>
      <c r="T111" s="74"/>
      <c r="AT111" s="19" t="s">
        <v>188</v>
      </c>
      <c r="AU111" s="19" t="s">
        <v>80</v>
      </c>
    </row>
    <row r="112" spans="2:47" s="1" customFormat="1" ht="54">
      <c r="B112" s="36"/>
      <c r="C112" s="58"/>
      <c r="D112" s="205" t="s">
        <v>198</v>
      </c>
      <c r="E112" s="58"/>
      <c r="F112" s="218" t="s">
        <v>1135</v>
      </c>
      <c r="G112" s="58"/>
      <c r="H112" s="58"/>
      <c r="I112" s="163"/>
      <c r="J112" s="58"/>
      <c r="K112" s="58"/>
      <c r="L112" s="56"/>
      <c r="M112" s="73"/>
      <c r="N112" s="37"/>
      <c r="O112" s="37"/>
      <c r="P112" s="37"/>
      <c r="Q112" s="37"/>
      <c r="R112" s="37"/>
      <c r="S112" s="37"/>
      <c r="T112" s="74"/>
      <c r="AT112" s="19" t="s">
        <v>198</v>
      </c>
      <c r="AU112" s="19" t="s">
        <v>80</v>
      </c>
    </row>
    <row r="113" spans="2:47" s="1" customFormat="1" ht="27">
      <c r="B113" s="36"/>
      <c r="C113" s="58"/>
      <c r="D113" s="205" t="s">
        <v>216</v>
      </c>
      <c r="E113" s="58"/>
      <c r="F113" s="218" t="s">
        <v>1136</v>
      </c>
      <c r="G113" s="58"/>
      <c r="H113" s="58"/>
      <c r="I113" s="163"/>
      <c r="J113" s="58"/>
      <c r="K113" s="58"/>
      <c r="L113" s="56"/>
      <c r="M113" s="73"/>
      <c r="N113" s="37"/>
      <c r="O113" s="37"/>
      <c r="P113" s="37"/>
      <c r="Q113" s="37"/>
      <c r="R113" s="37"/>
      <c r="S113" s="37"/>
      <c r="T113" s="74"/>
      <c r="AT113" s="19" t="s">
        <v>216</v>
      </c>
      <c r="AU113" s="19" t="s">
        <v>80</v>
      </c>
    </row>
    <row r="114" spans="2:51" s="12" customFormat="1" ht="13.5">
      <c r="B114" s="207"/>
      <c r="C114" s="208"/>
      <c r="D114" s="205" t="s">
        <v>190</v>
      </c>
      <c r="E114" s="209" t="s">
        <v>21</v>
      </c>
      <c r="F114" s="210" t="s">
        <v>1137</v>
      </c>
      <c r="G114" s="208"/>
      <c r="H114" s="211">
        <v>12.86</v>
      </c>
      <c r="I114" s="212"/>
      <c r="J114" s="208"/>
      <c r="K114" s="208"/>
      <c r="L114" s="213"/>
      <c r="M114" s="214"/>
      <c r="N114" s="215"/>
      <c r="O114" s="215"/>
      <c r="P114" s="215"/>
      <c r="Q114" s="215"/>
      <c r="R114" s="215"/>
      <c r="S114" s="215"/>
      <c r="T114" s="216"/>
      <c r="AT114" s="217" t="s">
        <v>190</v>
      </c>
      <c r="AU114" s="217" t="s">
        <v>80</v>
      </c>
      <c r="AV114" s="12" t="s">
        <v>80</v>
      </c>
      <c r="AW114" s="12" t="s">
        <v>34</v>
      </c>
      <c r="AX114" s="12" t="s">
        <v>71</v>
      </c>
      <c r="AY114" s="217" t="s">
        <v>180</v>
      </c>
    </row>
    <row r="115" spans="2:51" s="12" customFormat="1" ht="13.5">
      <c r="B115" s="207"/>
      <c r="C115" s="208"/>
      <c r="D115" s="205" t="s">
        <v>190</v>
      </c>
      <c r="E115" s="209" t="s">
        <v>21</v>
      </c>
      <c r="F115" s="210" t="s">
        <v>1138</v>
      </c>
      <c r="G115" s="208"/>
      <c r="H115" s="211">
        <v>87.76</v>
      </c>
      <c r="I115" s="212"/>
      <c r="J115" s="208"/>
      <c r="K115" s="208"/>
      <c r="L115" s="213"/>
      <c r="M115" s="214"/>
      <c r="N115" s="215"/>
      <c r="O115" s="215"/>
      <c r="P115" s="215"/>
      <c r="Q115" s="215"/>
      <c r="R115" s="215"/>
      <c r="S115" s="215"/>
      <c r="T115" s="216"/>
      <c r="AT115" s="217" t="s">
        <v>190</v>
      </c>
      <c r="AU115" s="217" t="s">
        <v>80</v>
      </c>
      <c r="AV115" s="12" t="s">
        <v>80</v>
      </c>
      <c r="AW115" s="12" t="s">
        <v>34</v>
      </c>
      <c r="AX115" s="12" t="s">
        <v>71</v>
      </c>
      <c r="AY115" s="217" t="s">
        <v>180</v>
      </c>
    </row>
    <row r="116" spans="2:51" s="13" customFormat="1" ht="13.5">
      <c r="B116" s="219"/>
      <c r="C116" s="220"/>
      <c r="D116" s="205" t="s">
        <v>190</v>
      </c>
      <c r="E116" s="221" t="s">
        <v>21</v>
      </c>
      <c r="F116" s="222" t="s">
        <v>209</v>
      </c>
      <c r="G116" s="220"/>
      <c r="H116" s="223">
        <v>100.62</v>
      </c>
      <c r="I116" s="224"/>
      <c r="J116" s="220"/>
      <c r="K116" s="220"/>
      <c r="L116" s="225"/>
      <c r="M116" s="226"/>
      <c r="N116" s="227"/>
      <c r="O116" s="227"/>
      <c r="P116" s="227"/>
      <c r="Q116" s="227"/>
      <c r="R116" s="227"/>
      <c r="S116" s="227"/>
      <c r="T116" s="228"/>
      <c r="AT116" s="229" t="s">
        <v>190</v>
      </c>
      <c r="AU116" s="229" t="s">
        <v>80</v>
      </c>
      <c r="AV116" s="13" t="s">
        <v>206</v>
      </c>
      <c r="AW116" s="13" t="s">
        <v>34</v>
      </c>
      <c r="AX116" s="13" t="s">
        <v>78</v>
      </c>
      <c r="AY116" s="229" t="s">
        <v>180</v>
      </c>
    </row>
    <row r="117" spans="2:63" s="11" customFormat="1" ht="29.85" customHeight="1">
      <c r="B117" s="176"/>
      <c r="C117" s="177"/>
      <c r="D117" s="190" t="s">
        <v>70</v>
      </c>
      <c r="E117" s="191" t="s">
        <v>203</v>
      </c>
      <c r="F117" s="191" t="s">
        <v>686</v>
      </c>
      <c r="G117" s="177"/>
      <c r="H117" s="177"/>
      <c r="I117" s="180"/>
      <c r="J117" s="192">
        <f>BK117</f>
        <v>0</v>
      </c>
      <c r="K117" s="177"/>
      <c r="L117" s="182"/>
      <c r="M117" s="183"/>
      <c r="N117" s="184"/>
      <c r="O117" s="184"/>
      <c r="P117" s="185">
        <f>SUM(P118:P190)</f>
        <v>0</v>
      </c>
      <c r="Q117" s="184"/>
      <c r="R117" s="185">
        <f>SUM(R118:R190)</f>
        <v>468.17544354</v>
      </c>
      <c r="S117" s="184"/>
      <c r="T117" s="186">
        <f>SUM(T118:T190)</f>
        <v>0</v>
      </c>
      <c r="AR117" s="187" t="s">
        <v>78</v>
      </c>
      <c r="AT117" s="188" t="s">
        <v>70</v>
      </c>
      <c r="AU117" s="188" t="s">
        <v>78</v>
      </c>
      <c r="AY117" s="187" t="s">
        <v>180</v>
      </c>
      <c r="BK117" s="189">
        <f>SUM(BK118:BK190)</f>
        <v>0</v>
      </c>
    </row>
    <row r="118" spans="2:65" s="1" customFormat="1" ht="31.5" customHeight="1">
      <c r="B118" s="36"/>
      <c r="C118" s="193" t="s">
        <v>218</v>
      </c>
      <c r="D118" s="193" t="s">
        <v>183</v>
      </c>
      <c r="E118" s="194" t="s">
        <v>1139</v>
      </c>
      <c r="F118" s="195" t="s">
        <v>1140</v>
      </c>
      <c r="G118" s="196" t="s">
        <v>320</v>
      </c>
      <c r="H118" s="197">
        <v>54.52</v>
      </c>
      <c r="I118" s="198"/>
      <c r="J118" s="199">
        <f>ROUND(I118*H118,2)</f>
        <v>0</v>
      </c>
      <c r="K118" s="195" t="s">
        <v>560</v>
      </c>
      <c r="L118" s="56"/>
      <c r="M118" s="200" t="s">
        <v>21</v>
      </c>
      <c r="N118" s="201" t="s">
        <v>42</v>
      </c>
      <c r="O118" s="37"/>
      <c r="P118" s="202">
        <f>O118*H118</f>
        <v>0</v>
      </c>
      <c r="Q118" s="202">
        <v>2.53206</v>
      </c>
      <c r="R118" s="202">
        <f>Q118*H118</f>
        <v>138.04791120000002</v>
      </c>
      <c r="S118" s="202">
        <v>0</v>
      </c>
      <c r="T118" s="203">
        <f>S118*H118</f>
        <v>0</v>
      </c>
      <c r="AR118" s="19" t="s">
        <v>206</v>
      </c>
      <c r="AT118" s="19" t="s">
        <v>183</v>
      </c>
      <c r="AU118" s="19" t="s">
        <v>80</v>
      </c>
      <c r="AY118" s="19" t="s">
        <v>180</v>
      </c>
      <c r="BE118" s="204">
        <f>IF(N118="základní",J118,0)</f>
        <v>0</v>
      </c>
      <c r="BF118" s="204">
        <f>IF(N118="snížená",J118,0)</f>
        <v>0</v>
      </c>
      <c r="BG118" s="204">
        <f>IF(N118="zákl. přenesená",J118,0)</f>
        <v>0</v>
      </c>
      <c r="BH118" s="204">
        <f>IF(N118="sníž. přenesená",J118,0)</f>
        <v>0</v>
      </c>
      <c r="BI118" s="204">
        <f>IF(N118="nulová",J118,0)</f>
        <v>0</v>
      </c>
      <c r="BJ118" s="19" t="s">
        <v>78</v>
      </c>
      <c r="BK118" s="204">
        <f>ROUND(I118*H118,2)</f>
        <v>0</v>
      </c>
      <c r="BL118" s="19" t="s">
        <v>206</v>
      </c>
      <c r="BM118" s="19" t="s">
        <v>1141</v>
      </c>
    </row>
    <row r="119" spans="2:47" s="1" customFormat="1" ht="27">
      <c r="B119" s="36"/>
      <c r="C119" s="58"/>
      <c r="D119" s="205" t="s">
        <v>188</v>
      </c>
      <c r="E119" s="58"/>
      <c r="F119" s="206" t="s">
        <v>1142</v>
      </c>
      <c r="G119" s="58"/>
      <c r="H119" s="58"/>
      <c r="I119" s="163"/>
      <c r="J119" s="58"/>
      <c r="K119" s="58"/>
      <c r="L119" s="56"/>
      <c r="M119" s="73"/>
      <c r="N119" s="37"/>
      <c r="O119" s="37"/>
      <c r="P119" s="37"/>
      <c r="Q119" s="37"/>
      <c r="R119" s="37"/>
      <c r="S119" s="37"/>
      <c r="T119" s="74"/>
      <c r="AT119" s="19" t="s">
        <v>188</v>
      </c>
      <c r="AU119" s="19" t="s">
        <v>80</v>
      </c>
    </row>
    <row r="120" spans="2:47" s="1" customFormat="1" ht="81">
      <c r="B120" s="36"/>
      <c r="C120" s="58"/>
      <c r="D120" s="205" t="s">
        <v>198</v>
      </c>
      <c r="E120" s="58"/>
      <c r="F120" s="218" t="s">
        <v>1143</v>
      </c>
      <c r="G120" s="58"/>
      <c r="H120" s="58"/>
      <c r="I120" s="163"/>
      <c r="J120" s="58"/>
      <c r="K120" s="58"/>
      <c r="L120" s="56"/>
      <c r="M120" s="73"/>
      <c r="N120" s="37"/>
      <c r="O120" s="37"/>
      <c r="P120" s="37"/>
      <c r="Q120" s="37"/>
      <c r="R120" s="37"/>
      <c r="S120" s="37"/>
      <c r="T120" s="74"/>
      <c r="AT120" s="19" t="s">
        <v>198</v>
      </c>
      <c r="AU120" s="19" t="s">
        <v>80</v>
      </c>
    </row>
    <row r="121" spans="2:51" s="15" customFormat="1" ht="13.5">
      <c r="B121" s="272"/>
      <c r="C121" s="273"/>
      <c r="D121" s="205" t="s">
        <v>190</v>
      </c>
      <c r="E121" s="274" t="s">
        <v>21</v>
      </c>
      <c r="F121" s="275" t="s">
        <v>1144</v>
      </c>
      <c r="G121" s="273"/>
      <c r="H121" s="276" t="s">
        <v>21</v>
      </c>
      <c r="I121" s="277"/>
      <c r="J121" s="273"/>
      <c r="K121" s="273"/>
      <c r="L121" s="278"/>
      <c r="M121" s="279"/>
      <c r="N121" s="280"/>
      <c r="O121" s="280"/>
      <c r="P121" s="280"/>
      <c r="Q121" s="280"/>
      <c r="R121" s="280"/>
      <c r="S121" s="280"/>
      <c r="T121" s="281"/>
      <c r="AT121" s="282" t="s">
        <v>190</v>
      </c>
      <c r="AU121" s="282" t="s">
        <v>80</v>
      </c>
      <c r="AV121" s="15" t="s">
        <v>78</v>
      </c>
      <c r="AW121" s="15" t="s">
        <v>34</v>
      </c>
      <c r="AX121" s="15" t="s">
        <v>71</v>
      </c>
      <c r="AY121" s="282" t="s">
        <v>180</v>
      </c>
    </row>
    <row r="122" spans="2:51" s="12" customFormat="1" ht="13.5">
      <c r="B122" s="207"/>
      <c r="C122" s="208"/>
      <c r="D122" s="205" t="s">
        <v>190</v>
      </c>
      <c r="E122" s="209" t="s">
        <v>21</v>
      </c>
      <c r="F122" s="210" t="s">
        <v>1145</v>
      </c>
      <c r="G122" s="208"/>
      <c r="H122" s="211">
        <v>15.69</v>
      </c>
      <c r="I122" s="212"/>
      <c r="J122" s="208"/>
      <c r="K122" s="208"/>
      <c r="L122" s="213"/>
      <c r="M122" s="214"/>
      <c r="N122" s="215"/>
      <c r="O122" s="215"/>
      <c r="P122" s="215"/>
      <c r="Q122" s="215"/>
      <c r="R122" s="215"/>
      <c r="S122" s="215"/>
      <c r="T122" s="216"/>
      <c r="AT122" s="217" t="s">
        <v>190</v>
      </c>
      <c r="AU122" s="217" t="s">
        <v>80</v>
      </c>
      <c r="AV122" s="12" t="s">
        <v>80</v>
      </c>
      <c r="AW122" s="12" t="s">
        <v>34</v>
      </c>
      <c r="AX122" s="12" t="s">
        <v>71</v>
      </c>
      <c r="AY122" s="217" t="s">
        <v>180</v>
      </c>
    </row>
    <row r="123" spans="2:51" s="12" customFormat="1" ht="13.5">
      <c r="B123" s="207"/>
      <c r="C123" s="208"/>
      <c r="D123" s="205" t="s">
        <v>190</v>
      </c>
      <c r="E123" s="209" t="s">
        <v>21</v>
      </c>
      <c r="F123" s="210" t="s">
        <v>1146</v>
      </c>
      <c r="G123" s="208"/>
      <c r="H123" s="211">
        <v>38.83</v>
      </c>
      <c r="I123" s="212"/>
      <c r="J123" s="208"/>
      <c r="K123" s="208"/>
      <c r="L123" s="213"/>
      <c r="M123" s="214"/>
      <c r="N123" s="215"/>
      <c r="O123" s="215"/>
      <c r="P123" s="215"/>
      <c r="Q123" s="215"/>
      <c r="R123" s="215"/>
      <c r="S123" s="215"/>
      <c r="T123" s="216"/>
      <c r="AT123" s="217" t="s">
        <v>190</v>
      </c>
      <c r="AU123" s="217" t="s">
        <v>80</v>
      </c>
      <c r="AV123" s="12" t="s">
        <v>80</v>
      </c>
      <c r="AW123" s="12" t="s">
        <v>34</v>
      </c>
      <c r="AX123" s="12" t="s">
        <v>71</v>
      </c>
      <c r="AY123" s="217" t="s">
        <v>180</v>
      </c>
    </row>
    <row r="124" spans="2:51" s="13" customFormat="1" ht="13.5">
      <c r="B124" s="219"/>
      <c r="C124" s="220"/>
      <c r="D124" s="230" t="s">
        <v>190</v>
      </c>
      <c r="E124" s="247" t="s">
        <v>21</v>
      </c>
      <c r="F124" s="248" t="s">
        <v>209</v>
      </c>
      <c r="G124" s="220"/>
      <c r="H124" s="249">
        <v>54.52</v>
      </c>
      <c r="I124" s="224"/>
      <c r="J124" s="220"/>
      <c r="K124" s="220"/>
      <c r="L124" s="225"/>
      <c r="M124" s="226"/>
      <c r="N124" s="227"/>
      <c r="O124" s="227"/>
      <c r="P124" s="227"/>
      <c r="Q124" s="227"/>
      <c r="R124" s="227"/>
      <c r="S124" s="227"/>
      <c r="T124" s="228"/>
      <c r="AT124" s="229" t="s">
        <v>190</v>
      </c>
      <c r="AU124" s="229" t="s">
        <v>80</v>
      </c>
      <c r="AV124" s="13" t="s">
        <v>206</v>
      </c>
      <c r="AW124" s="13" t="s">
        <v>34</v>
      </c>
      <c r="AX124" s="13" t="s">
        <v>78</v>
      </c>
      <c r="AY124" s="229" t="s">
        <v>180</v>
      </c>
    </row>
    <row r="125" spans="2:65" s="1" customFormat="1" ht="31.5" customHeight="1">
      <c r="B125" s="36"/>
      <c r="C125" s="193" t="s">
        <v>224</v>
      </c>
      <c r="D125" s="193" t="s">
        <v>183</v>
      </c>
      <c r="E125" s="194" t="s">
        <v>1147</v>
      </c>
      <c r="F125" s="195" t="s">
        <v>1148</v>
      </c>
      <c r="G125" s="196" t="s">
        <v>320</v>
      </c>
      <c r="H125" s="197">
        <v>118.79</v>
      </c>
      <c r="I125" s="198"/>
      <c r="J125" s="199">
        <f>ROUND(I125*H125,2)</f>
        <v>0</v>
      </c>
      <c r="K125" s="195" t="s">
        <v>560</v>
      </c>
      <c r="L125" s="56"/>
      <c r="M125" s="200" t="s">
        <v>21</v>
      </c>
      <c r="N125" s="201" t="s">
        <v>42</v>
      </c>
      <c r="O125" s="37"/>
      <c r="P125" s="202">
        <f>O125*H125</f>
        <v>0</v>
      </c>
      <c r="Q125" s="202">
        <v>2.5143</v>
      </c>
      <c r="R125" s="202">
        <f>Q125*H125</f>
        <v>298.673697</v>
      </c>
      <c r="S125" s="202">
        <v>0</v>
      </c>
      <c r="T125" s="203">
        <f>S125*H125</f>
        <v>0</v>
      </c>
      <c r="AR125" s="19" t="s">
        <v>206</v>
      </c>
      <c r="AT125" s="19" t="s">
        <v>183</v>
      </c>
      <c r="AU125" s="19" t="s">
        <v>80</v>
      </c>
      <c r="AY125" s="19" t="s">
        <v>180</v>
      </c>
      <c r="BE125" s="204">
        <f>IF(N125="základní",J125,0)</f>
        <v>0</v>
      </c>
      <c r="BF125" s="204">
        <f>IF(N125="snížená",J125,0)</f>
        <v>0</v>
      </c>
      <c r="BG125" s="204">
        <f>IF(N125="zákl. přenesená",J125,0)</f>
        <v>0</v>
      </c>
      <c r="BH125" s="204">
        <f>IF(N125="sníž. přenesená",J125,0)</f>
        <v>0</v>
      </c>
      <c r="BI125" s="204">
        <f>IF(N125="nulová",J125,0)</f>
        <v>0</v>
      </c>
      <c r="BJ125" s="19" t="s">
        <v>78</v>
      </c>
      <c r="BK125" s="204">
        <f>ROUND(I125*H125,2)</f>
        <v>0</v>
      </c>
      <c r="BL125" s="19" t="s">
        <v>206</v>
      </c>
      <c r="BM125" s="19" t="s">
        <v>1149</v>
      </c>
    </row>
    <row r="126" spans="2:47" s="1" customFormat="1" ht="27">
      <c r="B126" s="36"/>
      <c r="C126" s="58"/>
      <c r="D126" s="205" t="s">
        <v>188</v>
      </c>
      <c r="E126" s="58"/>
      <c r="F126" s="206" t="s">
        <v>1150</v>
      </c>
      <c r="G126" s="58"/>
      <c r="H126" s="58"/>
      <c r="I126" s="163"/>
      <c r="J126" s="58"/>
      <c r="K126" s="58"/>
      <c r="L126" s="56"/>
      <c r="M126" s="73"/>
      <c r="N126" s="37"/>
      <c r="O126" s="37"/>
      <c r="P126" s="37"/>
      <c r="Q126" s="37"/>
      <c r="R126" s="37"/>
      <c r="S126" s="37"/>
      <c r="T126" s="74"/>
      <c r="AT126" s="19" t="s">
        <v>188</v>
      </c>
      <c r="AU126" s="19" t="s">
        <v>80</v>
      </c>
    </row>
    <row r="127" spans="2:51" s="15" customFormat="1" ht="13.5">
      <c r="B127" s="272"/>
      <c r="C127" s="273"/>
      <c r="D127" s="205" t="s">
        <v>190</v>
      </c>
      <c r="E127" s="274" t="s">
        <v>21</v>
      </c>
      <c r="F127" s="275" t="s">
        <v>1151</v>
      </c>
      <c r="G127" s="273"/>
      <c r="H127" s="276" t="s">
        <v>21</v>
      </c>
      <c r="I127" s="277"/>
      <c r="J127" s="273"/>
      <c r="K127" s="273"/>
      <c r="L127" s="278"/>
      <c r="M127" s="279"/>
      <c r="N127" s="280"/>
      <c r="O127" s="280"/>
      <c r="P127" s="280"/>
      <c r="Q127" s="280"/>
      <c r="R127" s="280"/>
      <c r="S127" s="280"/>
      <c r="T127" s="281"/>
      <c r="AT127" s="282" t="s">
        <v>190</v>
      </c>
      <c r="AU127" s="282" t="s">
        <v>80</v>
      </c>
      <c r="AV127" s="15" t="s">
        <v>78</v>
      </c>
      <c r="AW127" s="15" t="s">
        <v>34</v>
      </c>
      <c r="AX127" s="15" t="s">
        <v>71</v>
      </c>
      <c r="AY127" s="282" t="s">
        <v>180</v>
      </c>
    </row>
    <row r="128" spans="2:51" s="15" customFormat="1" ht="13.5">
      <c r="B128" s="272"/>
      <c r="C128" s="273"/>
      <c r="D128" s="205" t="s">
        <v>190</v>
      </c>
      <c r="E128" s="274" t="s">
        <v>21</v>
      </c>
      <c r="F128" s="275" t="s">
        <v>1152</v>
      </c>
      <c r="G128" s="273"/>
      <c r="H128" s="276" t="s">
        <v>21</v>
      </c>
      <c r="I128" s="277"/>
      <c r="J128" s="273"/>
      <c r="K128" s="273"/>
      <c r="L128" s="278"/>
      <c r="M128" s="279"/>
      <c r="N128" s="280"/>
      <c r="O128" s="280"/>
      <c r="P128" s="280"/>
      <c r="Q128" s="280"/>
      <c r="R128" s="280"/>
      <c r="S128" s="280"/>
      <c r="T128" s="281"/>
      <c r="AT128" s="282" t="s">
        <v>190</v>
      </c>
      <c r="AU128" s="282" t="s">
        <v>80</v>
      </c>
      <c r="AV128" s="15" t="s">
        <v>78</v>
      </c>
      <c r="AW128" s="15" t="s">
        <v>34</v>
      </c>
      <c r="AX128" s="15" t="s">
        <v>71</v>
      </c>
      <c r="AY128" s="282" t="s">
        <v>180</v>
      </c>
    </row>
    <row r="129" spans="2:51" s="12" customFormat="1" ht="13.5">
      <c r="B129" s="207"/>
      <c r="C129" s="208"/>
      <c r="D129" s="205" t="s">
        <v>190</v>
      </c>
      <c r="E129" s="209" t="s">
        <v>21</v>
      </c>
      <c r="F129" s="210" t="s">
        <v>1153</v>
      </c>
      <c r="G129" s="208"/>
      <c r="H129" s="211">
        <v>19.89</v>
      </c>
      <c r="I129" s="212"/>
      <c r="J129" s="208"/>
      <c r="K129" s="208"/>
      <c r="L129" s="213"/>
      <c r="M129" s="214"/>
      <c r="N129" s="215"/>
      <c r="O129" s="215"/>
      <c r="P129" s="215"/>
      <c r="Q129" s="215"/>
      <c r="R129" s="215"/>
      <c r="S129" s="215"/>
      <c r="T129" s="216"/>
      <c r="AT129" s="217" t="s">
        <v>190</v>
      </c>
      <c r="AU129" s="217" t="s">
        <v>80</v>
      </c>
      <c r="AV129" s="12" t="s">
        <v>80</v>
      </c>
      <c r="AW129" s="12" t="s">
        <v>34</v>
      </c>
      <c r="AX129" s="12" t="s">
        <v>71</v>
      </c>
      <c r="AY129" s="217" t="s">
        <v>180</v>
      </c>
    </row>
    <row r="130" spans="2:51" s="12" customFormat="1" ht="13.5">
      <c r="B130" s="207"/>
      <c r="C130" s="208"/>
      <c r="D130" s="205" t="s">
        <v>190</v>
      </c>
      <c r="E130" s="209" t="s">
        <v>21</v>
      </c>
      <c r="F130" s="210" t="s">
        <v>1154</v>
      </c>
      <c r="G130" s="208"/>
      <c r="H130" s="211">
        <v>19.25</v>
      </c>
      <c r="I130" s="212"/>
      <c r="J130" s="208"/>
      <c r="K130" s="208"/>
      <c r="L130" s="213"/>
      <c r="M130" s="214"/>
      <c r="N130" s="215"/>
      <c r="O130" s="215"/>
      <c r="P130" s="215"/>
      <c r="Q130" s="215"/>
      <c r="R130" s="215"/>
      <c r="S130" s="215"/>
      <c r="T130" s="216"/>
      <c r="AT130" s="217" t="s">
        <v>190</v>
      </c>
      <c r="AU130" s="217" t="s">
        <v>80</v>
      </c>
      <c r="AV130" s="12" t="s">
        <v>80</v>
      </c>
      <c r="AW130" s="12" t="s">
        <v>34</v>
      </c>
      <c r="AX130" s="12" t="s">
        <v>71</v>
      </c>
      <c r="AY130" s="217" t="s">
        <v>180</v>
      </c>
    </row>
    <row r="131" spans="2:51" s="12" customFormat="1" ht="13.5">
      <c r="B131" s="207"/>
      <c r="C131" s="208"/>
      <c r="D131" s="205" t="s">
        <v>190</v>
      </c>
      <c r="E131" s="209" t="s">
        <v>21</v>
      </c>
      <c r="F131" s="210" t="s">
        <v>1155</v>
      </c>
      <c r="G131" s="208"/>
      <c r="H131" s="211">
        <v>2.87</v>
      </c>
      <c r="I131" s="212"/>
      <c r="J131" s="208"/>
      <c r="K131" s="208"/>
      <c r="L131" s="213"/>
      <c r="M131" s="214"/>
      <c r="N131" s="215"/>
      <c r="O131" s="215"/>
      <c r="P131" s="215"/>
      <c r="Q131" s="215"/>
      <c r="R131" s="215"/>
      <c r="S131" s="215"/>
      <c r="T131" s="216"/>
      <c r="AT131" s="217" t="s">
        <v>190</v>
      </c>
      <c r="AU131" s="217" t="s">
        <v>80</v>
      </c>
      <c r="AV131" s="12" t="s">
        <v>80</v>
      </c>
      <c r="AW131" s="12" t="s">
        <v>34</v>
      </c>
      <c r="AX131" s="12" t="s">
        <v>71</v>
      </c>
      <c r="AY131" s="217" t="s">
        <v>180</v>
      </c>
    </row>
    <row r="132" spans="2:51" s="14" customFormat="1" ht="13.5">
      <c r="B132" s="256"/>
      <c r="C132" s="257"/>
      <c r="D132" s="205" t="s">
        <v>190</v>
      </c>
      <c r="E132" s="258" t="s">
        <v>21</v>
      </c>
      <c r="F132" s="259" t="s">
        <v>720</v>
      </c>
      <c r="G132" s="257"/>
      <c r="H132" s="260">
        <v>42.01</v>
      </c>
      <c r="I132" s="261"/>
      <c r="J132" s="257"/>
      <c r="K132" s="257"/>
      <c r="L132" s="262"/>
      <c r="M132" s="263"/>
      <c r="N132" s="264"/>
      <c r="O132" s="264"/>
      <c r="P132" s="264"/>
      <c r="Q132" s="264"/>
      <c r="R132" s="264"/>
      <c r="S132" s="264"/>
      <c r="T132" s="265"/>
      <c r="AT132" s="266" t="s">
        <v>190</v>
      </c>
      <c r="AU132" s="266" t="s">
        <v>80</v>
      </c>
      <c r="AV132" s="14" t="s">
        <v>203</v>
      </c>
      <c r="AW132" s="14" t="s">
        <v>34</v>
      </c>
      <c r="AX132" s="14" t="s">
        <v>71</v>
      </c>
      <c r="AY132" s="266" t="s">
        <v>180</v>
      </c>
    </row>
    <row r="133" spans="2:51" s="15" customFormat="1" ht="13.5">
      <c r="B133" s="272"/>
      <c r="C133" s="273"/>
      <c r="D133" s="205" t="s">
        <v>190</v>
      </c>
      <c r="E133" s="274" t="s">
        <v>21</v>
      </c>
      <c r="F133" s="275" t="s">
        <v>1152</v>
      </c>
      <c r="G133" s="273"/>
      <c r="H133" s="276" t="s">
        <v>21</v>
      </c>
      <c r="I133" s="277"/>
      <c r="J133" s="273"/>
      <c r="K133" s="273"/>
      <c r="L133" s="278"/>
      <c r="M133" s="279"/>
      <c r="N133" s="280"/>
      <c r="O133" s="280"/>
      <c r="P133" s="280"/>
      <c r="Q133" s="280"/>
      <c r="R133" s="280"/>
      <c r="S133" s="280"/>
      <c r="T133" s="281"/>
      <c r="AT133" s="282" t="s">
        <v>190</v>
      </c>
      <c r="AU133" s="282" t="s">
        <v>80</v>
      </c>
      <c r="AV133" s="15" t="s">
        <v>78</v>
      </c>
      <c r="AW133" s="15" t="s">
        <v>34</v>
      </c>
      <c r="AX133" s="15" t="s">
        <v>71</v>
      </c>
      <c r="AY133" s="282" t="s">
        <v>180</v>
      </c>
    </row>
    <row r="134" spans="2:51" s="12" customFormat="1" ht="13.5">
      <c r="B134" s="207"/>
      <c r="C134" s="208"/>
      <c r="D134" s="205" t="s">
        <v>190</v>
      </c>
      <c r="E134" s="209" t="s">
        <v>21</v>
      </c>
      <c r="F134" s="210" t="s">
        <v>1156</v>
      </c>
      <c r="G134" s="208"/>
      <c r="H134" s="211">
        <v>1.61</v>
      </c>
      <c r="I134" s="212"/>
      <c r="J134" s="208"/>
      <c r="K134" s="208"/>
      <c r="L134" s="213"/>
      <c r="M134" s="214"/>
      <c r="N134" s="215"/>
      <c r="O134" s="215"/>
      <c r="P134" s="215"/>
      <c r="Q134" s="215"/>
      <c r="R134" s="215"/>
      <c r="S134" s="215"/>
      <c r="T134" s="216"/>
      <c r="AT134" s="217" t="s">
        <v>190</v>
      </c>
      <c r="AU134" s="217" t="s">
        <v>80</v>
      </c>
      <c r="AV134" s="12" t="s">
        <v>80</v>
      </c>
      <c r="AW134" s="12" t="s">
        <v>34</v>
      </c>
      <c r="AX134" s="12" t="s">
        <v>71</v>
      </c>
      <c r="AY134" s="217" t="s">
        <v>180</v>
      </c>
    </row>
    <row r="135" spans="2:51" s="14" customFormat="1" ht="13.5">
      <c r="B135" s="256"/>
      <c r="C135" s="257"/>
      <c r="D135" s="205" t="s">
        <v>190</v>
      </c>
      <c r="E135" s="258" t="s">
        <v>21</v>
      </c>
      <c r="F135" s="259" t="s">
        <v>720</v>
      </c>
      <c r="G135" s="257"/>
      <c r="H135" s="260">
        <v>1.61</v>
      </c>
      <c r="I135" s="261"/>
      <c r="J135" s="257"/>
      <c r="K135" s="257"/>
      <c r="L135" s="262"/>
      <c r="M135" s="263"/>
      <c r="N135" s="264"/>
      <c r="O135" s="264"/>
      <c r="P135" s="264"/>
      <c r="Q135" s="264"/>
      <c r="R135" s="264"/>
      <c r="S135" s="264"/>
      <c r="T135" s="265"/>
      <c r="AT135" s="266" t="s">
        <v>190</v>
      </c>
      <c r="AU135" s="266" t="s">
        <v>80</v>
      </c>
      <c r="AV135" s="14" t="s">
        <v>203</v>
      </c>
      <c r="AW135" s="14" t="s">
        <v>34</v>
      </c>
      <c r="AX135" s="14" t="s">
        <v>71</v>
      </c>
      <c r="AY135" s="266" t="s">
        <v>180</v>
      </c>
    </row>
    <row r="136" spans="2:51" s="15" customFormat="1" ht="13.5">
      <c r="B136" s="272"/>
      <c r="C136" s="273"/>
      <c r="D136" s="205" t="s">
        <v>190</v>
      </c>
      <c r="E136" s="274" t="s">
        <v>21</v>
      </c>
      <c r="F136" s="275" t="s">
        <v>1157</v>
      </c>
      <c r="G136" s="273"/>
      <c r="H136" s="276" t="s">
        <v>21</v>
      </c>
      <c r="I136" s="277"/>
      <c r="J136" s="273"/>
      <c r="K136" s="273"/>
      <c r="L136" s="278"/>
      <c r="M136" s="279"/>
      <c r="N136" s="280"/>
      <c r="O136" s="280"/>
      <c r="P136" s="280"/>
      <c r="Q136" s="280"/>
      <c r="R136" s="280"/>
      <c r="S136" s="280"/>
      <c r="T136" s="281"/>
      <c r="AT136" s="282" t="s">
        <v>190</v>
      </c>
      <c r="AU136" s="282" t="s">
        <v>80</v>
      </c>
      <c r="AV136" s="15" t="s">
        <v>78</v>
      </c>
      <c r="AW136" s="15" t="s">
        <v>34</v>
      </c>
      <c r="AX136" s="15" t="s">
        <v>71</v>
      </c>
      <c r="AY136" s="282" t="s">
        <v>180</v>
      </c>
    </row>
    <row r="137" spans="2:51" s="15" customFormat="1" ht="13.5">
      <c r="B137" s="272"/>
      <c r="C137" s="273"/>
      <c r="D137" s="205" t="s">
        <v>190</v>
      </c>
      <c r="E137" s="274" t="s">
        <v>21</v>
      </c>
      <c r="F137" s="275" t="s">
        <v>1152</v>
      </c>
      <c r="G137" s="273"/>
      <c r="H137" s="276" t="s">
        <v>21</v>
      </c>
      <c r="I137" s="277"/>
      <c r="J137" s="273"/>
      <c r="K137" s="273"/>
      <c r="L137" s="278"/>
      <c r="M137" s="279"/>
      <c r="N137" s="280"/>
      <c r="O137" s="280"/>
      <c r="P137" s="280"/>
      <c r="Q137" s="280"/>
      <c r="R137" s="280"/>
      <c r="S137" s="280"/>
      <c r="T137" s="281"/>
      <c r="AT137" s="282" t="s">
        <v>190</v>
      </c>
      <c r="AU137" s="282" t="s">
        <v>80</v>
      </c>
      <c r="AV137" s="15" t="s">
        <v>78</v>
      </c>
      <c r="AW137" s="15" t="s">
        <v>34</v>
      </c>
      <c r="AX137" s="15" t="s">
        <v>71</v>
      </c>
      <c r="AY137" s="282" t="s">
        <v>180</v>
      </c>
    </row>
    <row r="138" spans="2:51" s="12" customFormat="1" ht="13.5">
      <c r="B138" s="207"/>
      <c r="C138" s="208"/>
      <c r="D138" s="205" t="s">
        <v>190</v>
      </c>
      <c r="E138" s="209" t="s">
        <v>21</v>
      </c>
      <c r="F138" s="210" t="s">
        <v>1158</v>
      </c>
      <c r="G138" s="208"/>
      <c r="H138" s="211">
        <v>68.57</v>
      </c>
      <c r="I138" s="212"/>
      <c r="J138" s="208"/>
      <c r="K138" s="208"/>
      <c r="L138" s="213"/>
      <c r="M138" s="214"/>
      <c r="N138" s="215"/>
      <c r="O138" s="215"/>
      <c r="P138" s="215"/>
      <c r="Q138" s="215"/>
      <c r="R138" s="215"/>
      <c r="S138" s="215"/>
      <c r="T138" s="216"/>
      <c r="AT138" s="217" t="s">
        <v>190</v>
      </c>
      <c r="AU138" s="217" t="s">
        <v>80</v>
      </c>
      <c r="AV138" s="12" t="s">
        <v>80</v>
      </c>
      <c r="AW138" s="12" t="s">
        <v>34</v>
      </c>
      <c r="AX138" s="12" t="s">
        <v>71</v>
      </c>
      <c r="AY138" s="217" t="s">
        <v>180</v>
      </c>
    </row>
    <row r="139" spans="2:51" s="12" customFormat="1" ht="13.5">
      <c r="B139" s="207"/>
      <c r="C139" s="208"/>
      <c r="D139" s="205" t="s">
        <v>190</v>
      </c>
      <c r="E139" s="209" t="s">
        <v>21</v>
      </c>
      <c r="F139" s="210" t="s">
        <v>1159</v>
      </c>
      <c r="G139" s="208"/>
      <c r="H139" s="211">
        <v>1.07</v>
      </c>
      <c r="I139" s="212"/>
      <c r="J139" s="208"/>
      <c r="K139" s="208"/>
      <c r="L139" s="213"/>
      <c r="M139" s="214"/>
      <c r="N139" s="215"/>
      <c r="O139" s="215"/>
      <c r="P139" s="215"/>
      <c r="Q139" s="215"/>
      <c r="R139" s="215"/>
      <c r="S139" s="215"/>
      <c r="T139" s="216"/>
      <c r="AT139" s="217" t="s">
        <v>190</v>
      </c>
      <c r="AU139" s="217" t="s">
        <v>80</v>
      </c>
      <c r="AV139" s="12" t="s">
        <v>80</v>
      </c>
      <c r="AW139" s="12" t="s">
        <v>34</v>
      </c>
      <c r="AX139" s="12" t="s">
        <v>71</v>
      </c>
      <c r="AY139" s="217" t="s">
        <v>180</v>
      </c>
    </row>
    <row r="140" spans="2:51" s="14" customFormat="1" ht="13.5">
      <c r="B140" s="256"/>
      <c r="C140" s="257"/>
      <c r="D140" s="205" t="s">
        <v>190</v>
      </c>
      <c r="E140" s="258" t="s">
        <v>21</v>
      </c>
      <c r="F140" s="259" t="s">
        <v>720</v>
      </c>
      <c r="G140" s="257"/>
      <c r="H140" s="260">
        <v>69.64</v>
      </c>
      <c r="I140" s="261"/>
      <c r="J140" s="257"/>
      <c r="K140" s="257"/>
      <c r="L140" s="262"/>
      <c r="M140" s="263"/>
      <c r="N140" s="264"/>
      <c r="O140" s="264"/>
      <c r="P140" s="264"/>
      <c r="Q140" s="264"/>
      <c r="R140" s="264"/>
      <c r="S140" s="264"/>
      <c r="T140" s="265"/>
      <c r="AT140" s="266" t="s">
        <v>190</v>
      </c>
      <c r="AU140" s="266" t="s">
        <v>80</v>
      </c>
      <c r="AV140" s="14" t="s">
        <v>203</v>
      </c>
      <c r="AW140" s="14" t="s">
        <v>34</v>
      </c>
      <c r="AX140" s="14" t="s">
        <v>71</v>
      </c>
      <c r="AY140" s="266" t="s">
        <v>180</v>
      </c>
    </row>
    <row r="141" spans="2:51" s="15" customFormat="1" ht="13.5">
      <c r="B141" s="272"/>
      <c r="C141" s="273"/>
      <c r="D141" s="205" t="s">
        <v>190</v>
      </c>
      <c r="E141" s="274" t="s">
        <v>21</v>
      </c>
      <c r="F141" s="275" t="s">
        <v>1152</v>
      </c>
      <c r="G141" s="273"/>
      <c r="H141" s="276" t="s">
        <v>21</v>
      </c>
      <c r="I141" s="277"/>
      <c r="J141" s="273"/>
      <c r="K141" s="273"/>
      <c r="L141" s="278"/>
      <c r="M141" s="279"/>
      <c r="N141" s="280"/>
      <c r="O141" s="280"/>
      <c r="P141" s="280"/>
      <c r="Q141" s="280"/>
      <c r="R141" s="280"/>
      <c r="S141" s="280"/>
      <c r="T141" s="281"/>
      <c r="AT141" s="282" t="s">
        <v>190</v>
      </c>
      <c r="AU141" s="282" t="s">
        <v>80</v>
      </c>
      <c r="AV141" s="15" t="s">
        <v>78</v>
      </c>
      <c r="AW141" s="15" t="s">
        <v>34</v>
      </c>
      <c r="AX141" s="15" t="s">
        <v>71</v>
      </c>
      <c r="AY141" s="282" t="s">
        <v>180</v>
      </c>
    </row>
    <row r="142" spans="2:51" s="12" customFormat="1" ht="13.5">
      <c r="B142" s="207"/>
      <c r="C142" s="208"/>
      <c r="D142" s="205" t="s">
        <v>190</v>
      </c>
      <c r="E142" s="209" t="s">
        <v>21</v>
      </c>
      <c r="F142" s="210" t="s">
        <v>1160</v>
      </c>
      <c r="G142" s="208"/>
      <c r="H142" s="211">
        <v>5.53</v>
      </c>
      <c r="I142" s="212"/>
      <c r="J142" s="208"/>
      <c r="K142" s="208"/>
      <c r="L142" s="213"/>
      <c r="M142" s="214"/>
      <c r="N142" s="215"/>
      <c r="O142" s="215"/>
      <c r="P142" s="215"/>
      <c r="Q142" s="215"/>
      <c r="R142" s="215"/>
      <c r="S142" s="215"/>
      <c r="T142" s="216"/>
      <c r="AT142" s="217" t="s">
        <v>190</v>
      </c>
      <c r="AU142" s="217" t="s">
        <v>80</v>
      </c>
      <c r="AV142" s="12" t="s">
        <v>80</v>
      </c>
      <c r="AW142" s="12" t="s">
        <v>34</v>
      </c>
      <c r="AX142" s="12" t="s">
        <v>71</v>
      </c>
      <c r="AY142" s="217" t="s">
        <v>180</v>
      </c>
    </row>
    <row r="143" spans="2:51" s="14" customFormat="1" ht="13.5">
      <c r="B143" s="256"/>
      <c r="C143" s="257"/>
      <c r="D143" s="205" t="s">
        <v>190</v>
      </c>
      <c r="E143" s="258" t="s">
        <v>21</v>
      </c>
      <c r="F143" s="259" t="s">
        <v>720</v>
      </c>
      <c r="G143" s="257"/>
      <c r="H143" s="260">
        <v>5.53</v>
      </c>
      <c r="I143" s="261"/>
      <c r="J143" s="257"/>
      <c r="K143" s="257"/>
      <c r="L143" s="262"/>
      <c r="M143" s="263"/>
      <c r="N143" s="264"/>
      <c r="O143" s="264"/>
      <c r="P143" s="264"/>
      <c r="Q143" s="264"/>
      <c r="R143" s="264"/>
      <c r="S143" s="264"/>
      <c r="T143" s="265"/>
      <c r="AT143" s="266" t="s">
        <v>190</v>
      </c>
      <c r="AU143" s="266" t="s">
        <v>80</v>
      </c>
      <c r="AV143" s="14" t="s">
        <v>203</v>
      </c>
      <c r="AW143" s="14" t="s">
        <v>34</v>
      </c>
      <c r="AX143" s="14" t="s">
        <v>71</v>
      </c>
      <c r="AY143" s="266" t="s">
        <v>180</v>
      </c>
    </row>
    <row r="144" spans="2:51" s="13" customFormat="1" ht="13.5">
      <c r="B144" s="219"/>
      <c r="C144" s="220"/>
      <c r="D144" s="230" t="s">
        <v>190</v>
      </c>
      <c r="E144" s="247" t="s">
        <v>21</v>
      </c>
      <c r="F144" s="248" t="s">
        <v>209</v>
      </c>
      <c r="G144" s="220"/>
      <c r="H144" s="249">
        <v>118.79</v>
      </c>
      <c r="I144" s="224"/>
      <c r="J144" s="220"/>
      <c r="K144" s="220"/>
      <c r="L144" s="225"/>
      <c r="M144" s="226"/>
      <c r="N144" s="227"/>
      <c r="O144" s="227"/>
      <c r="P144" s="227"/>
      <c r="Q144" s="227"/>
      <c r="R144" s="227"/>
      <c r="S144" s="227"/>
      <c r="T144" s="228"/>
      <c r="AT144" s="229" t="s">
        <v>190</v>
      </c>
      <c r="AU144" s="229" t="s">
        <v>80</v>
      </c>
      <c r="AV144" s="13" t="s">
        <v>206</v>
      </c>
      <c r="AW144" s="13" t="s">
        <v>34</v>
      </c>
      <c r="AX144" s="13" t="s">
        <v>78</v>
      </c>
      <c r="AY144" s="229" t="s">
        <v>180</v>
      </c>
    </row>
    <row r="145" spans="2:65" s="1" customFormat="1" ht="31.5" customHeight="1">
      <c r="B145" s="36"/>
      <c r="C145" s="193" t="s">
        <v>229</v>
      </c>
      <c r="D145" s="193" t="s">
        <v>183</v>
      </c>
      <c r="E145" s="194" t="s">
        <v>1161</v>
      </c>
      <c r="F145" s="195" t="s">
        <v>1162</v>
      </c>
      <c r="G145" s="196" t="s">
        <v>532</v>
      </c>
      <c r="H145" s="197">
        <v>70.359</v>
      </c>
      <c r="I145" s="198"/>
      <c r="J145" s="199">
        <f>ROUND(I145*H145,2)</f>
        <v>0</v>
      </c>
      <c r="K145" s="195" t="s">
        <v>560</v>
      </c>
      <c r="L145" s="56"/>
      <c r="M145" s="200" t="s">
        <v>21</v>
      </c>
      <c r="N145" s="201" t="s">
        <v>42</v>
      </c>
      <c r="O145" s="37"/>
      <c r="P145" s="202">
        <f>O145*H145</f>
        <v>0</v>
      </c>
      <c r="Q145" s="202">
        <v>0.00265</v>
      </c>
      <c r="R145" s="202">
        <f>Q145*H145</f>
        <v>0.18645135</v>
      </c>
      <c r="S145" s="202">
        <v>0</v>
      </c>
      <c r="T145" s="203">
        <f>S145*H145</f>
        <v>0</v>
      </c>
      <c r="AR145" s="19" t="s">
        <v>206</v>
      </c>
      <c r="AT145" s="19" t="s">
        <v>183</v>
      </c>
      <c r="AU145" s="19" t="s">
        <v>80</v>
      </c>
      <c r="AY145" s="19" t="s">
        <v>180</v>
      </c>
      <c r="BE145" s="204">
        <f>IF(N145="základní",J145,0)</f>
        <v>0</v>
      </c>
      <c r="BF145" s="204">
        <f>IF(N145="snížená",J145,0)</f>
        <v>0</v>
      </c>
      <c r="BG145" s="204">
        <f>IF(N145="zákl. přenesená",J145,0)</f>
        <v>0</v>
      </c>
      <c r="BH145" s="204">
        <f>IF(N145="sníž. přenesená",J145,0)</f>
        <v>0</v>
      </c>
      <c r="BI145" s="204">
        <f>IF(N145="nulová",J145,0)</f>
        <v>0</v>
      </c>
      <c r="BJ145" s="19" t="s">
        <v>78</v>
      </c>
      <c r="BK145" s="204">
        <f>ROUND(I145*H145,2)</f>
        <v>0</v>
      </c>
      <c r="BL145" s="19" t="s">
        <v>206</v>
      </c>
      <c r="BM145" s="19" t="s">
        <v>1163</v>
      </c>
    </row>
    <row r="146" spans="2:47" s="1" customFormat="1" ht="13.5">
      <c r="B146" s="36"/>
      <c r="C146" s="58"/>
      <c r="D146" s="205" t="s">
        <v>188</v>
      </c>
      <c r="E146" s="58"/>
      <c r="F146" s="206" t="s">
        <v>1162</v>
      </c>
      <c r="G146" s="58"/>
      <c r="H146" s="58"/>
      <c r="I146" s="163"/>
      <c r="J146" s="58"/>
      <c r="K146" s="58"/>
      <c r="L146" s="56"/>
      <c r="M146" s="73"/>
      <c r="N146" s="37"/>
      <c r="O146" s="37"/>
      <c r="P146" s="37"/>
      <c r="Q146" s="37"/>
      <c r="R146" s="37"/>
      <c r="S146" s="37"/>
      <c r="T146" s="74"/>
      <c r="AT146" s="19" t="s">
        <v>188</v>
      </c>
      <c r="AU146" s="19" t="s">
        <v>80</v>
      </c>
    </row>
    <row r="147" spans="2:47" s="1" customFormat="1" ht="54">
      <c r="B147" s="36"/>
      <c r="C147" s="58"/>
      <c r="D147" s="205" t="s">
        <v>198</v>
      </c>
      <c r="E147" s="58"/>
      <c r="F147" s="218" t="s">
        <v>1164</v>
      </c>
      <c r="G147" s="58"/>
      <c r="H147" s="58"/>
      <c r="I147" s="163"/>
      <c r="J147" s="58"/>
      <c r="K147" s="58"/>
      <c r="L147" s="56"/>
      <c r="M147" s="73"/>
      <c r="N147" s="37"/>
      <c r="O147" s="37"/>
      <c r="P147" s="37"/>
      <c r="Q147" s="37"/>
      <c r="R147" s="37"/>
      <c r="S147" s="37"/>
      <c r="T147" s="74"/>
      <c r="AT147" s="19" t="s">
        <v>198</v>
      </c>
      <c r="AU147" s="19" t="s">
        <v>80</v>
      </c>
    </row>
    <row r="148" spans="2:51" s="15" customFormat="1" ht="13.5">
      <c r="B148" s="272"/>
      <c r="C148" s="273"/>
      <c r="D148" s="205" t="s">
        <v>190</v>
      </c>
      <c r="E148" s="274" t="s">
        <v>21</v>
      </c>
      <c r="F148" s="275" t="s">
        <v>1151</v>
      </c>
      <c r="G148" s="273"/>
      <c r="H148" s="276" t="s">
        <v>21</v>
      </c>
      <c r="I148" s="277"/>
      <c r="J148" s="273"/>
      <c r="K148" s="273"/>
      <c r="L148" s="278"/>
      <c r="M148" s="279"/>
      <c r="N148" s="280"/>
      <c r="O148" s="280"/>
      <c r="P148" s="280"/>
      <c r="Q148" s="280"/>
      <c r="R148" s="280"/>
      <c r="S148" s="280"/>
      <c r="T148" s="281"/>
      <c r="AT148" s="282" t="s">
        <v>190</v>
      </c>
      <c r="AU148" s="282" t="s">
        <v>80</v>
      </c>
      <c r="AV148" s="15" t="s">
        <v>78</v>
      </c>
      <c r="AW148" s="15" t="s">
        <v>34</v>
      </c>
      <c r="AX148" s="15" t="s">
        <v>71</v>
      </c>
      <c r="AY148" s="282" t="s">
        <v>180</v>
      </c>
    </row>
    <row r="149" spans="2:51" s="12" customFormat="1" ht="13.5">
      <c r="B149" s="207"/>
      <c r="C149" s="208"/>
      <c r="D149" s="205" t="s">
        <v>190</v>
      </c>
      <c r="E149" s="209" t="s">
        <v>21</v>
      </c>
      <c r="F149" s="210" t="s">
        <v>1165</v>
      </c>
      <c r="G149" s="208"/>
      <c r="H149" s="211">
        <v>4.12</v>
      </c>
      <c r="I149" s="212"/>
      <c r="J149" s="208"/>
      <c r="K149" s="208"/>
      <c r="L149" s="213"/>
      <c r="M149" s="214"/>
      <c r="N149" s="215"/>
      <c r="O149" s="215"/>
      <c r="P149" s="215"/>
      <c r="Q149" s="215"/>
      <c r="R149" s="215"/>
      <c r="S149" s="215"/>
      <c r="T149" s="216"/>
      <c r="AT149" s="217" t="s">
        <v>190</v>
      </c>
      <c r="AU149" s="217" t="s">
        <v>80</v>
      </c>
      <c r="AV149" s="12" t="s">
        <v>80</v>
      </c>
      <c r="AW149" s="12" t="s">
        <v>34</v>
      </c>
      <c r="AX149" s="12" t="s">
        <v>71</v>
      </c>
      <c r="AY149" s="217" t="s">
        <v>180</v>
      </c>
    </row>
    <row r="150" spans="2:51" s="12" customFormat="1" ht="13.5">
      <c r="B150" s="207"/>
      <c r="C150" s="208"/>
      <c r="D150" s="205" t="s">
        <v>190</v>
      </c>
      <c r="E150" s="209" t="s">
        <v>21</v>
      </c>
      <c r="F150" s="210" t="s">
        <v>1166</v>
      </c>
      <c r="G150" s="208"/>
      <c r="H150" s="211">
        <v>5.3</v>
      </c>
      <c r="I150" s="212"/>
      <c r="J150" s="208"/>
      <c r="K150" s="208"/>
      <c r="L150" s="213"/>
      <c r="M150" s="214"/>
      <c r="N150" s="215"/>
      <c r="O150" s="215"/>
      <c r="P150" s="215"/>
      <c r="Q150" s="215"/>
      <c r="R150" s="215"/>
      <c r="S150" s="215"/>
      <c r="T150" s="216"/>
      <c r="AT150" s="217" t="s">
        <v>190</v>
      </c>
      <c r="AU150" s="217" t="s">
        <v>80</v>
      </c>
      <c r="AV150" s="12" t="s">
        <v>80</v>
      </c>
      <c r="AW150" s="12" t="s">
        <v>34</v>
      </c>
      <c r="AX150" s="12" t="s">
        <v>71</v>
      </c>
      <c r="AY150" s="217" t="s">
        <v>180</v>
      </c>
    </row>
    <row r="151" spans="2:51" s="12" customFormat="1" ht="13.5">
      <c r="B151" s="207"/>
      <c r="C151" s="208"/>
      <c r="D151" s="205" t="s">
        <v>190</v>
      </c>
      <c r="E151" s="209" t="s">
        <v>21</v>
      </c>
      <c r="F151" s="210" t="s">
        <v>1167</v>
      </c>
      <c r="G151" s="208"/>
      <c r="H151" s="211">
        <v>29.33</v>
      </c>
      <c r="I151" s="212"/>
      <c r="J151" s="208"/>
      <c r="K151" s="208"/>
      <c r="L151" s="213"/>
      <c r="M151" s="214"/>
      <c r="N151" s="215"/>
      <c r="O151" s="215"/>
      <c r="P151" s="215"/>
      <c r="Q151" s="215"/>
      <c r="R151" s="215"/>
      <c r="S151" s="215"/>
      <c r="T151" s="216"/>
      <c r="AT151" s="217" t="s">
        <v>190</v>
      </c>
      <c r="AU151" s="217" t="s">
        <v>80</v>
      </c>
      <c r="AV151" s="12" t="s">
        <v>80</v>
      </c>
      <c r="AW151" s="12" t="s">
        <v>34</v>
      </c>
      <c r="AX151" s="12" t="s">
        <v>71</v>
      </c>
      <c r="AY151" s="217" t="s">
        <v>180</v>
      </c>
    </row>
    <row r="152" spans="2:51" s="12" customFormat="1" ht="13.5">
      <c r="B152" s="207"/>
      <c r="C152" s="208"/>
      <c r="D152" s="205" t="s">
        <v>190</v>
      </c>
      <c r="E152" s="209" t="s">
        <v>21</v>
      </c>
      <c r="F152" s="210" t="s">
        <v>1168</v>
      </c>
      <c r="G152" s="208"/>
      <c r="H152" s="211">
        <v>1.736</v>
      </c>
      <c r="I152" s="212"/>
      <c r="J152" s="208"/>
      <c r="K152" s="208"/>
      <c r="L152" s="213"/>
      <c r="M152" s="214"/>
      <c r="N152" s="215"/>
      <c r="O152" s="215"/>
      <c r="P152" s="215"/>
      <c r="Q152" s="215"/>
      <c r="R152" s="215"/>
      <c r="S152" s="215"/>
      <c r="T152" s="216"/>
      <c r="AT152" s="217" t="s">
        <v>190</v>
      </c>
      <c r="AU152" s="217" t="s">
        <v>80</v>
      </c>
      <c r="AV152" s="12" t="s">
        <v>80</v>
      </c>
      <c r="AW152" s="12" t="s">
        <v>34</v>
      </c>
      <c r="AX152" s="12" t="s">
        <v>71</v>
      </c>
      <c r="AY152" s="217" t="s">
        <v>180</v>
      </c>
    </row>
    <row r="153" spans="2:51" s="14" customFormat="1" ht="13.5">
      <c r="B153" s="256"/>
      <c r="C153" s="257"/>
      <c r="D153" s="205" t="s">
        <v>190</v>
      </c>
      <c r="E153" s="258" t="s">
        <v>21</v>
      </c>
      <c r="F153" s="259" t="s">
        <v>720</v>
      </c>
      <c r="G153" s="257"/>
      <c r="H153" s="260">
        <v>40.486</v>
      </c>
      <c r="I153" s="261"/>
      <c r="J153" s="257"/>
      <c r="K153" s="257"/>
      <c r="L153" s="262"/>
      <c r="M153" s="263"/>
      <c r="N153" s="264"/>
      <c r="O153" s="264"/>
      <c r="P153" s="264"/>
      <c r="Q153" s="264"/>
      <c r="R153" s="264"/>
      <c r="S153" s="264"/>
      <c r="T153" s="265"/>
      <c r="AT153" s="266" t="s">
        <v>190</v>
      </c>
      <c r="AU153" s="266" t="s">
        <v>80</v>
      </c>
      <c r="AV153" s="14" t="s">
        <v>203</v>
      </c>
      <c r="AW153" s="14" t="s">
        <v>34</v>
      </c>
      <c r="AX153" s="14" t="s">
        <v>71</v>
      </c>
      <c r="AY153" s="266" t="s">
        <v>180</v>
      </c>
    </row>
    <row r="154" spans="2:51" s="15" customFormat="1" ht="13.5">
      <c r="B154" s="272"/>
      <c r="C154" s="273"/>
      <c r="D154" s="205" t="s">
        <v>190</v>
      </c>
      <c r="E154" s="274" t="s">
        <v>21</v>
      </c>
      <c r="F154" s="275" t="s">
        <v>1157</v>
      </c>
      <c r="G154" s="273"/>
      <c r="H154" s="276" t="s">
        <v>21</v>
      </c>
      <c r="I154" s="277"/>
      <c r="J154" s="273"/>
      <c r="K154" s="273"/>
      <c r="L154" s="278"/>
      <c r="M154" s="279"/>
      <c r="N154" s="280"/>
      <c r="O154" s="280"/>
      <c r="P154" s="280"/>
      <c r="Q154" s="280"/>
      <c r="R154" s="280"/>
      <c r="S154" s="280"/>
      <c r="T154" s="281"/>
      <c r="AT154" s="282" t="s">
        <v>190</v>
      </c>
      <c r="AU154" s="282" t="s">
        <v>80</v>
      </c>
      <c r="AV154" s="15" t="s">
        <v>78</v>
      </c>
      <c r="AW154" s="15" t="s">
        <v>34</v>
      </c>
      <c r="AX154" s="15" t="s">
        <v>71</v>
      </c>
      <c r="AY154" s="282" t="s">
        <v>180</v>
      </c>
    </row>
    <row r="155" spans="2:51" s="12" customFormat="1" ht="13.5">
      <c r="B155" s="207"/>
      <c r="C155" s="208"/>
      <c r="D155" s="205" t="s">
        <v>190</v>
      </c>
      <c r="E155" s="209" t="s">
        <v>21</v>
      </c>
      <c r="F155" s="210" t="s">
        <v>1169</v>
      </c>
      <c r="G155" s="208"/>
      <c r="H155" s="211">
        <v>10.27</v>
      </c>
      <c r="I155" s="212"/>
      <c r="J155" s="208"/>
      <c r="K155" s="208"/>
      <c r="L155" s="213"/>
      <c r="M155" s="214"/>
      <c r="N155" s="215"/>
      <c r="O155" s="215"/>
      <c r="P155" s="215"/>
      <c r="Q155" s="215"/>
      <c r="R155" s="215"/>
      <c r="S155" s="215"/>
      <c r="T155" s="216"/>
      <c r="AT155" s="217" t="s">
        <v>190</v>
      </c>
      <c r="AU155" s="217" t="s">
        <v>80</v>
      </c>
      <c r="AV155" s="12" t="s">
        <v>80</v>
      </c>
      <c r="AW155" s="12" t="s">
        <v>34</v>
      </c>
      <c r="AX155" s="12" t="s">
        <v>71</v>
      </c>
      <c r="AY155" s="217" t="s">
        <v>180</v>
      </c>
    </row>
    <row r="156" spans="2:51" s="12" customFormat="1" ht="13.5">
      <c r="B156" s="207"/>
      <c r="C156" s="208"/>
      <c r="D156" s="205" t="s">
        <v>190</v>
      </c>
      <c r="E156" s="209" t="s">
        <v>21</v>
      </c>
      <c r="F156" s="210" t="s">
        <v>1170</v>
      </c>
      <c r="G156" s="208"/>
      <c r="H156" s="211">
        <v>10.416</v>
      </c>
      <c r="I156" s="212"/>
      <c r="J156" s="208"/>
      <c r="K156" s="208"/>
      <c r="L156" s="213"/>
      <c r="M156" s="214"/>
      <c r="N156" s="215"/>
      <c r="O156" s="215"/>
      <c r="P156" s="215"/>
      <c r="Q156" s="215"/>
      <c r="R156" s="215"/>
      <c r="S156" s="215"/>
      <c r="T156" s="216"/>
      <c r="AT156" s="217" t="s">
        <v>190</v>
      </c>
      <c r="AU156" s="217" t="s">
        <v>80</v>
      </c>
      <c r="AV156" s="12" t="s">
        <v>80</v>
      </c>
      <c r="AW156" s="12" t="s">
        <v>34</v>
      </c>
      <c r="AX156" s="12" t="s">
        <v>71</v>
      </c>
      <c r="AY156" s="217" t="s">
        <v>180</v>
      </c>
    </row>
    <row r="157" spans="2:51" s="12" customFormat="1" ht="13.5">
      <c r="B157" s="207"/>
      <c r="C157" s="208"/>
      <c r="D157" s="205" t="s">
        <v>190</v>
      </c>
      <c r="E157" s="209" t="s">
        <v>21</v>
      </c>
      <c r="F157" s="210" t="s">
        <v>1171</v>
      </c>
      <c r="G157" s="208"/>
      <c r="H157" s="211">
        <v>2.14</v>
      </c>
      <c r="I157" s="212"/>
      <c r="J157" s="208"/>
      <c r="K157" s="208"/>
      <c r="L157" s="213"/>
      <c r="M157" s="214"/>
      <c r="N157" s="215"/>
      <c r="O157" s="215"/>
      <c r="P157" s="215"/>
      <c r="Q157" s="215"/>
      <c r="R157" s="215"/>
      <c r="S157" s="215"/>
      <c r="T157" s="216"/>
      <c r="AT157" s="217" t="s">
        <v>190</v>
      </c>
      <c r="AU157" s="217" t="s">
        <v>80</v>
      </c>
      <c r="AV157" s="12" t="s">
        <v>80</v>
      </c>
      <c r="AW157" s="12" t="s">
        <v>34</v>
      </c>
      <c r="AX157" s="12" t="s">
        <v>71</v>
      </c>
      <c r="AY157" s="217" t="s">
        <v>180</v>
      </c>
    </row>
    <row r="158" spans="2:51" s="12" customFormat="1" ht="13.5">
      <c r="B158" s="207"/>
      <c r="C158" s="208"/>
      <c r="D158" s="205" t="s">
        <v>190</v>
      </c>
      <c r="E158" s="209" t="s">
        <v>21</v>
      </c>
      <c r="F158" s="210" t="s">
        <v>1172</v>
      </c>
      <c r="G158" s="208"/>
      <c r="H158" s="211">
        <v>7.047</v>
      </c>
      <c r="I158" s="212"/>
      <c r="J158" s="208"/>
      <c r="K158" s="208"/>
      <c r="L158" s="213"/>
      <c r="M158" s="214"/>
      <c r="N158" s="215"/>
      <c r="O158" s="215"/>
      <c r="P158" s="215"/>
      <c r="Q158" s="215"/>
      <c r="R158" s="215"/>
      <c r="S158" s="215"/>
      <c r="T158" s="216"/>
      <c r="AT158" s="217" t="s">
        <v>190</v>
      </c>
      <c r="AU158" s="217" t="s">
        <v>80</v>
      </c>
      <c r="AV158" s="12" t="s">
        <v>80</v>
      </c>
      <c r="AW158" s="12" t="s">
        <v>34</v>
      </c>
      <c r="AX158" s="12" t="s">
        <v>71</v>
      </c>
      <c r="AY158" s="217" t="s">
        <v>180</v>
      </c>
    </row>
    <row r="159" spans="2:51" s="14" customFormat="1" ht="13.5">
      <c r="B159" s="256"/>
      <c r="C159" s="257"/>
      <c r="D159" s="205" t="s">
        <v>190</v>
      </c>
      <c r="E159" s="258" t="s">
        <v>21</v>
      </c>
      <c r="F159" s="259" t="s">
        <v>720</v>
      </c>
      <c r="G159" s="257"/>
      <c r="H159" s="260">
        <v>29.873</v>
      </c>
      <c r="I159" s="261"/>
      <c r="J159" s="257"/>
      <c r="K159" s="257"/>
      <c r="L159" s="262"/>
      <c r="M159" s="263"/>
      <c r="N159" s="264"/>
      <c r="O159" s="264"/>
      <c r="P159" s="264"/>
      <c r="Q159" s="264"/>
      <c r="R159" s="264"/>
      <c r="S159" s="264"/>
      <c r="T159" s="265"/>
      <c r="AT159" s="266" t="s">
        <v>190</v>
      </c>
      <c r="AU159" s="266" t="s">
        <v>80</v>
      </c>
      <c r="AV159" s="14" t="s">
        <v>203</v>
      </c>
      <c r="AW159" s="14" t="s">
        <v>34</v>
      </c>
      <c r="AX159" s="14" t="s">
        <v>71</v>
      </c>
      <c r="AY159" s="266" t="s">
        <v>180</v>
      </c>
    </row>
    <row r="160" spans="2:51" s="13" customFormat="1" ht="13.5">
      <c r="B160" s="219"/>
      <c r="C160" s="220"/>
      <c r="D160" s="230" t="s">
        <v>190</v>
      </c>
      <c r="E160" s="247" t="s">
        <v>21</v>
      </c>
      <c r="F160" s="248" t="s">
        <v>209</v>
      </c>
      <c r="G160" s="220"/>
      <c r="H160" s="249">
        <v>70.359</v>
      </c>
      <c r="I160" s="224"/>
      <c r="J160" s="220"/>
      <c r="K160" s="220"/>
      <c r="L160" s="225"/>
      <c r="M160" s="226"/>
      <c r="N160" s="227"/>
      <c r="O160" s="227"/>
      <c r="P160" s="227"/>
      <c r="Q160" s="227"/>
      <c r="R160" s="227"/>
      <c r="S160" s="227"/>
      <c r="T160" s="228"/>
      <c r="AT160" s="229" t="s">
        <v>190</v>
      </c>
      <c r="AU160" s="229" t="s">
        <v>80</v>
      </c>
      <c r="AV160" s="13" t="s">
        <v>206</v>
      </c>
      <c r="AW160" s="13" t="s">
        <v>34</v>
      </c>
      <c r="AX160" s="13" t="s">
        <v>78</v>
      </c>
      <c r="AY160" s="229" t="s">
        <v>180</v>
      </c>
    </row>
    <row r="161" spans="2:65" s="1" customFormat="1" ht="31.5" customHeight="1">
      <c r="B161" s="36"/>
      <c r="C161" s="193" t="s">
        <v>181</v>
      </c>
      <c r="D161" s="193" t="s">
        <v>183</v>
      </c>
      <c r="E161" s="194" t="s">
        <v>1173</v>
      </c>
      <c r="F161" s="195" t="s">
        <v>1174</v>
      </c>
      <c r="G161" s="196" t="s">
        <v>532</v>
      </c>
      <c r="H161" s="197">
        <v>70.359</v>
      </c>
      <c r="I161" s="198"/>
      <c r="J161" s="199">
        <f>ROUND(I161*H161,2)</f>
        <v>0</v>
      </c>
      <c r="K161" s="195" t="s">
        <v>560</v>
      </c>
      <c r="L161" s="56"/>
      <c r="M161" s="200" t="s">
        <v>21</v>
      </c>
      <c r="N161" s="201" t="s">
        <v>42</v>
      </c>
      <c r="O161" s="37"/>
      <c r="P161" s="202">
        <f>O161*H161</f>
        <v>0</v>
      </c>
      <c r="Q161" s="202">
        <v>0</v>
      </c>
      <c r="R161" s="202">
        <f>Q161*H161</f>
        <v>0</v>
      </c>
      <c r="S161" s="202">
        <v>0</v>
      </c>
      <c r="T161" s="203">
        <f>S161*H161</f>
        <v>0</v>
      </c>
      <c r="AR161" s="19" t="s">
        <v>206</v>
      </c>
      <c r="AT161" s="19" t="s">
        <v>183</v>
      </c>
      <c r="AU161" s="19" t="s">
        <v>80</v>
      </c>
      <c r="AY161" s="19" t="s">
        <v>180</v>
      </c>
      <c r="BE161" s="204">
        <f>IF(N161="základní",J161,0)</f>
        <v>0</v>
      </c>
      <c r="BF161" s="204">
        <f>IF(N161="snížená",J161,0)</f>
        <v>0</v>
      </c>
      <c r="BG161" s="204">
        <f>IF(N161="zákl. přenesená",J161,0)</f>
        <v>0</v>
      </c>
      <c r="BH161" s="204">
        <f>IF(N161="sníž. přenesená",J161,0)</f>
        <v>0</v>
      </c>
      <c r="BI161" s="204">
        <f>IF(N161="nulová",J161,0)</f>
        <v>0</v>
      </c>
      <c r="BJ161" s="19" t="s">
        <v>78</v>
      </c>
      <c r="BK161" s="204">
        <f>ROUND(I161*H161,2)</f>
        <v>0</v>
      </c>
      <c r="BL161" s="19" t="s">
        <v>206</v>
      </c>
      <c r="BM161" s="19" t="s">
        <v>1175</v>
      </c>
    </row>
    <row r="162" spans="2:47" s="1" customFormat="1" ht="27">
      <c r="B162" s="36"/>
      <c r="C162" s="58"/>
      <c r="D162" s="205" t="s">
        <v>188</v>
      </c>
      <c r="E162" s="58"/>
      <c r="F162" s="206" t="s">
        <v>1174</v>
      </c>
      <c r="G162" s="58"/>
      <c r="H162" s="58"/>
      <c r="I162" s="163"/>
      <c r="J162" s="58"/>
      <c r="K162" s="58"/>
      <c r="L162" s="56"/>
      <c r="M162" s="73"/>
      <c r="N162" s="37"/>
      <c r="O162" s="37"/>
      <c r="P162" s="37"/>
      <c r="Q162" s="37"/>
      <c r="R162" s="37"/>
      <c r="S162" s="37"/>
      <c r="T162" s="74"/>
      <c r="AT162" s="19" t="s">
        <v>188</v>
      </c>
      <c r="AU162" s="19" t="s">
        <v>80</v>
      </c>
    </row>
    <row r="163" spans="2:47" s="1" customFormat="1" ht="54">
      <c r="B163" s="36"/>
      <c r="C163" s="58"/>
      <c r="D163" s="230" t="s">
        <v>198</v>
      </c>
      <c r="E163" s="58"/>
      <c r="F163" s="231" t="s">
        <v>1164</v>
      </c>
      <c r="G163" s="58"/>
      <c r="H163" s="58"/>
      <c r="I163" s="163"/>
      <c r="J163" s="58"/>
      <c r="K163" s="58"/>
      <c r="L163" s="56"/>
      <c r="M163" s="73"/>
      <c r="N163" s="37"/>
      <c r="O163" s="37"/>
      <c r="P163" s="37"/>
      <c r="Q163" s="37"/>
      <c r="R163" s="37"/>
      <c r="S163" s="37"/>
      <c r="T163" s="74"/>
      <c r="AT163" s="19" t="s">
        <v>198</v>
      </c>
      <c r="AU163" s="19" t="s">
        <v>80</v>
      </c>
    </row>
    <row r="164" spans="2:65" s="1" customFormat="1" ht="22.5" customHeight="1">
      <c r="B164" s="36"/>
      <c r="C164" s="193" t="s">
        <v>192</v>
      </c>
      <c r="D164" s="193" t="s">
        <v>183</v>
      </c>
      <c r="E164" s="194" t="s">
        <v>1176</v>
      </c>
      <c r="F164" s="195" t="s">
        <v>1177</v>
      </c>
      <c r="G164" s="196" t="s">
        <v>196</v>
      </c>
      <c r="H164" s="197">
        <v>15.165</v>
      </c>
      <c r="I164" s="198"/>
      <c r="J164" s="199">
        <f>ROUND(I164*H164,2)</f>
        <v>0</v>
      </c>
      <c r="K164" s="195" t="s">
        <v>560</v>
      </c>
      <c r="L164" s="56"/>
      <c r="M164" s="200" t="s">
        <v>21</v>
      </c>
      <c r="N164" s="201" t="s">
        <v>42</v>
      </c>
      <c r="O164" s="37"/>
      <c r="P164" s="202">
        <f>O164*H164</f>
        <v>0</v>
      </c>
      <c r="Q164" s="202">
        <v>1.10951</v>
      </c>
      <c r="R164" s="202">
        <f>Q164*H164</f>
        <v>16.825719149999998</v>
      </c>
      <c r="S164" s="202">
        <v>0</v>
      </c>
      <c r="T164" s="203">
        <f>S164*H164</f>
        <v>0</v>
      </c>
      <c r="AR164" s="19" t="s">
        <v>206</v>
      </c>
      <c r="AT164" s="19" t="s">
        <v>183</v>
      </c>
      <c r="AU164" s="19" t="s">
        <v>80</v>
      </c>
      <c r="AY164" s="19" t="s">
        <v>180</v>
      </c>
      <c r="BE164" s="204">
        <f>IF(N164="základní",J164,0)</f>
        <v>0</v>
      </c>
      <c r="BF164" s="204">
        <f>IF(N164="snížená",J164,0)</f>
        <v>0</v>
      </c>
      <c r="BG164" s="204">
        <f>IF(N164="zákl. přenesená",J164,0)</f>
        <v>0</v>
      </c>
      <c r="BH164" s="204">
        <f>IF(N164="sníž. přenesená",J164,0)</f>
        <v>0</v>
      </c>
      <c r="BI164" s="204">
        <f>IF(N164="nulová",J164,0)</f>
        <v>0</v>
      </c>
      <c r="BJ164" s="19" t="s">
        <v>78</v>
      </c>
      <c r="BK164" s="204">
        <f>ROUND(I164*H164,2)</f>
        <v>0</v>
      </c>
      <c r="BL164" s="19" t="s">
        <v>206</v>
      </c>
      <c r="BM164" s="19" t="s">
        <v>1178</v>
      </c>
    </row>
    <row r="165" spans="2:47" s="1" customFormat="1" ht="27">
      <c r="B165" s="36"/>
      <c r="C165" s="58"/>
      <c r="D165" s="205" t="s">
        <v>188</v>
      </c>
      <c r="E165" s="58"/>
      <c r="F165" s="206" t="s">
        <v>1179</v>
      </c>
      <c r="G165" s="58"/>
      <c r="H165" s="58"/>
      <c r="I165" s="163"/>
      <c r="J165" s="58"/>
      <c r="K165" s="58"/>
      <c r="L165" s="56"/>
      <c r="M165" s="73"/>
      <c r="N165" s="37"/>
      <c r="O165" s="37"/>
      <c r="P165" s="37"/>
      <c r="Q165" s="37"/>
      <c r="R165" s="37"/>
      <c r="S165" s="37"/>
      <c r="T165" s="74"/>
      <c r="AT165" s="19" t="s">
        <v>188</v>
      </c>
      <c r="AU165" s="19" t="s">
        <v>80</v>
      </c>
    </row>
    <row r="166" spans="2:47" s="1" customFormat="1" ht="27">
      <c r="B166" s="36"/>
      <c r="C166" s="58"/>
      <c r="D166" s="205" t="s">
        <v>216</v>
      </c>
      <c r="E166" s="58"/>
      <c r="F166" s="218" t="s">
        <v>1180</v>
      </c>
      <c r="G166" s="58"/>
      <c r="H166" s="58"/>
      <c r="I166" s="163"/>
      <c r="J166" s="58"/>
      <c r="K166" s="58"/>
      <c r="L166" s="56"/>
      <c r="M166" s="73"/>
      <c r="N166" s="37"/>
      <c r="O166" s="37"/>
      <c r="P166" s="37"/>
      <c r="Q166" s="37"/>
      <c r="R166" s="37"/>
      <c r="S166" s="37"/>
      <c r="T166" s="74"/>
      <c r="AT166" s="19" t="s">
        <v>216</v>
      </c>
      <c r="AU166" s="19" t="s">
        <v>80</v>
      </c>
    </row>
    <row r="167" spans="2:51" s="15" customFormat="1" ht="13.5">
      <c r="B167" s="272"/>
      <c r="C167" s="273"/>
      <c r="D167" s="205" t="s">
        <v>190</v>
      </c>
      <c r="E167" s="274" t="s">
        <v>21</v>
      </c>
      <c r="F167" s="275" t="s">
        <v>1151</v>
      </c>
      <c r="G167" s="273"/>
      <c r="H167" s="276" t="s">
        <v>21</v>
      </c>
      <c r="I167" s="277"/>
      <c r="J167" s="273"/>
      <c r="K167" s="273"/>
      <c r="L167" s="278"/>
      <c r="M167" s="279"/>
      <c r="N167" s="280"/>
      <c r="O167" s="280"/>
      <c r="P167" s="280"/>
      <c r="Q167" s="280"/>
      <c r="R167" s="280"/>
      <c r="S167" s="280"/>
      <c r="T167" s="281"/>
      <c r="AT167" s="282" t="s">
        <v>190</v>
      </c>
      <c r="AU167" s="282" t="s">
        <v>80</v>
      </c>
      <c r="AV167" s="15" t="s">
        <v>78</v>
      </c>
      <c r="AW167" s="15" t="s">
        <v>34</v>
      </c>
      <c r="AX167" s="15" t="s">
        <v>71</v>
      </c>
      <c r="AY167" s="282" t="s">
        <v>180</v>
      </c>
    </row>
    <row r="168" spans="2:51" s="15" customFormat="1" ht="13.5">
      <c r="B168" s="272"/>
      <c r="C168" s="273"/>
      <c r="D168" s="205" t="s">
        <v>190</v>
      </c>
      <c r="E168" s="274" t="s">
        <v>21</v>
      </c>
      <c r="F168" s="275" t="s">
        <v>1152</v>
      </c>
      <c r="G168" s="273"/>
      <c r="H168" s="276" t="s">
        <v>21</v>
      </c>
      <c r="I168" s="277"/>
      <c r="J168" s="273"/>
      <c r="K168" s="273"/>
      <c r="L168" s="278"/>
      <c r="M168" s="279"/>
      <c r="N168" s="280"/>
      <c r="O168" s="280"/>
      <c r="P168" s="280"/>
      <c r="Q168" s="280"/>
      <c r="R168" s="280"/>
      <c r="S168" s="280"/>
      <c r="T168" s="281"/>
      <c r="AT168" s="282" t="s">
        <v>190</v>
      </c>
      <c r="AU168" s="282" t="s">
        <v>80</v>
      </c>
      <c r="AV168" s="15" t="s">
        <v>78</v>
      </c>
      <c r="AW168" s="15" t="s">
        <v>34</v>
      </c>
      <c r="AX168" s="15" t="s">
        <v>71</v>
      </c>
      <c r="AY168" s="282" t="s">
        <v>180</v>
      </c>
    </row>
    <row r="169" spans="2:51" s="12" customFormat="1" ht="13.5">
      <c r="B169" s="207"/>
      <c r="C169" s="208"/>
      <c r="D169" s="205" t="s">
        <v>190</v>
      </c>
      <c r="E169" s="209" t="s">
        <v>21</v>
      </c>
      <c r="F169" s="210" t="s">
        <v>1181</v>
      </c>
      <c r="G169" s="208"/>
      <c r="H169" s="211">
        <v>4.973</v>
      </c>
      <c r="I169" s="212"/>
      <c r="J169" s="208"/>
      <c r="K169" s="208"/>
      <c r="L169" s="213"/>
      <c r="M169" s="214"/>
      <c r="N169" s="215"/>
      <c r="O169" s="215"/>
      <c r="P169" s="215"/>
      <c r="Q169" s="215"/>
      <c r="R169" s="215"/>
      <c r="S169" s="215"/>
      <c r="T169" s="216"/>
      <c r="AT169" s="217" t="s">
        <v>190</v>
      </c>
      <c r="AU169" s="217" t="s">
        <v>80</v>
      </c>
      <c r="AV169" s="12" t="s">
        <v>80</v>
      </c>
      <c r="AW169" s="12" t="s">
        <v>34</v>
      </c>
      <c r="AX169" s="12" t="s">
        <v>71</v>
      </c>
      <c r="AY169" s="217" t="s">
        <v>180</v>
      </c>
    </row>
    <row r="170" spans="2:51" s="12" customFormat="1" ht="13.5">
      <c r="B170" s="207"/>
      <c r="C170" s="208"/>
      <c r="D170" s="205" t="s">
        <v>190</v>
      </c>
      <c r="E170" s="209" t="s">
        <v>21</v>
      </c>
      <c r="F170" s="210" t="s">
        <v>1182</v>
      </c>
      <c r="G170" s="208"/>
      <c r="H170" s="211">
        <v>4.813</v>
      </c>
      <c r="I170" s="212"/>
      <c r="J170" s="208"/>
      <c r="K170" s="208"/>
      <c r="L170" s="213"/>
      <c r="M170" s="214"/>
      <c r="N170" s="215"/>
      <c r="O170" s="215"/>
      <c r="P170" s="215"/>
      <c r="Q170" s="215"/>
      <c r="R170" s="215"/>
      <c r="S170" s="215"/>
      <c r="T170" s="216"/>
      <c r="AT170" s="217" t="s">
        <v>190</v>
      </c>
      <c r="AU170" s="217" t="s">
        <v>80</v>
      </c>
      <c r="AV170" s="12" t="s">
        <v>80</v>
      </c>
      <c r="AW170" s="12" t="s">
        <v>34</v>
      </c>
      <c r="AX170" s="12" t="s">
        <v>71</v>
      </c>
      <c r="AY170" s="217" t="s">
        <v>180</v>
      </c>
    </row>
    <row r="171" spans="2:51" s="12" customFormat="1" ht="13.5">
      <c r="B171" s="207"/>
      <c r="C171" s="208"/>
      <c r="D171" s="205" t="s">
        <v>190</v>
      </c>
      <c r="E171" s="209" t="s">
        <v>21</v>
      </c>
      <c r="F171" s="210" t="s">
        <v>1183</v>
      </c>
      <c r="G171" s="208"/>
      <c r="H171" s="211">
        <v>0.718</v>
      </c>
      <c r="I171" s="212"/>
      <c r="J171" s="208"/>
      <c r="K171" s="208"/>
      <c r="L171" s="213"/>
      <c r="M171" s="214"/>
      <c r="N171" s="215"/>
      <c r="O171" s="215"/>
      <c r="P171" s="215"/>
      <c r="Q171" s="215"/>
      <c r="R171" s="215"/>
      <c r="S171" s="215"/>
      <c r="T171" s="216"/>
      <c r="AT171" s="217" t="s">
        <v>190</v>
      </c>
      <c r="AU171" s="217" t="s">
        <v>80</v>
      </c>
      <c r="AV171" s="12" t="s">
        <v>80</v>
      </c>
      <c r="AW171" s="12" t="s">
        <v>34</v>
      </c>
      <c r="AX171" s="12" t="s">
        <v>71</v>
      </c>
      <c r="AY171" s="217" t="s">
        <v>180</v>
      </c>
    </row>
    <row r="172" spans="2:51" s="14" customFormat="1" ht="13.5">
      <c r="B172" s="256"/>
      <c r="C172" s="257"/>
      <c r="D172" s="205" t="s">
        <v>190</v>
      </c>
      <c r="E172" s="258" t="s">
        <v>21</v>
      </c>
      <c r="F172" s="259" t="s">
        <v>720</v>
      </c>
      <c r="G172" s="257"/>
      <c r="H172" s="260">
        <v>10.504</v>
      </c>
      <c r="I172" s="261"/>
      <c r="J172" s="257"/>
      <c r="K172" s="257"/>
      <c r="L172" s="262"/>
      <c r="M172" s="263"/>
      <c r="N172" s="264"/>
      <c r="O172" s="264"/>
      <c r="P172" s="264"/>
      <c r="Q172" s="264"/>
      <c r="R172" s="264"/>
      <c r="S172" s="264"/>
      <c r="T172" s="265"/>
      <c r="AT172" s="266" t="s">
        <v>190</v>
      </c>
      <c r="AU172" s="266" t="s">
        <v>80</v>
      </c>
      <c r="AV172" s="14" t="s">
        <v>203</v>
      </c>
      <c r="AW172" s="14" t="s">
        <v>34</v>
      </c>
      <c r="AX172" s="14" t="s">
        <v>71</v>
      </c>
      <c r="AY172" s="266" t="s">
        <v>180</v>
      </c>
    </row>
    <row r="173" spans="2:51" s="15" customFormat="1" ht="13.5">
      <c r="B173" s="272"/>
      <c r="C173" s="273"/>
      <c r="D173" s="205" t="s">
        <v>190</v>
      </c>
      <c r="E173" s="274" t="s">
        <v>21</v>
      </c>
      <c r="F173" s="275" t="s">
        <v>1152</v>
      </c>
      <c r="G173" s="273"/>
      <c r="H173" s="276" t="s">
        <v>21</v>
      </c>
      <c r="I173" s="277"/>
      <c r="J173" s="273"/>
      <c r="K173" s="273"/>
      <c r="L173" s="278"/>
      <c r="M173" s="279"/>
      <c r="N173" s="280"/>
      <c r="O173" s="280"/>
      <c r="P173" s="280"/>
      <c r="Q173" s="280"/>
      <c r="R173" s="280"/>
      <c r="S173" s="280"/>
      <c r="T173" s="281"/>
      <c r="AT173" s="282" t="s">
        <v>190</v>
      </c>
      <c r="AU173" s="282" t="s">
        <v>80</v>
      </c>
      <c r="AV173" s="15" t="s">
        <v>78</v>
      </c>
      <c r="AW173" s="15" t="s">
        <v>34</v>
      </c>
      <c r="AX173" s="15" t="s">
        <v>71</v>
      </c>
      <c r="AY173" s="282" t="s">
        <v>180</v>
      </c>
    </row>
    <row r="174" spans="2:51" s="12" customFormat="1" ht="13.5">
      <c r="B174" s="207"/>
      <c r="C174" s="208"/>
      <c r="D174" s="205" t="s">
        <v>190</v>
      </c>
      <c r="E174" s="209" t="s">
        <v>21</v>
      </c>
      <c r="F174" s="210" t="s">
        <v>1184</v>
      </c>
      <c r="G174" s="208"/>
      <c r="H174" s="211">
        <v>0.188</v>
      </c>
      <c r="I174" s="212"/>
      <c r="J174" s="208"/>
      <c r="K174" s="208"/>
      <c r="L174" s="213"/>
      <c r="M174" s="214"/>
      <c r="N174" s="215"/>
      <c r="O174" s="215"/>
      <c r="P174" s="215"/>
      <c r="Q174" s="215"/>
      <c r="R174" s="215"/>
      <c r="S174" s="215"/>
      <c r="T174" s="216"/>
      <c r="AT174" s="217" t="s">
        <v>190</v>
      </c>
      <c r="AU174" s="217" t="s">
        <v>80</v>
      </c>
      <c r="AV174" s="12" t="s">
        <v>80</v>
      </c>
      <c r="AW174" s="12" t="s">
        <v>34</v>
      </c>
      <c r="AX174" s="12" t="s">
        <v>71</v>
      </c>
      <c r="AY174" s="217" t="s">
        <v>180</v>
      </c>
    </row>
    <row r="175" spans="2:51" s="14" customFormat="1" ht="13.5">
      <c r="B175" s="256"/>
      <c r="C175" s="257"/>
      <c r="D175" s="205" t="s">
        <v>190</v>
      </c>
      <c r="E175" s="258" t="s">
        <v>21</v>
      </c>
      <c r="F175" s="259" t="s">
        <v>720</v>
      </c>
      <c r="G175" s="257"/>
      <c r="H175" s="260">
        <v>0.188</v>
      </c>
      <c r="I175" s="261"/>
      <c r="J175" s="257"/>
      <c r="K175" s="257"/>
      <c r="L175" s="262"/>
      <c r="M175" s="263"/>
      <c r="N175" s="264"/>
      <c r="O175" s="264"/>
      <c r="P175" s="264"/>
      <c r="Q175" s="264"/>
      <c r="R175" s="264"/>
      <c r="S175" s="264"/>
      <c r="T175" s="265"/>
      <c r="AT175" s="266" t="s">
        <v>190</v>
      </c>
      <c r="AU175" s="266" t="s">
        <v>80</v>
      </c>
      <c r="AV175" s="14" t="s">
        <v>203</v>
      </c>
      <c r="AW175" s="14" t="s">
        <v>34</v>
      </c>
      <c r="AX175" s="14" t="s">
        <v>71</v>
      </c>
      <c r="AY175" s="266" t="s">
        <v>180</v>
      </c>
    </row>
    <row r="176" spans="2:51" s="15" customFormat="1" ht="13.5">
      <c r="B176" s="272"/>
      <c r="C176" s="273"/>
      <c r="D176" s="205" t="s">
        <v>190</v>
      </c>
      <c r="E176" s="274" t="s">
        <v>21</v>
      </c>
      <c r="F176" s="275" t="s">
        <v>1157</v>
      </c>
      <c r="G176" s="273"/>
      <c r="H176" s="276" t="s">
        <v>21</v>
      </c>
      <c r="I176" s="277"/>
      <c r="J176" s="273"/>
      <c r="K176" s="273"/>
      <c r="L176" s="278"/>
      <c r="M176" s="279"/>
      <c r="N176" s="280"/>
      <c r="O176" s="280"/>
      <c r="P176" s="280"/>
      <c r="Q176" s="280"/>
      <c r="R176" s="280"/>
      <c r="S176" s="280"/>
      <c r="T176" s="281"/>
      <c r="AT176" s="282" t="s">
        <v>190</v>
      </c>
      <c r="AU176" s="282" t="s">
        <v>80</v>
      </c>
      <c r="AV176" s="15" t="s">
        <v>78</v>
      </c>
      <c r="AW176" s="15" t="s">
        <v>34</v>
      </c>
      <c r="AX176" s="15" t="s">
        <v>71</v>
      </c>
      <c r="AY176" s="282" t="s">
        <v>180</v>
      </c>
    </row>
    <row r="177" spans="2:51" s="15" customFormat="1" ht="13.5">
      <c r="B177" s="272"/>
      <c r="C177" s="273"/>
      <c r="D177" s="205" t="s">
        <v>190</v>
      </c>
      <c r="E177" s="274" t="s">
        <v>21</v>
      </c>
      <c r="F177" s="275" t="s">
        <v>1152</v>
      </c>
      <c r="G177" s="273"/>
      <c r="H177" s="276" t="s">
        <v>21</v>
      </c>
      <c r="I177" s="277"/>
      <c r="J177" s="273"/>
      <c r="K177" s="273"/>
      <c r="L177" s="278"/>
      <c r="M177" s="279"/>
      <c r="N177" s="280"/>
      <c r="O177" s="280"/>
      <c r="P177" s="280"/>
      <c r="Q177" s="280"/>
      <c r="R177" s="280"/>
      <c r="S177" s="280"/>
      <c r="T177" s="281"/>
      <c r="AT177" s="282" t="s">
        <v>190</v>
      </c>
      <c r="AU177" s="282" t="s">
        <v>80</v>
      </c>
      <c r="AV177" s="15" t="s">
        <v>78</v>
      </c>
      <c r="AW177" s="15" t="s">
        <v>34</v>
      </c>
      <c r="AX177" s="15" t="s">
        <v>71</v>
      </c>
      <c r="AY177" s="282" t="s">
        <v>180</v>
      </c>
    </row>
    <row r="178" spans="2:51" s="12" customFormat="1" ht="13.5">
      <c r="B178" s="207"/>
      <c r="C178" s="208"/>
      <c r="D178" s="205" t="s">
        <v>190</v>
      </c>
      <c r="E178" s="209" t="s">
        <v>21</v>
      </c>
      <c r="F178" s="210" t="s">
        <v>1185</v>
      </c>
      <c r="G178" s="208"/>
      <c r="H178" s="211">
        <v>3.429</v>
      </c>
      <c r="I178" s="212"/>
      <c r="J178" s="208"/>
      <c r="K178" s="208"/>
      <c r="L178" s="213"/>
      <c r="M178" s="214"/>
      <c r="N178" s="215"/>
      <c r="O178" s="215"/>
      <c r="P178" s="215"/>
      <c r="Q178" s="215"/>
      <c r="R178" s="215"/>
      <c r="S178" s="215"/>
      <c r="T178" s="216"/>
      <c r="AT178" s="217" t="s">
        <v>190</v>
      </c>
      <c r="AU178" s="217" t="s">
        <v>80</v>
      </c>
      <c r="AV178" s="12" t="s">
        <v>80</v>
      </c>
      <c r="AW178" s="12" t="s">
        <v>34</v>
      </c>
      <c r="AX178" s="12" t="s">
        <v>71</v>
      </c>
      <c r="AY178" s="217" t="s">
        <v>180</v>
      </c>
    </row>
    <row r="179" spans="2:51" s="12" customFormat="1" ht="13.5">
      <c r="B179" s="207"/>
      <c r="C179" s="208"/>
      <c r="D179" s="205" t="s">
        <v>190</v>
      </c>
      <c r="E179" s="209" t="s">
        <v>21</v>
      </c>
      <c r="F179" s="210" t="s">
        <v>1186</v>
      </c>
      <c r="G179" s="208"/>
      <c r="H179" s="211">
        <v>0.214</v>
      </c>
      <c r="I179" s="212"/>
      <c r="J179" s="208"/>
      <c r="K179" s="208"/>
      <c r="L179" s="213"/>
      <c r="M179" s="214"/>
      <c r="N179" s="215"/>
      <c r="O179" s="215"/>
      <c r="P179" s="215"/>
      <c r="Q179" s="215"/>
      <c r="R179" s="215"/>
      <c r="S179" s="215"/>
      <c r="T179" s="216"/>
      <c r="AT179" s="217" t="s">
        <v>190</v>
      </c>
      <c r="AU179" s="217" t="s">
        <v>80</v>
      </c>
      <c r="AV179" s="12" t="s">
        <v>80</v>
      </c>
      <c r="AW179" s="12" t="s">
        <v>34</v>
      </c>
      <c r="AX179" s="12" t="s">
        <v>71</v>
      </c>
      <c r="AY179" s="217" t="s">
        <v>180</v>
      </c>
    </row>
    <row r="180" spans="2:51" s="14" customFormat="1" ht="13.5">
      <c r="B180" s="256"/>
      <c r="C180" s="257"/>
      <c r="D180" s="205" t="s">
        <v>190</v>
      </c>
      <c r="E180" s="258" t="s">
        <v>21</v>
      </c>
      <c r="F180" s="259" t="s">
        <v>720</v>
      </c>
      <c r="G180" s="257"/>
      <c r="H180" s="260">
        <v>3.643</v>
      </c>
      <c r="I180" s="261"/>
      <c r="J180" s="257"/>
      <c r="K180" s="257"/>
      <c r="L180" s="262"/>
      <c r="M180" s="263"/>
      <c r="N180" s="264"/>
      <c r="O180" s="264"/>
      <c r="P180" s="264"/>
      <c r="Q180" s="264"/>
      <c r="R180" s="264"/>
      <c r="S180" s="264"/>
      <c r="T180" s="265"/>
      <c r="AT180" s="266" t="s">
        <v>190</v>
      </c>
      <c r="AU180" s="266" t="s">
        <v>80</v>
      </c>
      <c r="AV180" s="14" t="s">
        <v>203</v>
      </c>
      <c r="AW180" s="14" t="s">
        <v>34</v>
      </c>
      <c r="AX180" s="14" t="s">
        <v>71</v>
      </c>
      <c r="AY180" s="266" t="s">
        <v>180</v>
      </c>
    </row>
    <row r="181" spans="2:51" s="15" customFormat="1" ht="13.5">
      <c r="B181" s="272"/>
      <c r="C181" s="273"/>
      <c r="D181" s="205" t="s">
        <v>190</v>
      </c>
      <c r="E181" s="274" t="s">
        <v>21</v>
      </c>
      <c r="F181" s="275" t="s">
        <v>1152</v>
      </c>
      <c r="G181" s="273"/>
      <c r="H181" s="276" t="s">
        <v>21</v>
      </c>
      <c r="I181" s="277"/>
      <c r="J181" s="273"/>
      <c r="K181" s="273"/>
      <c r="L181" s="278"/>
      <c r="M181" s="279"/>
      <c r="N181" s="280"/>
      <c r="O181" s="280"/>
      <c r="P181" s="280"/>
      <c r="Q181" s="280"/>
      <c r="R181" s="280"/>
      <c r="S181" s="280"/>
      <c r="T181" s="281"/>
      <c r="AT181" s="282" t="s">
        <v>190</v>
      </c>
      <c r="AU181" s="282" t="s">
        <v>80</v>
      </c>
      <c r="AV181" s="15" t="s">
        <v>78</v>
      </c>
      <c r="AW181" s="15" t="s">
        <v>34</v>
      </c>
      <c r="AX181" s="15" t="s">
        <v>71</v>
      </c>
      <c r="AY181" s="282" t="s">
        <v>180</v>
      </c>
    </row>
    <row r="182" spans="2:51" s="12" customFormat="1" ht="13.5">
      <c r="B182" s="207"/>
      <c r="C182" s="208"/>
      <c r="D182" s="205" t="s">
        <v>190</v>
      </c>
      <c r="E182" s="209" t="s">
        <v>21</v>
      </c>
      <c r="F182" s="210" t="s">
        <v>1187</v>
      </c>
      <c r="G182" s="208"/>
      <c r="H182" s="211">
        <v>0.83</v>
      </c>
      <c r="I182" s="212"/>
      <c r="J182" s="208"/>
      <c r="K182" s="208"/>
      <c r="L182" s="213"/>
      <c r="M182" s="214"/>
      <c r="N182" s="215"/>
      <c r="O182" s="215"/>
      <c r="P182" s="215"/>
      <c r="Q182" s="215"/>
      <c r="R182" s="215"/>
      <c r="S182" s="215"/>
      <c r="T182" s="216"/>
      <c r="AT182" s="217" t="s">
        <v>190</v>
      </c>
      <c r="AU182" s="217" t="s">
        <v>80</v>
      </c>
      <c r="AV182" s="12" t="s">
        <v>80</v>
      </c>
      <c r="AW182" s="12" t="s">
        <v>34</v>
      </c>
      <c r="AX182" s="12" t="s">
        <v>71</v>
      </c>
      <c r="AY182" s="217" t="s">
        <v>180</v>
      </c>
    </row>
    <row r="183" spans="2:51" s="14" customFormat="1" ht="13.5">
      <c r="B183" s="256"/>
      <c r="C183" s="257"/>
      <c r="D183" s="205" t="s">
        <v>190</v>
      </c>
      <c r="E183" s="258" t="s">
        <v>21</v>
      </c>
      <c r="F183" s="259" t="s">
        <v>720</v>
      </c>
      <c r="G183" s="257"/>
      <c r="H183" s="260">
        <v>0.83</v>
      </c>
      <c r="I183" s="261"/>
      <c r="J183" s="257"/>
      <c r="K183" s="257"/>
      <c r="L183" s="262"/>
      <c r="M183" s="263"/>
      <c r="N183" s="264"/>
      <c r="O183" s="264"/>
      <c r="P183" s="264"/>
      <c r="Q183" s="264"/>
      <c r="R183" s="264"/>
      <c r="S183" s="264"/>
      <c r="T183" s="265"/>
      <c r="AT183" s="266" t="s">
        <v>190</v>
      </c>
      <c r="AU183" s="266" t="s">
        <v>80</v>
      </c>
      <c r="AV183" s="14" t="s">
        <v>203</v>
      </c>
      <c r="AW183" s="14" t="s">
        <v>34</v>
      </c>
      <c r="AX183" s="14" t="s">
        <v>71</v>
      </c>
      <c r="AY183" s="266" t="s">
        <v>180</v>
      </c>
    </row>
    <row r="184" spans="2:51" s="13" customFormat="1" ht="13.5">
      <c r="B184" s="219"/>
      <c r="C184" s="220"/>
      <c r="D184" s="230" t="s">
        <v>190</v>
      </c>
      <c r="E184" s="247" t="s">
        <v>21</v>
      </c>
      <c r="F184" s="248" t="s">
        <v>209</v>
      </c>
      <c r="G184" s="220"/>
      <c r="H184" s="249">
        <v>15.165</v>
      </c>
      <c r="I184" s="224"/>
      <c r="J184" s="220"/>
      <c r="K184" s="220"/>
      <c r="L184" s="225"/>
      <c r="M184" s="226"/>
      <c r="N184" s="227"/>
      <c r="O184" s="227"/>
      <c r="P184" s="227"/>
      <c r="Q184" s="227"/>
      <c r="R184" s="227"/>
      <c r="S184" s="227"/>
      <c r="T184" s="228"/>
      <c r="AT184" s="229" t="s">
        <v>190</v>
      </c>
      <c r="AU184" s="229" t="s">
        <v>80</v>
      </c>
      <c r="AV184" s="13" t="s">
        <v>206</v>
      </c>
      <c r="AW184" s="13" t="s">
        <v>34</v>
      </c>
      <c r="AX184" s="13" t="s">
        <v>78</v>
      </c>
      <c r="AY184" s="229" t="s">
        <v>180</v>
      </c>
    </row>
    <row r="185" spans="2:65" s="1" customFormat="1" ht="22.5" customHeight="1">
      <c r="B185" s="36"/>
      <c r="C185" s="193" t="s">
        <v>244</v>
      </c>
      <c r="D185" s="193" t="s">
        <v>183</v>
      </c>
      <c r="E185" s="194" t="s">
        <v>1188</v>
      </c>
      <c r="F185" s="195" t="s">
        <v>1189</v>
      </c>
      <c r="G185" s="196" t="s">
        <v>196</v>
      </c>
      <c r="H185" s="197">
        <v>13.714</v>
      </c>
      <c r="I185" s="198"/>
      <c r="J185" s="199">
        <f>ROUND(I185*H185,2)</f>
        <v>0</v>
      </c>
      <c r="K185" s="195" t="s">
        <v>560</v>
      </c>
      <c r="L185" s="56"/>
      <c r="M185" s="200" t="s">
        <v>21</v>
      </c>
      <c r="N185" s="201" t="s">
        <v>42</v>
      </c>
      <c r="O185" s="37"/>
      <c r="P185" s="202">
        <f>O185*H185</f>
        <v>0</v>
      </c>
      <c r="Q185" s="202">
        <v>1.05306</v>
      </c>
      <c r="R185" s="202">
        <f>Q185*H185</f>
        <v>14.441664840000001</v>
      </c>
      <c r="S185" s="202">
        <v>0</v>
      </c>
      <c r="T185" s="203">
        <f>S185*H185</f>
        <v>0</v>
      </c>
      <c r="AR185" s="19" t="s">
        <v>206</v>
      </c>
      <c r="AT185" s="19" t="s">
        <v>183</v>
      </c>
      <c r="AU185" s="19" t="s">
        <v>80</v>
      </c>
      <c r="AY185" s="19" t="s">
        <v>180</v>
      </c>
      <c r="BE185" s="204">
        <f>IF(N185="základní",J185,0)</f>
        <v>0</v>
      </c>
      <c r="BF185" s="204">
        <f>IF(N185="snížená",J185,0)</f>
        <v>0</v>
      </c>
      <c r="BG185" s="204">
        <f>IF(N185="zákl. přenesená",J185,0)</f>
        <v>0</v>
      </c>
      <c r="BH185" s="204">
        <f>IF(N185="sníž. přenesená",J185,0)</f>
        <v>0</v>
      </c>
      <c r="BI185" s="204">
        <f>IF(N185="nulová",J185,0)</f>
        <v>0</v>
      </c>
      <c r="BJ185" s="19" t="s">
        <v>78</v>
      </c>
      <c r="BK185" s="204">
        <f>ROUND(I185*H185,2)</f>
        <v>0</v>
      </c>
      <c r="BL185" s="19" t="s">
        <v>206</v>
      </c>
      <c r="BM185" s="19" t="s">
        <v>1190</v>
      </c>
    </row>
    <row r="186" spans="2:47" s="1" customFormat="1" ht="27">
      <c r="B186" s="36"/>
      <c r="C186" s="58"/>
      <c r="D186" s="205" t="s">
        <v>188</v>
      </c>
      <c r="E186" s="58"/>
      <c r="F186" s="206" t="s">
        <v>1191</v>
      </c>
      <c r="G186" s="58"/>
      <c r="H186" s="58"/>
      <c r="I186" s="163"/>
      <c r="J186" s="58"/>
      <c r="K186" s="58"/>
      <c r="L186" s="56"/>
      <c r="M186" s="73"/>
      <c r="N186" s="37"/>
      <c r="O186" s="37"/>
      <c r="P186" s="37"/>
      <c r="Q186" s="37"/>
      <c r="R186" s="37"/>
      <c r="S186" s="37"/>
      <c r="T186" s="74"/>
      <c r="AT186" s="19" t="s">
        <v>188</v>
      </c>
      <c r="AU186" s="19" t="s">
        <v>80</v>
      </c>
    </row>
    <row r="187" spans="2:47" s="1" customFormat="1" ht="27">
      <c r="B187" s="36"/>
      <c r="C187" s="58"/>
      <c r="D187" s="205" t="s">
        <v>216</v>
      </c>
      <c r="E187" s="58"/>
      <c r="F187" s="218" t="s">
        <v>1180</v>
      </c>
      <c r="G187" s="58"/>
      <c r="H187" s="58"/>
      <c r="I187" s="163"/>
      <c r="J187" s="58"/>
      <c r="K187" s="58"/>
      <c r="L187" s="56"/>
      <c r="M187" s="73"/>
      <c r="N187" s="37"/>
      <c r="O187" s="37"/>
      <c r="P187" s="37"/>
      <c r="Q187" s="37"/>
      <c r="R187" s="37"/>
      <c r="S187" s="37"/>
      <c r="T187" s="74"/>
      <c r="AT187" s="19" t="s">
        <v>216</v>
      </c>
      <c r="AU187" s="19" t="s">
        <v>80</v>
      </c>
    </row>
    <row r="188" spans="2:51" s="15" customFormat="1" ht="13.5">
      <c r="B188" s="272"/>
      <c r="C188" s="273"/>
      <c r="D188" s="205" t="s">
        <v>190</v>
      </c>
      <c r="E188" s="274" t="s">
        <v>21</v>
      </c>
      <c r="F188" s="275" t="s">
        <v>1157</v>
      </c>
      <c r="G188" s="273"/>
      <c r="H188" s="276" t="s">
        <v>21</v>
      </c>
      <c r="I188" s="277"/>
      <c r="J188" s="273"/>
      <c r="K188" s="273"/>
      <c r="L188" s="278"/>
      <c r="M188" s="279"/>
      <c r="N188" s="280"/>
      <c r="O188" s="280"/>
      <c r="P188" s="280"/>
      <c r="Q188" s="280"/>
      <c r="R188" s="280"/>
      <c r="S188" s="280"/>
      <c r="T188" s="281"/>
      <c r="AT188" s="282" t="s">
        <v>190</v>
      </c>
      <c r="AU188" s="282" t="s">
        <v>80</v>
      </c>
      <c r="AV188" s="15" t="s">
        <v>78</v>
      </c>
      <c r="AW188" s="15" t="s">
        <v>34</v>
      </c>
      <c r="AX188" s="15" t="s">
        <v>71</v>
      </c>
      <c r="AY188" s="282" t="s">
        <v>180</v>
      </c>
    </row>
    <row r="189" spans="2:51" s="15" customFormat="1" ht="13.5">
      <c r="B189" s="272"/>
      <c r="C189" s="273"/>
      <c r="D189" s="205" t="s">
        <v>190</v>
      </c>
      <c r="E189" s="274" t="s">
        <v>21</v>
      </c>
      <c r="F189" s="275" t="s">
        <v>1152</v>
      </c>
      <c r="G189" s="273"/>
      <c r="H189" s="276" t="s">
        <v>21</v>
      </c>
      <c r="I189" s="277"/>
      <c r="J189" s="273"/>
      <c r="K189" s="273"/>
      <c r="L189" s="278"/>
      <c r="M189" s="279"/>
      <c r="N189" s="280"/>
      <c r="O189" s="280"/>
      <c r="P189" s="280"/>
      <c r="Q189" s="280"/>
      <c r="R189" s="280"/>
      <c r="S189" s="280"/>
      <c r="T189" s="281"/>
      <c r="AT189" s="282" t="s">
        <v>190</v>
      </c>
      <c r="AU189" s="282" t="s">
        <v>80</v>
      </c>
      <c r="AV189" s="15" t="s">
        <v>78</v>
      </c>
      <c r="AW189" s="15" t="s">
        <v>34</v>
      </c>
      <c r="AX189" s="15" t="s">
        <v>71</v>
      </c>
      <c r="AY189" s="282" t="s">
        <v>180</v>
      </c>
    </row>
    <row r="190" spans="2:51" s="12" customFormat="1" ht="13.5">
      <c r="B190" s="207"/>
      <c r="C190" s="208"/>
      <c r="D190" s="205" t="s">
        <v>190</v>
      </c>
      <c r="E190" s="209" t="s">
        <v>21</v>
      </c>
      <c r="F190" s="210" t="s">
        <v>1192</v>
      </c>
      <c r="G190" s="208"/>
      <c r="H190" s="211">
        <v>13.714</v>
      </c>
      <c r="I190" s="212"/>
      <c r="J190" s="208"/>
      <c r="K190" s="208"/>
      <c r="L190" s="213"/>
      <c r="M190" s="214"/>
      <c r="N190" s="215"/>
      <c r="O190" s="215"/>
      <c r="P190" s="215"/>
      <c r="Q190" s="215"/>
      <c r="R190" s="215"/>
      <c r="S190" s="215"/>
      <c r="T190" s="216"/>
      <c r="AT190" s="217" t="s">
        <v>190</v>
      </c>
      <c r="AU190" s="217" t="s">
        <v>80</v>
      </c>
      <c r="AV190" s="12" t="s">
        <v>80</v>
      </c>
      <c r="AW190" s="12" t="s">
        <v>34</v>
      </c>
      <c r="AX190" s="12" t="s">
        <v>78</v>
      </c>
      <c r="AY190" s="217" t="s">
        <v>180</v>
      </c>
    </row>
    <row r="191" spans="2:63" s="11" customFormat="1" ht="29.85" customHeight="1">
      <c r="B191" s="176"/>
      <c r="C191" s="177"/>
      <c r="D191" s="190" t="s">
        <v>70</v>
      </c>
      <c r="E191" s="191" t="s">
        <v>206</v>
      </c>
      <c r="F191" s="191" t="s">
        <v>816</v>
      </c>
      <c r="G191" s="177"/>
      <c r="H191" s="177"/>
      <c r="I191" s="180"/>
      <c r="J191" s="192">
        <f>BK191</f>
        <v>0</v>
      </c>
      <c r="K191" s="177"/>
      <c r="L191" s="182"/>
      <c r="M191" s="183"/>
      <c r="N191" s="184"/>
      <c r="O191" s="184"/>
      <c r="P191" s="185">
        <f>SUM(P192:P217)</f>
        <v>0</v>
      </c>
      <c r="Q191" s="184"/>
      <c r="R191" s="185">
        <f>SUM(R192:R217)</f>
        <v>60.673090721499996</v>
      </c>
      <c r="S191" s="184"/>
      <c r="T191" s="186">
        <f>SUM(T192:T217)</f>
        <v>0</v>
      </c>
      <c r="AR191" s="187" t="s">
        <v>78</v>
      </c>
      <c r="AT191" s="188" t="s">
        <v>70</v>
      </c>
      <c r="AU191" s="188" t="s">
        <v>78</v>
      </c>
      <c r="AY191" s="187" t="s">
        <v>180</v>
      </c>
      <c r="BK191" s="189">
        <f>SUM(BK192:BK217)</f>
        <v>0</v>
      </c>
    </row>
    <row r="192" spans="2:65" s="1" customFormat="1" ht="22.5" customHeight="1">
      <c r="B192" s="36"/>
      <c r="C192" s="193" t="s">
        <v>249</v>
      </c>
      <c r="D192" s="193" t="s">
        <v>183</v>
      </c>
      <c r="E192" s="194" t="s">
        <v>829</v>
      </c>
      <c r="F192" s="195" t="s">
        <v>830</v>
      </c>
      <c r="G192" s="196" t="s">
        <v>614</v>
      </c>
      <c r="H192" s="197">
        <v>100.62</v>
      </c>
      <c r="I192" s="198"/>
      <c r="J192" s="199">
        <f>ROUND(I192*H192,2)</f>
        <v>0</v>
      </c>
      <c r="K192" s="195" t="s">
        <v>21</v>
      </c>
      <c r="L192" s="56"/>
      <c r="M192" s="200" t="s">
        <v>21</v>
      </c>
      <c r="N192" s="201" t="s">
        <v>42</v>
      </c>
      <c r="O192" s="37"/>
      <c r="P192" s="202">
        <f>O192*H192</f>
        <v>0</v>
      </c>
      <c r="Q192" s="202">
        <v>0.01049</v>
      </c>
      <c r="R192" s="202">
        <f>Q192*H192</f>
        <v>1.0555037999999999</v>
      </c>
      <c r="S192" s="202">
        <v>0</v>
      </c>
      <c r="T192" s="203">
        <f>S192*H192</f>
        <v>0</v>
      </c>
      <c r="AR192" s="19" t="s">
        <v>206</v>
      </c>
      <c r="AT192" s="19" t="s">
        <v>183</v>
      </c>
      <c r="AU192" s="19" t="s">
        <v>80</v>
      </c>
      <c r="AY192" s="19" t="s">
        <v>180</v>
      </c>
      <c r="BE192" s="204">
        <f>IF(N192="základní",J192,0)</f>
        <v>0</v>
      </c>
      <c r="BF192" s="204">
        <f>IF(N192="snížená",J192,0)</f>
        <v>0</v>
      </c>
      <c r="BG192" s="204">
        <f>IF(N192="zákl. přenesená",J192,0)</f>
        <v>0</v>
      </c>
      <c r="BH192" s="204">
        <f>IF(N192="sníž. přenesená",J192,0)</f>
        <v>0</v>
      </c>
      <c r="BI192" s="204">
        <f>IF(N192="nulová",J192,0)</f>
        <v>0</v>
      </c>
      <c r="BJ192" s="19" t="s">
        <v>78</v>
      </c>
      <c r="BK192" s="204">
        <f>ROUND(I192*H192,2)</f>
        <v>0</v>
      </c>
      <c r="BL192" s="19" t="s">
        <v>206</v>
      </c>
      <c r="BM192" s="19" t="s">
        <v>1193</v>
      </c>
    </row>
    <row r="193" spans="2:47" s="1" customFormat="1" ht="13.5">
      <c r="B193" s="36"/>
      <c r="C193" s="58"/>
      <c r="D193" s="205" t="s">
        <v>188</v>
      </c>
      <c r="E193" s="58"/>
      <c r="F193" s="206" t="s">
        <v>830</v>
      </c>
      <c r="G193" s="58"/>
      <c r="H193" s="58"/>
      <c r="I193" s="163"/>
      <c r="J193" s="58"/>
      <c r="K193" s="58"/>
      <c r="L193" s="56"/>
      <c r="M193" s="73"/>
      <c r="N193" s="37"/>
      <c r="O193" s="37"/>
      <c r="P193" s="37"/>
      <c r="Q193" s="37"/>
      <c r="R193" s="37"/>
      <c r="S193" s="37"/>
      <c r="T193" s="74"/>
      <c r="AT193" s="19" t="s">
        <v>188</v>
      </c>
      <c r="AU193" s="19" t="s">
        <v>80</v>
      </c>
    </row>
    <row r="194" spans="2:51" s="12" customFormat="1" ht="13.5">
      <c r="B194" s="207"/>
      <c r="C194" s="208"/>
      <c r="D194" s="205" t="s">
        <v>190</v>
      </c>
      <c r="E194" s="209" t="s">
        <v>21</v>
      </c>
      <c r="F194" s="210" t="s">
        <v>1137</v>
      </c>
      <c r="G194" s="208"/>
      <c r="H194" s="211">
        <v>12.86</v>
      </c>
      <c r="I194" s="212"/>
      <c r="J194" s="208"/>
      <c r="K194" s="208"/>
      <c r="L194" s="213"/>
      <c r="M194" s="214"/>
      <c r="N194" s="215"/>
      <c r="O194" s="215"/>
      <c r="P194" s="215"/>
      <c r="Q194" s="215"/>
      <c r="R194" s="215"/>
      <c r="S194" s="215"/>
      <c r="T194" s="216"/>
      <c r="AT194" s="217" t="s">
        <v>190</v>
      </c>
      <c r="AU194" s="217" t="s">
        <v>80</v>
      </c>
      <c r="AV194" s="12" t="s">
        <v>80</v>
      </c>
      <c r="AW194" s="12" t="s">
        <v>34</v>
      </c>
      <c r="AX194" s="12" t="s">
        <v>71</v>
      </c>
      <c r="AY194" s="217" t="s">
        <v>180</v>
      </c>
    </row>
    <row r="195" spans="2:51" s="12" customFormat="1" ht="13.5">
      <c r="B195" s="207"/>
      <c r="C195" s="208"/>
      <c r="D195" s="205" t="s">
        <v>190</v>
      </c>
      <c r="E195" s="209" t="s">
        <v>21</v>
      </c>
      <c r="F195" s="210" t="s">
        <v>1138</v>
      </c>
      <c r="G195" s="208"/>
      <c r="H195" s="211">
        <v>87.76</v>
      </c>
      <c r="I195" s="212"/>
      <c r="J195" s="208"/>
      <c r="K195" s="208"/>
      <c r="L195" s="213"/>
      <c r="M195" s="214"/>
      <c r="N195" s="215"/>
      <c r="O195" s="215"/>
      <c r="P195" s="215"/>
      <c r="Q195" s="215"/>
      <c r="R195" s="215"/>
      <c r="S195" s="215"/>
      <c r="T195" s="216"/>
      <c r="AT195" s="217" t="s">
        <v>190</v>
      </c>
      <c r="AU195" s="217" t="s">
        <v>80</v>
      </c>
      <c r="AV195" s="12" t="s">
        <v>80</v>
      </c>
      <c r="AW195" s="12" t="s">
        <v>34</v>
      </c>
      <c r="AX195" s="12" t="s">
        <v>71</v>
      </c>
      <c r="AY195" s="217" t="s">
        <v>180</v>
      </c>
    </row>
    <row r="196" spans="2:51" s="13" customFormat="1" ht="13.5">
      <c r="B196" s="219"/>
      <c r="C196" s="220"/>
      <c r="D196" s="230" t="s">
        <v>190</v>
      </c>
      <c r="E196" s="247" t="s">
        <v>21</v>
      </c>
      <c r="F196" s="248" t="s">
        <v>209</v>
      </c>
      <c r="G196" s="220"/>
      <c r="H196" s="249">
        <v>100.62</v>
      </c>
      <c r="I196" s="224"/>
      <c r="J196" s="220"/>
      <c r="K196" s="220"/>
      <c r="L196" s="225"/>
      <c r="M196" s="226"/>
      <c r="N196" s="227"/>
      <c r="O196" s="227"/>
      <c r="P196" s="227"/>
      <c r="Q196" s="227"/>
      <c r="R196" s="227"/>
      <c r="S196" s="227"/>
      <c r="T196" s="228"/>
      <c r="AT196" s="229" t="s">
        <v>190</v>
      </c>
      <c r="AU196" s="229" t="s">
        <v>80</v>
      </c>
      <c r="AV196" s="13" t="s">
        <v>206</v>
      </c>
      <c r="AW196" s="13" t="s">
        <v>34</v>
      </c>
      <c r="AX196" s="13" t="s">
        <v>78</v>
      </c>
      <c r="AY196" s="229" t="s">
        <v>180</v>
      </c>
    </row>
    <row r="197" spans="2:65" s="1" customFormat="1" ht="31.5" customHeight="1">
      <c r="B197" s="36"/>
      <c r="C197" s="193" t="s">
        <v>254</v>
      </c>
      <c r="D197" s="193" t="s">
        <v>183</v>
      </c>
      <c r="E197" s="194" t="s">
        <v>1194</v>
      </c>
      <c r="F197" s="195" t="s">
        <v>1195</v>
      </c>
      <c r="G197" s="196" t="s">
        <v>532</v>
      </c>
      <c r="H197" s="197">
        <v>89.27</v>
      </c>
      <c r="I197" s="198"/>
      <c r="J197" s="199">
        <f>ROUND(I197*H197,2)</f>
        <v>0</v>
      </c>
      <c r="K197" s="195" t="s">
        <v>560</v>
      </c>
      <c r="L197" s="56"/>
      <c r="M197" s="200" t="s">
        <v>21</v>
      </c>
      <c r="N197" s="201" t="s">
        <v>42</v>
      </c>
      <c r="O197" s="37"/>
      <c r="P197" s="202">
        <f>O197*H197</f>
        <v>0</v>
      </c>
      <c r="Q197" s="202">
        <v>0.24533</v>
      </c>
      <c r="R197" s="202">
        <f>Q197*H197</f>
        <v>21.900609099999997</v>
      </c>
      <c r="S197" s="202">
        <v>0</v>
      </c>
      <c r="T197" s="203">
        <f>S197*H197</f>
        <v>0</v>
      </c>
      <c r="AR197" s="19" t="s">
        <v>206</v>
      </c>
      <c r="AT197" s="19" t="s">
        <v>183</v>
      </c>
      <c r="AU197" s="19" t="s">
        <v>80</v>
      </c>
      <c r="AY197" s="19" t="s">
        <v>180</v>
      </c>
      <c r="BE197" s="204">
        <f>IF(N197="základní",J197,0)</f>
        <v>0</v>
      </c>
      <c r="BF197" s="204">
        <f>IF(N197="snížená",J197,0)</f>
        <v>0</v>
      </c>
      <c r="BG197" s="204">
        <f>IF(N197="zákl. přenesená",J197,0)</f>
        <v>0</v>
      </c>
      <c r="BH197" s="204">
        <f>IF(N197="sníž. přenesená",J197,0)</f>
        <v>0</v>
      </c>
      <c r="BI197" s="204">
        <f>IF(N197="nulová",J197,0)</f>
        <v>0</v>
      </c>
      <c r="BJ197" s="19" t="s">
        <v>78</v>
      </c>
      <c r="BK197" s="204">
        <f>ROUND(I197*H197,2)</f>
        <v>0</v>
      </c>
      <c r="BL197" s="19" t="s">
        <v>206</v>
      </c>
      <c r="BM197" s="19" t="s">
        <v>1196</v>
      </c>
    </row>
    <row r="198" spans="2:47" s="1" customFormat="1" ht="13.5">
      <c r="B198" s="36"/>
      <c r="C198" s="58"/>
      <c r="D198" s="205" t="s">
        <v>188</v>
      </c>
      <c r="E198" s="58"/>
      <c r="F198" s="206" t="s">
        <v>1197</v>
      </c>
      <c r="G198" s="58"/>
      <c r="H198" s="58"/>
      <c r="I198" s="163"/>
      <c r="J198" s="58"/>
      <c r="K198" s="58"/>
      <c r="L198" s="56"/>
      <c r="M198" s="73"/>
      <c r="N198" s="37"/>
      <c r="O198" s="37"/>
      <c r="P198" s="37"/>
      <c r="Q198" s="37"/>
      <c r="R198" s="37"/>
      <c r="S198" s="37"/>
      <c r="T198" s="74"/>
      <c r="AT198" s="19" t="s">
        <v>188</v>
      </c>
      <c r="AU198" s="19" t="s">
        <v>80</v>
      </c>
    </row>
    <row r="199" spans="2:47" s="1" customFormat="1" ht="54">
      <c r="B199" s="36"/>
      <c r="C199" s="58"/>
      <c r="D199" s="205" t="s">
        <v>198</v>
      </c>
      <c r="E199" s="58"/>
      <c r="F199" s="218" t="s">
        <v>1198</v>
      </c>
      <c r="G199" s="58"/>
      <c r="H199" s="58"/>
      <c r="I199" s="163"/>
      <c r="J199" s="58"/>
      <c r="K199" s="58"/>
      <c r="L199" s="56"/>
      <c r="M199" s="73"/>
      <c r="N199" s="37"/>
      <c r="O199" s="37"/>
      <c r="P199" s="37"/>
      <c r="Q199" s="37"/>
      <c r="R199" s="37"/>
      <c r="S199" s="37"/>
      <c r="T199" s="74"/>
      <c r="AT199" s="19" t="s">
        <v>198</v>
      </c>
      <c r="AU199" s="19" t="s">
        <v>80</v>
      </c>
    </row>
    <row r="200" spans="2:47" s="1" customFormat="1" ht="40.5">
      <c r="B200" s="36"/>
      <c r="C200" s="58"/>
      <c r="D200" s="205" t="s">
        <v>216</v>
      </c>
      <c r="E200" s="58"/>
      <c r="F200" s="218" t="s">
        <v>1199</v>
      </c>
      <c r="G200" s="58"/>
      <c r="H200" s="58"/>
      <c r="I200" s="163"/>
      <c r="J200" s="58"/>
      <c r="K200" s="58"/>
      <c r="L200" s="56"/>
      <c r="M200" s="73"/>
      <c r="N200" s="37"/>
      <c r="O200" s="37"/>
      <c r="P200" s="37"/>
      <c r="Q200" s="37"/>
      <c r="R200" s="37"/>
      <c r="S200" s="37"/>
      <c r="T200" s="74"/>
      <c r="AT200" s="19" t="s">
        <v>216</v>
      </c>
      <c r="AU200" s="19" t="s">
        <v>80</v>
      </c>
    </row>
    <row r="201" spans="2:51" s="12" customFormat="1" ht="13.5">
      <c r="B201" s="207"/>
      <c r="C201" s="208"/>
      <c r="D201" s="230" t="s">
        <v>190</v>
      </c>
      <c r="E201" s="243" t="s">
        <v>21</v>
      </c>
      <c r="F201" s="244" t="s">
        <v>1200</v>
      </c>
      <c r="G201" s="208"/>
      <c r="H201" s="245">
        <v>89.27</v>
      </c>
      <c r="I201" s="212"/>
      <c r="J201" s="208"/>
      <c r="K201" s="208"/>
      <c r="L201" s="213"/>
      <c r="M201" s="214"/>
      <c r="N201" s="215"/>
      <c r="O201" s="215"/>
      <c r="P201" s="215"/>
      <c r="Q201" s="215"/>
      <c r="R201" s="215"/>
      <c r="S201" s="215"/>
      <c r="T201" s="216"/>
      <c r="AT201" s="217" t="s">
        <v>190</v>
      </c>
      <c r="AU201" s="217" t="s">
        <v>80</v>
      </c>
      <c r="AV201" s="12" t="s">
        <v>80</v>
      </c>
      <c r="AW201" s="12" t="s">
        <v>34</v>
      </c>
      <c r="AX201" s="12" t="s">
        <v>78</v>
      </c>
      <c r="AY201" s="217" t="s">
        <v>180</v>
      </c>
    </row>
    <row r="202" spans="2:65" s="1" customFormat="1" ht="22.5" customHeight="1">
      <c r="B202" s="36"/>
      <c r="C202" s="193" t="s">
        <v>259</v>
      </c>
      <c r="D202" s="193" t="s">
        <v>183</v>
      </c>
      <c r="E202" s="194" t="s">
        <v>1201</v>
      </c>
      <c r="F202" s="195" t="s">
        <v>1202</v>
      </c>
      <c r="G202" s="196" t="s">
        <v>320</v>
      </c>
      <c r="H202" s="197">
        <v>8.927</v>
      </c>
      <c r="I202" s="198"/>
      <c r="J202" s="199">
        <f>ROUND(I202*H202,2)</f>
        <v>0</v>
      </c>
      <c r="K202" s="195" t="s">
        <v>21</v>
      </c>
      <c r="L202" s="56"/>
      <c r="M202" s="200" t="s">
        <v>21</v>
      </c>
      <c r="N202" s="201" t="s">
        <v>42</v>
      </c>
      <c r="O202" s="37"/>
      <c r="P202" s="202">
        <f>O202*H202</f>
        <v>0</v>
      </c>
      <c r="Q202" s="202">
        <v>2.5759545</v>
      </c>
      <c r="R202" s="202">
        <f>Q202*H202</f>
        <v>22.9955458215</v>
      </c>
      <c r="S202" s="202">
        <v>0</v>
      </c>
      <c r="T202" s="203">
        <f>S202*H202</f>
        <v>0</v>
      </c>
      <c r="AR202" s="19" t="s">
        <v>206</v>
      </c>
      <c r="AT202" s="19" t="s">
        <v>183</v>
      </c>
      <c r="AU202" s="19" t="s">
        <v>80</v>
      </c>
      <c r="AY202" s="19" t="s">
        <v>180</v>
      </c>
      <c r="BE202" s="204">
        <f>IF(N202="základní",J202,0)</f>
        <v>0</v>
      </c>
      <c r="BF202" s="204">
        <f>IF(N202="snížená",J202,0)</f>
        <v>0</v>
      </c>
      <c r="BG202" s="204">
        <f>IF(N202="zákl. přenesená",J202,0)</f>
        <v>0</v>
      </c>
      <c r="BH202" s="204">
        <f>IF(N202="sníž. přenesená",J202,0)</f>
        <v>0</v>
      </c>
      <c r="BI202" s="204">
        <f>IF(N202="nulová",J202,0)</f>
        <v>0</v>
      </c>
      <c r="BJ202" s="19" t="s">
        <v>78</v>
      </c>
      <c r="BK202" s="204">
        <f>ROUND(I202*H202,2)</f>
        <v>0</v>
      </c>
      <c r="BL202" s="19" t="s">
        <v>206</v>
      </c>
      <c r="BM202" s="19" t="s">
        <v>1203</v>
      </c>
    </row>
    <row r="203" spans="2:47" s="1" customFormat="1" ht="13.5">
      <c r="B203" s="36"/>
      <c r="C203" s="58"/>
      <c r="D203" s="205" t="s">
        <v>188</v>
      </c>
      <c r="E203" s="58"/>
      <c r="F203" s="206" t="s">
        <v>1202</v>
      </c>
      <c r="G203" s="58"/>
      <c r="H203" s="58"/>
      <c r="I203" s="163"/>
      <c r="J203" s="58"/>
      <c r="K203" s="58"/>
      <c r="L203" s="56"/>
      <c r="M203" s="73"/>
      <c r="N203" s="37"/>
      <c r="O203" s="37"/>
      <c r="P203" s="37"/>
      <c r="Q203" s="37"/>
      <c r="R203" s="37"/>
      <c r="S203" s="37"/>
      <c r="T203" s="74"/>
      <c r="AT203" s="19" t="s">
        <v>188</v>
      </c>
      <c r="AU203" s="19" t="s">
        <v>80</v>
      </c>
    </row>
    <row r="204" spans="2:51" s="12" customFormat="1" ht="13.5">
      <c r="B204" s="207"/>
      <c r="C204" s="208"/>
      <c r="D204" s="230" t="s">
        <v>190</v>
      </c>
      <c r="E204" s="243" t="s">
        <v>21</v>
      </c>
      <c r="F204" s="244" t="s">
        <v>1204</v>
      </c>
      <c r="G204" s="208"/>
      <c r="H204" s="245">
        <v>8.927</v>
      </c>
      <c r="I204" s="212"/>
      <c r="J204" s="208"/>
      <c r="K204" s="208"/>
      <c r="L204" s="213"/>
      <c r="M204" s="214"/>
      <c r="N204" s="215"/>
      <c r="O204" s="215"/>
      <c r="P204" s="215"/>
      <c r="Q204" s="215"/>
      <c r="R204" s="215"/>
      <c r="S204" s="215"/>
      <c r="T204" s="216"/>
      <c r="AT204" s="217" t="s">
        <v>190</v>
      </c>
      <c r="AU204" s="217" t="s">
        <v>80</v>
      </c>
      <c r="AV204" s="12" t="s">
        <v>80</v>
      </c>
      <c r="AW204" s="12" t="s">
        <v>34</v>
      </c>
      <c r="AX204" s="12" t="s">
        <v>78</v>
      </c>
      <c r="AY204" s="217" t="s">
        <v>180</v>
      </c>
    </row>
    <row r="205" spans="2:65" s="1" customFormat="1" ht="31.5" customHeight="1">
      <c r="B205" s="36"/>
      <c r="C205" s="193" t="s">
        <v>264</v>
      </c>
      <c r="D205" s="193" t="s">
        <v>183</v>
      </c>
      <c r="E205" s="194" t="s">
        <v>1205</v>
      </c>
      <c r="F205" s="195" t="s">
        <v>1206</v>
      </c>
      <c r="G205" s="196" t="s">
        <v>320</v>
      </c>
      <c r="H205" s="197">
        <v>44.635</v>
      </c>
      <c r="I205" s="198"/>
      <c r="J205" s="199">
        <f>ROUND(I205*H205,2)</f>
        <v>0</v>
      </c>
      <c r="K205" s="195" t="s">
        <v>21</v>
      </c>
      <c r="L205" s="56"/>
      <c r="M205" s="200" t="s">
        <v>21</v>
      </c>
      <c r="N205" s="201" t="s">
        <v>42</v>
      </c>
      <c r="O205" s="37"/>
      <c r="P205" s="202">
        <f>O205*H205</f>
        <v>0</v>
      </c>
      <c r="Q205" s="202">
        <v>0</v>
      </c>
      <c r="R205" s="202">
        <f>Q205*H205</f>
        <v>0</v>
      </c>
      <c r="S205" s="202">
        <v>0</v>
      </c>
      <c r="T205" s="203">
        <f>S205*H205</f>
        <v>0</v>
      </c>
      <c r="AR205" s="19" t="s">
        <v>206</v>
      </c>
      <c r="AT205" s="19" t="s">
        <v>183</v>
      </c>
      <c r="AU205" s="19" t="s">
        <v>80</v>
      </c>
      <c r="AY205" s="19" t="s">
        <v>180</v>
      </c>
      <c r="BE205" s="204">
        <f>IF(N205="základní",J205,0)</f>
        <v>0</v>
      </c>
      <c r="BF205" s="204">
        <f>IF(N205="snížená",J205,0)</f>
        <v>0</v>
      </c>
      <c r="BG205" s="204">
        <f>IF(N205="zákl. přenesená",J205,0)</f>
        <v>0</v>
      </c>
      <c r="BH205" s="204">
        <f>IF(N205="sníž. přenesená",J205,0)</f>
        <v>0</v>
      </c>
      <c r="BI205" s="204">
        <f>IF(N205="nulová",J205,0)</f>
        <v>0</v>
      </c>
      <c r="BJ205" s="19" t="s">
        <v>78</v>
      </c>
      <c r="BK205" s="204">
        <f>ROUND(I205*H205,2)</f>
        <v>0</v>
      </c>
      <c r="BL205" s="19" t="s">
        <v>206</v>
      </c>
      <c r="BM205" s="19" t="s">
        <v>1207</v>
      </c>
    </row>
    <row r="206" spans="2:47" s="1" customFormat="1" ht="27">
      <c r="B206" s="36"/>
      <c r="C206" s="58"/>
      <c r="D206" s="205" t="s">
        <v>188</v>
      </c>
      <c r="E206" s="58"/>
      <c r="F206" s="206" t="s">
        <v>1206</v>
      </c>
      <c r="G206" s="58"/>
      <c r="H206" s="58"/>
      <c r="I206" s="163"/>
      <c r="J206" s="58"/>
      <c r="K206" s="58"/>
      <c r="L206" s="56"/>
      <c r="M206" s="73"/>
      <c r="N206" s="37"/>
      <c r="O206" s="37"/>
      <c r="P206" s="37"/>
      <c r="Q206" s="37"/>
      <c r="R206" s="37"/>
      <c r="S206" s="37"/>
      <c r="T206" s="74"/>
      <c r="AT206" s="19" t="s">
        <v>188</v>
      </c>
      <c r="AU206" s="19" t="s">
        <v>80</v>
      </c>
    </row>
    <row r="207" spans="2:47" s="1" customFormat="1" ht="67.5">
      <c r="B207" s="36"/>
      <c r="C207" s="58"/>
      <c r="D207" s="205" t="s">
        <v>216</v>
      </c>
      <c r="E207" s="58"/>
      <c r="F207" s="218" t="s">
        <v>1208</v>
      </c>
      <c r="G207" s="58"/>
      <c r="H207" s="58"/>
      <c r="I207" s="163"/>
      <c r="J207" s="58"/>
      <c r="K207" s="58"/>
      <c r="L207" s="56"/>
      <c r="M207" s="73"/>
      <c r="N207" s="37"/>
      <c r="O207" s="37"/>
      <c r="P207" s="37"/>
      <c r="Q207" s="37"/>
      <c r="R207" s="37"/>
      <c r="S207" s="37"/>
      <c r="T207" s="74"/>
      <c r="AT207" s="19" t="s">
        <v>216</v>
      </c>
      <c r="AU207" s="19" t="s">
        <v>80</v>
      </c>
    </row>
    <row r="208" spans="2:51" s="12" customFormat="1" ht="13.5">
      <c r="B208" s="207"/>
      <c r="C208" s="208"/>
      <c r="D208" s="230" t="s">
        <v>190</v>
      </c>
      <c r="E208" s="243" t="s">
        <v>21</v>
      </c>
      <c r="F208" s="244" t="s">
        <v>1209</v>
      </c>
      <c r="G208" s="208"/>
      <c r="H208" s="245">
        <v>44.635</v>
      </c>
      <c r="I208" s="212"/>
      <c r="J208" s="208"/>
      <c r="K208" s="208"/>
      <c r="L208" s="213"/>
      <c r="M208" s="214"/>
      <c r="N208" s="215"/>
      <c r="O208" s="215"/>
      <c r="P208" s="215"/>
      <c r="Q208" s="215"/>
      <c r="R208" s="215"/>
      <c r="S208" s="215"/>
      <c r="T208" s="216"/>
      <c r="AT208" s="217" t="s">
        <v>190</v>
      </c>
      <c r="AU208" s="217" t="s">
        <v>80</v>
      </c>
      <c r="AV208" s="12" t="s">
        <v>80</v>
      </c>
      <c r="AW208" s="12" t="s">
        <v>34</v>
      </c>
      <c r="AX208" s="12" t="s">
        <v>78</v>
      </c>
      <c r="AY208" s="217" t="s">
        <v>180</v>
      </c>
    </row>
    <row r="209" spans="2:65" s="1" customFormat="1" ht="22.5" customHeight="1">
      <c r="B209" s="36"/>
      <c r="C209" s="193" t="s">
        <v>8</v>
      </c>
      <c r="D209" s="193" t="s">
        <v>183</v>
      </c>
      <c r="E209" s="194" t="s">
        <v>1210</v>
      </c>
      <c r="F209" s="195" t="s">
        <v>1211</v>
      </c>
      <c r="G209" s="196" t="s">
        <v>532</v>
      </c>
      <c r="H209" s="197">
        <v>89.27</v>
      </c>
      <c r="I209" s="198"/>
      <c r="J209" s="199">
        <f>ROUND(I209*H209,2)</f>
        <v>0</v>
      </c>
      <c r="K209" s="195" t="s">
        <v>21</v>
      </c>
      <c r="L209" s="56"/>
      <c r="M209" s="200" t="s">
        <v>21</v>
      </c>
      <c r="N209" s="201" t="s">
        <v>42</v>
      </c>
      <c r="O209" s="37"/>
      <c r="P209" s="202">
        <f>O209*H209</f>
        <v>0</v>
      </c>
      <c r="Q209" s="202">
        <v>0</v>
      </c>
      <c r="R209" s="202">
        <f>Q209*H209</f>
        <v>0</v>
      </c>
      <c r="S209" s="202">
        <v>0</v>
      </c>
      <c r="T209" s="203">
        <f>S209*H209</f>
        <v>0</v>
      </c>
      <c r="AR209" s="19" t="s">
        <v>206</v>
      </c>
      <c r="AT209" s="19" t="s">
        <v>183</v>
      </c>
      <c r="AU209" s="19" t="s">
        <v>80</v>
      </c>
      <c r="AY209" s="19" t="s">
        <v>180</v>
      </c>
      <c r="BE209" s="204">
        <f>IF(N209="základní",J209,0)</f>
        <v>0</v>
      </c>
      <c r="BF209" s="204">
        <f>IF(N209="snížená",J209,0)</f>
        <v>0</v>
      </c>
      <c r="BG209" s="204">
        <f>IF(N209="zákl. přenesená",J209,0)</f>
        <v>0</v>
      </c>
      <c r="BH209" s="204">
        <f>IF(N209="sníž. přenesená",J209,0)</f>
        <v>0</v>
      </c>
      <c r="BI209" s="204">
        <f>IF(N209="nulová",J209,0)</f>
        <v>0</v>
      </c>
      <c r="BJ209" s="19" t="s">
        <v>78</v>
      </c>
      <c r="BK209" s="204">
        <f>ROUND(I209*H209,2)</f>
        <v>0</v>
      </c>
      <c r="BL209" s="19" t="s">
        <v>206</v>
      </c>
      <c r="BM209" s="19" t="s">
        <v>1212</v>
      </c>
    </row>
    <row r="210" spans="2:47" s="1" customFormat="1" ht="27">
      <c r="B210" s="36"/>
      <c r="C210" s="58"/>
      <c r="D210" s="205" t="s">
        <v>188</v>
      </c>
      <c r="E210" s="58"/>
      <c r="F210" s="206" t="s">
        <v>1213</v>
      </c>
      <c r="G210" s="58"/>
      <c r="H210" s="58"/>
      <c r="I210" s="163"/>
      <c r="J210" s="58"/>
      <c r="K210" s="58"/>
      <c r="L210" s="56"/>
      <c r="M210" s="73"/>
      <c r="N210" s="37"/>
      <c r="O210" s="37"/>
      <c r="P210" s="37"/>
      <c r="Q210" s="37"/>
      <c r="R210" s="37"/>
      <c r="S210" s="37"/>
      <c r="T210" s="74"/>
      <c r="AT210" s="19" t="s">
        <v>188</v>
      </c>
      <c r="AU210" s="19" t="s">
        <v>80</v>
      </c>
    </row>
    <row r="211" spans="2:47" s="1" customFormat="1" ht="40.5">
      <c r="B211" s="36"/>
      <c r="C211" s="58"/>
      <c r="D211" s="205" t="s">
        <v>216</v>
      </c>
      <c r="E211" s="58"/>
      <c r="F211" s="218" t="s">
        <v>1199</v>
      </c>
      <c r="G211" s="58"/>
      <c r="H211" s="58"/>
      <c r="I211" s="163"/>
      <c r="J211" s="58"/>
      <c r="K211" s="58"/>
      <c r="L211" s="56"/>
      <c r="M211" s="73"/>
      <c r="N211" s="37"/>
      <c r="O211" s="37"/>
      <c r="P211" s="37"/>
      <c r="Q211" s="37"/>
      <c r="R211" s="37"/>
      <c r="S211" s="37"/>
      <c r="T211" s="74"/>
      <c r="AT211" s="19" t="s">
        <v>216</v>
      </c>
      <c r="AU211" s="19" t="s">
        <v>80</v>
      </c>
    </row>
    <row r="212" spans="2:51" s="12" customFormat="1" ht="13.5">
      <c r="B212" s="207"/>
      <c r="C212" s="208"/>
      <c r="D212" s="230" t="s">
        <v>190</v>
      </c>
      <c r="E212" s="243" t="s">
        <v>21</v>
      </c>
      <c r="F212" s="244" t="s">
        <v>1200</v>
      </c>
      <c r="G212" s="208"/>
      <c r="H212" s="245">
        <v>89.27</v>
      </c>
      <c r="I212" s="212"/>
      <c r="J212" s="208"/>
      <c r="K212" s="208"/>
      <c r="L212" s="213"/>
      <c r="M212" s="214"/>
      <c r="N212" s="215"/>
      <c r="O212" s="215"/>
      <c r="P212" s="215"/>
      <c r="Q212" s="215"/>
      <c r="R212" s="215"/>
      <c r="S212" s="215"/>
      <c r="T212" s="216"/>
      <c r="AT212" s="217" t="s">
        <v>190</v>
      </c>
      <c r="AU212" s="217" t="s">
        <v>80</v>
      </c>
      <c r="AV212" s="12" t="s">
        <v>80</v>
      </c>
      <c r="AW212" s="12" t="s">
        <v>34</v>
      </c>
      <c r="AX212" s="12" t="s">
        <v>78</v>
      </c>
      <c r="AY212" s="217" t="s">
        <v>180</v>
      </c>
    </row>
    <row r="213" spans="2:65" s="1" customFormat="1" ht="22.5" customHeight="1">
      <c r="B213" s="36"/>
      <c r="C213" s="193" t="s">
        <v>275</v>
      </c>
      <c r="D213" s="193" t="s">
        <v>183</v>
      </c>
      <c r="E213" s="194" t="s">
        <v>1214</v>
      </c>
      <c r="F213" s="195" t="s">
        <v>1215</v>
      </c>
      <c r="G213" s="196" t="s">
        <v>532</v>
      </c>
      <c r="H213" s="197">
        <v>13.2</v>
      </c>
      <c r="I213" s="198"/>
      <c r="J213" s="199">
        <f>ROUND(I213*H213,2)</f>
        <v>0</v>
      </c>
      <c r="K213" s="195" t="s">
        <v>560</v>
      </c>
      <c r="L213" s="56"/>
      <c r="M213" s="200" t="s">
        <v>21</v>
      </c>
      <c r="N213" s="201" t="s">
        <v>42</v>
      </c>
      <c r="O213" s="37"/>
      <c r="P213" s="202">
        <f>O213*H213</f>
        <v>0</v>
      </c>
      <c r="Q213" s="202">
        <v>1.11526</v>
      </c>
      <c r="R213" s="202">
        <f>Q213*H213</f>
        <v>14.721431999999998</v>
      </c>
      <c r="S213" s="202">
        <v>0</v>
      </c>
      <c r="T213" s="203">
        <f>S213*H213</f>
        <v>0</v>
      </c>
      <c r="AR213" s="19" t="s">
        <v>206</v>
      </c>
      <c r="AT213" s="19" t="s">
        <v>183</v>
      </c>
      <c r="AU213" s="19" t="s">
        <v>80</v>
      </c>
      <c r="AY213" s="19" t="s">
        <v>180</v>
      </c>
      <c r="BE213" s="204">
        <f>IF(N213="základní",J213,0)</f>
        <v>0</v>
      </c>
      <c r="BF213" s="204">
        <f>IF(N213="snížená",J213,0)</f>
        <v>0</v>
      </c>
      <c r="BG213" s="204">
        <f>IF(N213="zákl. přenesená",J213,0)</f>
        <v>0</v>
      </c>
      <c r="BH213" s="204">
        <f>IF(N213="sníž. přenesená",J213,0)</f>
        <v>0</v>
      </c>
      <c r="BI213" s="204">
        <f>IF(N213="nulová",J213,0)</f>
        <v>0</v>
      </c>
      <c r="BJ213" s="19" t="s">
        <v>78</v>
      </c>
      <c r="BK213" s="204">
        <f>ROUND(I213*H213,2)</f>
        <v>0</v>
      </c>
      <c r="BL213" s="19" t="s">
        <v>206</v>
      </c>
      <c r="BM213" s="19" t="s">
        <v>1216</v>
      </c>
    </row>
    <row r="214" spans="2:47" s="1" customFormat="1" ht="27">
      <c r="B214" s="36"/>
      <c r="C214" s="58"/>
      <c r="D214" s="205" t="s">
        <v>188</v>
      </c>
      <c r="E214" s="58"/>
      <c r="F214" s="206" t="s">
        <v>1217</v>
      </c>
      <c r="G214" s="58"/>
      <c r="H214" s="58"/>
      <c r="I214" s="163"/>
      <c r="J214" s="58"/>
      <c r="K214" s="58"/>
      <c r="L214" s="56"/>
      <c r="M214" s="73"/>
      <c r="N214" s="37"/>
      <c r="O214" s="37"/>
      <c r="P214" s="37"/>
      <c r="Q214" s="37"/>
      <c r="R214" s="37"/>
      <c r="S214" s="37"/>
      <c r="T214" s="74"/>
      <c r="AT214" s="19" t="s">
        <v>188</v>
      </c>
      <c r="AU214" s="19" t="s">
        <v>80</v>
      </c>
    </row>
    <row r="215" spans="2:47" s="1" customFormat="1" ht="121.5">
      <c r="B215" s="36"/>
      <c r="C215" s="58"/>
      <c r="D215" s="205" t="s">
        <v>198</v>
      </c>
      <c r="E215" s="58"/>
      <c r="F215" s="218" t="s">
        <v>1218</v>
      </c>
      <c r="G215" s="58"/>
      <c r="H215" s="58"/>
      <c r="I215" s="163"/>
      <c r="J215" s="58"/>
      <c r="K215" s="58"/>
      <c r="L215" s="56"/>
      <c r="M215" s="73"/>
      <c r="N215" s="37"/>
      <c r="O215" s="37"/>
      <c r="P215" s="37"/>
      <c r="Q215" s="37"/>
      <c r="R215" s="37"/>
      <c r="S215" s="37"/>
      <c r="T215" s="74"/>
      <c r="AT215" s="19" t="s">
        <v>198</v>
      </c>
      <c r="AU215" s="19" t="s">
        <v>80</v>
      </c>
    </row>
    <row r="216" spans="2:47" s="1" customFormat="1" ht="40.5">
      <c r="B216" s="36"/>
      <c r="C216" s="58"/>
      <c r="D216" s="205" t="s">
        <v>216</v>
      </c>
      <c r="E216" s="58"/>
      <c r="F216" s="218" t="s">
        <v>1199</v>
      </c>
      <c r="G216" s="58"/>
      <c r="H216" s="58"/>
      <c r="I216" s="163"/>
      <c r="J216" s="58"/>
      <c r="K216" s="58"/>
      <c r="L216" s="56"/>
      <c r="M216" s="73"/>
      <c r="N216" s="37"/>
      <c r="O216" s="37"/>
      <c r="P216" s="37"/>
      <c r="Q216" s="37"/>
      <c r="R216" s="37"/>
      <c r="S216" s="37"/>
      <c r="T216" s="74"/>
      <c r="AT216" s="19" t="s">
        <v>216</v>
      </c>
      <c r="AU216" s="19" t="s">
        <v>80</v>
      </c>
    </row>
    <row r="217" spans="2:51" s="12" customFormat="1" ht="13.5">
      <c r="B217" s="207"/>
      <c r="C217" s="208"/>
      <c r="D217" s="205" t="s">
        <v>190</v>
      </c>
      <c r="E217" s="209" t="s">
        <v>21</v>
      </c>
      <c r="F217" s="210" t="s">
        <v>1219</v>
      </c>
      <c r="G217" s="208"/>
      <c r="H217" s="211">
        <v>13.2</v>
      </c>
      <c r="I217" s="212"/>
      <c r="J217" s="208"/>
      <c r="K217" s="208"/>
      <c r="L217" s="213"/>
      <c r="M217" s="214"/>
      <c r="N217" s="215"/>
      <c r="O217" s="215"/>
      <c r="P217" s="215"/>
      <c r="Q217" s="215"/>
      <c r="R217" s="215"/>
      <c r="S217" s="215"/>
      <c r="T217" s="216"/>
      <c r="AT217" s="217" t="s">
        <v>190</v>
      </c>
      <c r="AU217" s="217" t="s">
        <v>80</v>
      </c>
      <c r="AV217" s="12" t="s">
        <v>80</v>
      </c>
      <c r="AW217" s="12" t="s">
        <v>34</v>
      </c>
      <c r="AX217" s="12" t="s">
        <v>78</v>
      </c>
      <c r="AY217" s="217" t="s">
        <v>180</v>
      </c>
    </row>
    <row r="218" spans="2:63" s="11" customFormat="1" ht="29.85" customHeight="1">
      <c r="B218" s="176"/>
      <c r="C218" s="177"/>
      <c r="D218" s="190" t="s">
        <v>70</v>
      </c>
      <c r="E218" s="191" t="s">
        <v>224</v>
      </c>
      <c r="F218" s="191" t="s">
        <v>1220</v>
      </c>
      <c r="G218" s="177"/>
      <c r="H218" s="177"/>
      <c r="I218" s="180"/>
      <c r="J218" s="192">
        <f>BK218</f>
        <v>0</v>
      </c>
      <c r="K218" s="177"/>
      <c r="L218" s="182"/>
      <c r="M218" s="183"/>
      <c r="N218" s="184"/>
      <c r="O218" s="184"/>
      <c r="P218" s="185">
        <f>SUM(P219:P233)</f>
        <v>0</v>
      </c>
      <c r="Q218" s="184"/>
      <c r="R218" s="185">
        <f>SUM(R219:R233)</f>
        <v>0</v>
      </c>
      <c r="S218" s="184"/>
      <c r="T218" s="186">
        <f>SUM(T219:T233)</f>
        <v>0</v>
      </c>
      <c r="AR218" s="187" t="s">
        <v>78</v>
      </c>
      <c r="AT218" s="188" t="s">
        <v>70</v>
      </c>
      <c r="AU218" s="188" t="s">
        <v>78</v>
      </c>
      <c r="AY218" s="187" t="s">
        <v>180</v>
      </c>
      <c r="BK218" s="189">
        <f>SUM(BK219:BK233)</f>
        <v>0</v>
      </c>
    </row>
    <row r="219" spans="2:65" s="1" customFormat="1" ht="22.5" customHeight="1">
      <c r="B219" s="36"/>
      <c r="C219" s="193" t="s">
        <v>279</v>
      </c>
      <c r="D219" s="193" t="s">
        <v>183</v>
      </c>
      <c r="E219" s="194" t="s">
        <v>1221</v>
      </c>
      <c r="F219" s="195" t="s">
        <v>1222</v>
      </c>
      <c r="G219" s="196" t="s">
        <v>614</v>
      </c>
      <c r="H219" s="197">
        <v>43.995</v>
      </c>
      <c r="I219" s="198"/>
      <c r="J219" s="199">
        <f>ROUND(I219*H219,2)</f>
        <v>0</v>
      </c>
      <c r="K219" s="195" t="s">
        <v>560</v>
      </c>
      <c r="L219" s="56"/>
      <c r="M219" s="200" t="s">
        <v>21</v>
      </c>
      <c r="N219" s="201" t="s">
        <v>42</v>
      </c>
      <c r="O219" s="37"/>
      <c r="P219" s="202">
        <f>O219*H219</f>
        <v>0</v>
      </c>
      <c r="Q219" s="202">
        <v>0</v>
      </c>
      <c r="R219" s="202">
        <f>Q219*H219</f>
        <v>0</v>
      </c>
      <c r="S219" s="202">
        <v>0</v>
      </c>
      <c r="T219" s="203">
        <f>S219*H219</f>
        <v>0</v>
      </c>
      <c r="AR219" s="19" t="s">
        <v>206</v>
      </c>
      <c r="AT219" s="19" t="s">
        <v>183</v>
      </c>
      <c r="AU219" s="19" t="s">
        <v>80</v>
      </c>
      <c r="AY219" s="19" t="s">
        <v>180</v>
      </c>
      <c r="BE219" s="204">
        <f>IF(N219="základní",J219,0)</f>
        <v>0</v>
      </c>
      <c r="BF219" s="204">
        <f>IF(N219="snížená",J219,0)</f>
        <v>0</v>
      </c>
      <c r="BG219" s="204">
        <f>IF(N219="zákl. přenesená",J219,0)</f>
        <v>0</v>
      </c>
      <c r="BH219" s="204">
        <f>IF(N219="sníž. přenesená",J219,0)</f>
        <v>0</v>
      </c>
      <c r="BI219" s="204">
        <f>IF(N219="nulová",J219,0)</f>
        <v>0</v>
      </c>
      <c r="BJ219" s="19" t="s">
        <v>78</v>
      </c>
      <c r="BK219" s="204">
        <f>ROUND(I219*H219,2)</f>
        <v>0</v>
      </c>
      <c r="BL219" s="19" t="s">
        <v>206</v>
      </c>
      <c r="BM219" s="19" t="s">
        <v>1223</v>
      </c>
    </row>
    <row r="220" spans="2:47" s="1" customFormat="1" ht="27">
      <c r="B220" s="36"/>
      <c r="C220" s="58"/>
      <c r="D220" s="205" t="s">
        <v>188</v>
      </c>
      <c r="E220" s="58"/>
      <c r="F220" s="206" t="s">
        <v>1224</v>
      </c>
      <c r="G220" s="58"/>
      <c r="H220" s="58"/>
      <c r="I220" s="163"/>
      <c r="J220" s="58"/>
      <c r="K220" s="58"/>
      <c r="L220" s="56"/>
      <c r="M220" s="73"/>
      <c r="N220" s="37"/>
      <c r="O220" s="37"/>
      <c r="P220" s="37"/>
      <c r="Q220" s="37"/>
      <c r="R220" s="37"/>
      <c r="S220" s="37"/>
      <c r="T220" s="74"/>
      <c r="AT220" s="19" t="s">
        <v>188</v>
      </c>
      <c r="AU220" s="19" t="s">
        <v>80</v>
      </c>
    </row>
    <row r="221" spans="2:47" s="1" customFormat="1" ht="27">
      <c r="B221" s="36"/>
      <c r="C221" s="58"/>
      <c r="D221" s="205" t="s">
        <v>198</v>
      </c>
      <c r="E221" s="58"/>
      <c r="F221" s="218" t="s">
        <v>1225</v>
      </c>
      <c r="G221" s="58"/>
      <c r="H221" s="58"/>
      <c r="I221" s="163"/>
      <c r="J221" s="58"/>
      <c r="K221" s="58"/>
      <c r="L221" s="56"/>
      <c r="M221" s="73"/>
      <c r="N221" s="37"/>
      <c r="O221" s="37"/>
      <c r="P221" s="37"/>
      <c r="Q221" s="37"/>
      <c r="R221" s="37"/>
      <c r="S221" s="37"/>
      <c r="T221" s="74"/>
      <c r="AT221" s="19" t="s">
        <v>198</v>
      </c>
      <c r="AU221" s="19" t="s">
        <v>80</v>
      </c>
    </row>
    <row r="222" spans="2:47" s="1" customFormat="1" ht="67.5">
      <c r="B222" s="36"/>
      <c r="C222" s="58"/>
      <c r="D222" s="205" t="s">
        <v>216</v>
      </c>
      <c r="E222" s="58"/>
      <c r="F222" s="218" t="s">
        <v>1226</v>
      </c>
      <c r="G222" s="58"/>
      <c r="H222" s="58"/>
      <c r="I222" s="163"/>
      <c r="J222" s="58"/>
      <c r="K222" s="58"/>
      <c r="L222" s="56"/>
      <c r="M222" s="73"/>
      <c r="N222" s="37"/>
      <c r="O222" s="37"/>
      <c r="P222" s="37"/>
      <c r="Q222" s="37"/>
      <c r="R222" s="37"/>
      <c r="S222" s="37"/>
      <c r="T222" s="74"/>
      <c r="AT222" s="19" t="s">
        <v>216</v>
      </c>
      <c r="AU222" s="19" t="s">
        <v>80</v>
      </c>
    </row>
    <row r="223" spans="2:51" s="12" customFormat="1" ht="13.5">
      <c r="B223" s="207"/>
      <c r="C223" s="208"/>
      <c r="D223" s="205" t="s">
        <v>190</v>
      </c>
      <c r="E223" s="209" t="s">
        <v>21</v>
      </c>
      <c r="F223" s="210" t="s">
        <v>1227</v>
      </c>
      <c r="G223" s="208"/>
      <c r="H223" s="211">
        <v>5.395</v>
      </c>
      <c r="I223" s="212"/>
      <c r="J223" s="208"/>
      <c r="K223" s="208"/>
      <c r="L223" s="213"/>
      <c r="M223" s="214"/>
      <c r="N223" s="215"/>
      <c r="O223" s="215"/>
      <c r="P223" s="215"/>
      <c r="Q223" s="215"/>
      <c r="R223" s="215"/>
      <c r="S223" s="215"/>
      <c r="T223" s="216"/>
      <c r="AT223" s="217" t="s">
        <v>190</v>
      </c>
      <c r="AU223" s="217" t="s">
        <v>80</v>
      </c>
      <c r="AV223" s="12" t="s">
        <v>80</v>
      </c>
      <c r="AW223" s="12" t="s">
        <v>34</v>
      </c>
      <c r="AX223" s="12" t="s">
        <v>71</v>
      </c>
      <c r="AY223" s="217" t="s">
        <v>180</v>
      </c>
    </row>
    <row r="224" spans="2:51" s="12" customFormat="1" ht="13.5">
      <c r="B224" s="207"/>
      <c r="C224" s="208"/>
      <c r="D224" s="205" t="s">
        <v>190</v>
      </c>
      <c r="E224" s="209" t="s">
        <v>21</v>
      </c>
      <c r="F224" s="210" t="s">
        <v>1228</v>
      </c>
      <c r="G224" s="208"/>
      <c r="H224" s="211">
        <v>5.26</v>
      </c>
      <c r="I224" s="212"/>
      <c r="J224" s="208"/>
      <c r="K224" s="208"/>
      <c r="L224" s="213"/>
      <c r="M224" s="214"/>
      <c r="N224" s="215"/>
      <c r="O224" s="215"/>
      <c r="P224" s="215"/>
      <c r="Q224" s="215"/>
      <c r="R224" s="215"/>
      <c r="S224" s="215"/>
      <c r="T224" s="216"/>
      <c r="AT224" s="217" t="s">
        <v>190</v>
      </c>
      <c r="AU224" s="217" t="s">
        <v>80</v>
      </c>
      <c r="AV224" s="12" t="s">
        <v>80</v>
      </c>
      <c r="AW224" s="12" t="s">
        <v>34</v>
      </c>
      <c r="AX224" s="12" t="s">
        <v>71</v>
      </c>
      <c r="AY224" s="217" t="s">
        <v>180</v>
      </c>
    </row>
    <row r="225" spans="2:51" s="12" customFormat="1" ht="13.5">
      <c r="B225" s="207"/>
      <c r="C225" s="208"/>
      <c r="D225" s="205" t="s">
        <v>190</v>
      </c>
      <c r="E225" s="209" t="s">
        <v>21</v>
      </c>
      <c r="F225" s="210" t="s">
        <v>1229</v>
      </c>
      <c r="G225" s="208"/>
      <c r="H225" s="211">
        <v>5.22</v>
      </c>
      <c r="I225" s="212"/>
      <c r="J225" s="208"/>
      <c r="K225" s="208"/>
      <c r="L225" s="213"/>
      <c r="M225" s="214"/>
      <c r="N225" s="215"/>
      <c r="O225" s="215"/>
      <c r="P225" s="215"/>
      <c r="Q225" s="215"/>
      <c r="R225" s="215"/>
      <c r="S225" s="215"/>
      <c r="T225" s="216"/>
      <c r="AT225" s="217" t="s">
        <v>190</v>
      </c>
      <c r="AU225" s="217" t="s">
        <v>80</v>
      </c>
      <c r="AV225" s="12" t="s">
        <v>80</v>
      </c>
      <c r="AW225" s="12" t="s">
        <v>34</v>
      </c>
      <c r="AX225" s="12" t="s">
        <v>71</v>
      </c>
      <c r="AY225" s="217" t="s">
        <v>180</v>
      </c>
    </row>
    <row r="226" spans="2:51" s="12" customFormat="1" ht="13.5">
      <c r="B226" s="207"/>
      <c r="C226" s="208"/>
      <c r="D226" s="205" t="s">
        <v>190</v>
      </c>
      <c r="E226" s="209" t="s">
        <v>21</v>
      </c>
      <c r="F226" s="210" t="s">
        <v>1230</v>
      </c>
      <c r="G226" s="208"/>
      <c r="H226" s="211">
        <v>3.3</v>
      </c>
      <c r="I226" s="212"/>
      <c r="J226" s="208"/>
      <c r="K226" s="208"/>
      <c r="L226" s="213"/>
      <c r="M226" s="214"/>
      <c r="N226" s="215"/>
      <c r="O226" s="215"/>
      <c r="P226" s="215"/>
      <c r="Q226" s="215"/>
      <c r="R226" s="215"/>
      <c r="S226" s="215"/>
      <c r="T226" s="216"/>
      <c r="AT226" s="217" t="s">
        <v>190</v>
      </c>
      <c r="AU226" s="217" t="s">
        <v>80</v>
      </c>
      <c r="AV226" s="12" t="s">
        <v>80</v>
      </c>
      <c r="AW226" s="12" t="s">
        <v>34</v>
      </c>
      <c r="AX226" s="12" t="s">
        <v>71</v>
      </c>
      <c r="AY226" s="217" t="s">
        <v>180</v>
      </c>
    </row>
    <row r="227" spans="2:51" s="12" customFormat="1" ht="13.5">
      <c r="B227" s="207"/>
      <c r="C227" s="208"/>
      <c r="D227" s="205" t="s">
        <v>190</v>
      </c>
      <c r="E227" s="209" t="s">
        <v>21</v>
      </c>
      <c r="F227" s="210" t="s">
        <v>1231</v>
      </c>
      <c r="G227" s="208"/>
      <c r="H227" s="211">
        <v>4.055</v>
      </c>
      <c r="I227" s="212"/>
      <c r="J227" s="208"/>
      <c r="K227" s="208"/>
      <c r="L227" s="213"/>
      <c r="M227" s="214"/>
      <c r="N227" s="215"/>
      <c r="O227" s="215"/>
      <c r="P227" s="215"/>
      <c r="Q227" s="215"/>
      <c r="R227" s="215"/>
      <c r="S227" s="215"/>
      <c r="T227" s="216"/>
      <c r="AT227" s="217" t="s">
        <v>190</v>
      </c>
      <c r="AU227" s="217" t="s">
        <v>80</v>
      </c>
      <c r="AV227" s="12" t="s">
        <v>80</v>
      </c>
      <c r="AW227" s="12" t="s">
        <v>34</v>
      </c>
      <c r="AX227" s="12" t="s">
        <v>71</v>
      </c>
      <c r="AY227" s="217" t="s">
        <v>180</v>
      </c>
    </row>
    <row r="228" spans="2:51" s="12" customFormat="1" ht="13.5">
      <c r="B228" s="207"/>
      <c r="C228" s="208"/>
      <c r="D228" s="205" t="s">
        <v>190</v>
      </c>
      <c r="E228" s="209" t="s">
        <v>21</v>
      </c>
      <c r="F228" s="210" t="s">
        <v>1232</v>
      </c>
      <c r="G228" s="208"/>
      <c r="H228" s="211">
        <v>4.14</v>
      </c>
      <c r="I228" s="212"/>
      <c r="J228" s="208"/>
      <c r="K228" s="208"/>
      <c r="L228" s="213"/>
      <c r="M228" s="214"/>
      <c r="N228" s="215"/>
      <c r="O228" s="215"/>
      <c r="P228" s="215"/>
      <c r="Q228" s="215"/>
      <c r="R228" s="215"/>
      <c r="S228" s="215"/>
      <c r="T228" s="216"/>
      <c r="AT228" s="217" t="s">
        <v>190</v>
      </c>
      <c r="AU228" s="217" t="s">
        <v>80</v>
      </c>
      <c r="AV228" s="12" t="s">
        <v>80</v>
      </c>
      <c r="AW228" s="12" t="s">
        <v>34</v>
      </c>
      <c r="AX228" s="12" t="s">
        <v>71</v>
      </c>
      <c r="AY228" s="217" t="s">
        <v>180</v>
      </c>
    </row>
    <row r="229" spans="2:51" s="12" customFormat="1" ht="13.5">
      <c r="B229" s="207"/>
      <c r="C229" s="208"/>
      <c r="D229" s="205" t="s">
        <v>190</v>
      </c>
      <c r="E229" s="209" t="s">
        <v>21</v>
      </c>
      <c r="F229" s="210" t="s">
        <v>1233</v>
      </c>
      <c r="G229" s="208"/>
      <c r="H229" s="211">
        <v>4.48</v>
      </c>
      <c r="I229" s="212"/>
      <c r="J229" s="208"/>
      <c r="K229" s="208"/>
      <c r="L229" s="213"/>
      <c r="M229" s="214"/>
      <c r="N229" s="215"/>
      <c r="O229" s="215"/>
      <c r="P229" s="215"/>
      <c r="Q229" s="215"/>
      <c r="R229" s="215"/>
      <c r="S229" s="215"/>
      <c r="T229" s="216"/>
      <c r="AT229" s="217" t="s">
        <v>190</v>
      </c>
      <c r="AU229" s="217" t="s">
        <v>80</v>
      </c>
      <c r="AV229" s="12" t="s">
        <v>80</v>
      </c>
      <c r="AW229" s="12" t="s">
        <v>34</v>
      </c>
      <c r="AX229" s="12" t="s">
        <v>71</v>
      </c>
      <c r="AY229" s="217" t="s">
        <v>180</v>
      </c>
    </row>
    <row r="230" spans="2:51" s="12" customFormat="1" ht="13.5">
      <c r="B230" s="207"/>
      <c r="C230" s="208"/>
      <c r="D230" s="205" t="s">
        <v>190</v>
      </c>
      <c r="E230" s="209" t="s">
        <v>21</v>
      </c>
      <c r="F230" s="210" t="s">
        <v>1234</v>
      </c>
      <c r="G230" s="208"/>
      <c r="H230" s="211">
        <v>4.545</v>
      </c>
      <c r="I230" s="212"/>
      <c r="J230" s="208"/>
      <c r="K230" s="208"/>
      <c r="L230" s="213"/>
      <c r="M230" s="214"/>
      <c r="N230" s="215"/>
      <c r="O230" s="215"/>
      <c r="P230" s="215"/>
      <c r="Q230" s="215"/>
      <c r="R230" s="215"/>
      <c r="S230" s="215"/>
      <c r="T230" s="216"/>
      <c r="AT230" s="217" t="s">
        <v>190</v>
      </c>
      <c r="AU230" s="217" t="s">
        <v>80</v>
      </c>
      <c r="AV230" s="12" t="s">
        <v>80</v>
      </c>
      <c r="AW230" s="12" t="s">
        <v>34</v>
      </c>
      <c r="AX230" s="12" t="s">
        <v>71</v>
      </c>
      <c r="AY230" s="217" t="s">
        <v>180</v>
      </c>
    </row>
    <row r="231" spans="2:51" s="12" customFormat="1" ht="13.5">
      <c r="B231" s="207"/>
      <c r="C231" s="208"/>
      <c r="D231" s="205" t="s">
        <v>190</v>
      </c>
      <c r="E231" s="209" t="s">
        <v>21</v>
      </c>
      <c r="F231" s="210" t="s">
        <v>1235</v>
      </c>
      <c r="G231" s="208"/>
      <c r="H231" s="211">
        <v>3.86</v>
      </c>
      <c r="I231" s="212"/>
      <c r="J231" s="208"/>
      <c r="K231" s="208"/>
      <c r="L231" s="213"/>
      <c r="M231" s="214"/>
      <c r="N231" s="215"/>
      <c r="O231" s="215"/>
      <c r="P231" s="215"/>
      <c r="Q231" s="215"/>
      <c r="R231" s="215"/>
      <c r="S231" s="215"/>
      <c r="T231" s="216"/>
      <c r="AT231" s="217" t="s">
        <v>190</v>
      </c>
      <c r="AU231" s="217" t="s">
        <v>80</v>
      </c>
      <c r="AV231" s="12" t="s">
        <v>80</v>
      </c>
      <c r="AW231" s="12" t="s">
        <v>34</v>
      </c>
      <c r="AX231" s="12" t="s">
        <v>71</v>
      </c>
      <c r="AY231" s="217" t="s">
        <v>180</v>
      </c>
    </row>
    <row r="232" spans="2:51" s="12" customFormat="1" ht="13.5">
      <c r="B232" s="207"/>
      <c r="C232" s="208"/>
      <c r="D232" s="205" t="s">
        <v>190</v>
      </c>
      <c r="E232" s="209" t="s">
        <v>21</v>
      </c>
      <c r="F232" s="210" t="s">
        <v>1236</v>
      </c>
      <c r="G232" s="208"/>
      <c r="H232" s="211">
        <v>3.74</v>
      </c>
      <c r="I232" s="212"/>
      <c r="J232" s="208"/>
      <c r="K232" s="208"/>
      <c r="L232" s="213"/>
      <c r="M232" s="214"/>
      <c r="N232" s="215"/>
      <c r="O232" s="215"/>
      <c r="P232" s="215"/>
      <c r="Q232" s="215"/>
      <c r="R232" s="215"/>
      <c r="S232" s="215"/>
      <c r="T232" s="216"/>
      <c r="AT232" s="217" t="s">
        <v>190</v>
      </c>
      <c r="AU232" s="217" t="s">
        <v>80</v>
      </c>
      <c r="AV232" s="12" t="s">
        <v>80</v>
      </c>
      <c r="AW232" s="12" t="s">
        <v>34</v>
      </c>
      <c r="AX232" s="12" t="s">
        <v>71</v>
      </c>
      <c r="AY232" s="217" t="s">
        <v>180</v>
      </c>
    </row>
    <row r="233" spans="2:51" s="13" customFormat="1" ht="13.5">
      <c r="B233" s="219"/>
      <c r="C233" s="220"/>
      <c r="D233" s="205" t="s">
        <v>190</v>
      </c>
      <c r="E233" s="221" t="s">
        <v>21</v>
      </c>
      <c r="F233" s="222" t="s">
        <v>209</v>
      </c>
      <c r="G233" s="220"/>
      <c r="H233" s="223">
        <v>43.995</v>
      </c>
      <c r="I233" s="224"/>
      <c r="J233" s="220"/>
      <c r="K233" s="220"/>
      <c r="L233" s="225"/>
      <c r="M233" s="226"/>
      <c r="N233" s="227"/>
      <c r="O233" s="227"/>
      <c r="P233" s="227"/>
      <c r="Q233" s="227"/>
      <c r="R233" s="227"/>
      <c r="S233" s="227"/>
      <c r="T233" s="228"/>
      <c r="AT233" s="229" t="s">
        <v>190</v>
      </c>
      <c r="AU233" s="229" t="s">
        <v>80</v>
      </c>
      <c r="AV233" s="13" t="s">
        <v>206</v>
      </c>
      <c r="AW233" s="13" t="s">
        <v>34</v>
      </c>
      <c r="AX233" s="13" t="s">
        <v>78</v>
      </c>
      <c r="AY233" s="229" t="s">
        <v>180</v>
      </c>
    </row>
    <row r="234" spans="2:63" s="11" customFormat="1" ht="29.85" customHeight="1">
      <c r="B234" s="176"/>
      <c r="C234" s="177"/>
      <c r="D234" s="190" t="s">
        <v>70</v>
      </c>
      <c r="E234" s="191" t="s">
        <v>192</v>
      </c>
      <c r="F234" s="191" t="s">
        <v>193</v>
      </c>
      <c r="G234" s="177"/>
      <c r="H234" s="177"/>
      <c r="I234" s="180"/>
      <c r="J234" s="192">
        <f>BK234</f>
        <v>0</v>
      </c>
      <c r="K234" s="177"/>
      <c r="L234" s="182"/>
      <c r="M234" s="183"/>
      <c r="N234" s="184"/>
      <c r="O234" s="184"/>
      <c r="P234" s="185">
        <f>SUM(P235:P249)</f>
        <v>0</v>
      </c>
      <c r="Q234" s="184"/>
      <c r="R234" s="185">
        <f>SUM(R235:R249)</f>
        <v>0.00131985</v>
      </c>
      <c r="S234" s="184"/>
      <c r="T234" s="186">
        <f>SUM(T235:T249)</f>
        <v>0</v>
      </c>
      <c r="AR234" s="187" t="s">
        <v>78</v>
      </c>
      <c r="AT234" s="188" t="s">
        <v>70</v>
      </c>
      <c r="AU234" s="188" t="s">
        <v>78</v>
      </c>
      <c r="AY234" s="187" t="s">
        <v>180</v>
      </c>
      <c r="BK234" s="189">
        <f>SUM(BK235:BK249)</f>
        <v>0</v>
      </c>
    </row>
    <row r="235" spans="2:65" s="1" customFormat="1" ht="22.5" customHeight="1">
      <c r="B235" s="36"/>
      <c r="C235" s="193" t="s">
        <v>283</v>
      </c>
      <c r="D235" s="193" t="s">
        <v>183</v>
      </c>
      <c r="E235" s="194" t="s">
        <v>1237</v>
      </c>
      <c r="F235" s="195" t="s">
        <v>1238</v>
      </c>
      <c r="G235" s="196" t="s">
        <v>614</v>
      </c>
      <c r="H235" s="197">
        <v>43.995</v>
      </c>
      <c r="I235" s="198"/>
      <c r="J235" s="199">
        <f>ROUND(I235*H235,2)</f>
        <v>0</v>
      </c>
      <c r="K235" s="195" t="s">
        <v>560</v>
      </c>
      <c r="L235" s="56"/>
      <c r="M235" s="200" t="s">
        <v>21</v>
      </c>
      <c r="N235" s="201" t="s">
        <v>42</v>
      </c>
      <c r="O235" s="37"/>
      <c r="P235" s="202">
        <f>O235*H235</f>
        <v>0</v>
      </c>
      <c r="Q235" s="202">
        <v>3E-05</v>
      </c>
      <c r="R235" s="202">
        <f>Q235*H235</f>
        <v>0.00131985</v>
      </c>
      <c r="S235" s="202">
        <v>0</v>
      </c>
      <c r="T235" s="203">
        <f>S235*H235</f>
        <v>0</v>
      </c>
      <c r="AR235" s="19" t="s">
        <v>206</v>
      </c>
      <c r="AT235" s="19" t="s">
        <v>183</v>
      </c>
      <c r="AU235" s="19" t="s">
        <v>80</v>
      </c>
      <c r="AY235" s="19" t="s">
        <v>180</v>
      </c>
      <c r="BE235" s="204">
        <f>IF(N235="základní",J235,0)</f>
        <v>0</v>
      </c>
      <c r="BF235" s="204">
        <f>IF(N235="snížená",J235,0)</f>
        <v>0</v>
      </c>
      <c r="BG235" s="204">
        <f>IF(N235="zákl. přenesená",J235,0)</f>
        <v>0</v>
      </c>
      <c r="BH235" s="204">
        <f>IF(N235="sníž. přenesená",J235,0)</f>
        <v>0</v>
      </c>
      <c r="BI235" s="204">
        <f>IF(N235="nulová",J235,0)</f>
        <v>0</v>
      </c>
      <c r="BJ235" s="19" t="s">
        <v>78</v>
      </c>
      <c r="BK235" s="204">
        <f>ROUND(I235*H235,2)</f>
        <v>0</v>
      </c>
      <c r="BL235" s="19" t="s">
        <v>206</v>
      </c>
      <c r="BM235" s="19" t="s">
        <v>1239</v>
      </c>
    </row>
    <row r="236" spans="2:47" s="1" customFormat="1" ht="27">
      <c r="B236" s="36"/>
      <c r="C236" s="58"/>
      <c r="D236" s="205" t="s">
        <v>188</v>
      </c>
      <c r="E236" s="58"/>
      <c r="F236" s="206" t="s">
        <v>1240</v>
      </c>
      <c r="G236" s="58"/>
      <c r="H236" s="58"/>
      <c r="I236" s="163"/>
      <c r="J236" s="58"/>
      <c r="K236" s="58"/>
      <c r="L236" s="56"/>
      <c r="M236" s="73"/>
      <c r="N236" s="37"/>
      <c r="O236" s="37"/>
      <c r="P236" s="37"/>
      <c r="Q236" s="37"/>
      <c r="R236" s="37"/>
      <c r="S236" s="37"/>
      <c r="T236" s="74"/>
      <c r="AT236" s="19" t="s">
        <v>188</v>
      </c>
      <c r="AU236" s="19" t="s">
        <v>80</v>
      </c>
    </row>
    <row r="237" spans="2:47" s="1" customFormat="1" ht="310.5">
      <c r="B237" s="36"/>
      <c r="C237" s="58"/>
      <c r="D237" s="205" t="s">
        <v>198</v>
      </c>
      <c r="E237" s="58"/>
      <c r="F237" s="218" t="s">
        <v>1241</v>
      </c>
      <c r="G237" s="58"/>
      <c r="H237" s="58"/>
      <c r="I237" s="163"/>
      <c r="J237" s="58"/>
      <c r="K237" s="58"/>
      <c r="L237" s="56"/>
      <c r="M237" s="73"/>
      <c r="N237" s="37"/>
      <c r="O237" s="37"/>
      <c r="P237" s="37"/>
      <c r="Q237" s="37"/>
      <c r="R237" s="37"/>
      <c r="S237" s="37"/>
      <c r="T237" s="74"/>
      <c r="AT237" s="19" t="s">
        <v>198</v>
      </c>
      <c r="AU237" s="19" t="s">
        <v>80</v>
      </c>
    </row>
    <row r="238" spans="2:47" s="1" customFormat="1" ht="67.5">
      <c r="B238" s="36"/>
      <c r="C238" s="58"/>
      <c r="D238" s="205" t="s">
        <v>216</v>
      </c>
      <c r="E238" s="58"/>
      <c r="F238" s="218" t="s">
        <v>1242</v>
      </c>
      <c r="G238" s="58"/>
      <c r="H238" s="58"/>
      <c r="I238" s="163"/>
      <c r="J238" s="58"/>
      <c r="K238" s="58"/>
      <c r="L238" s="56"/>
      <c r="M238" s="73"/>
      <c r="N238" s="37"/>
      <c r="O238" s="37"/>
      <c r="P238" s="37"/>
      <c r="Q238" s="37"/>
      <c r="R238" s="37"/>
      <c r="S238" s="37"/>
      <c r="T238" s="74"/>
      <c r="AT238" s="19" t="s">
        <v>216</v>
      </c>
      <c r="AU238" s="19" t="s">
        <v>80</v>
      </c>
    </row>
    <row r="239" spans="2:51" s="12" customFormat="1" ht="13.5">
      <c r="B239" s="207"/>
      <c r="C239" s="208"/>
      <c r="D239" s="205" t="s">
        <v>190</v>
      </c>
      <c r="E239" s="209" t="s">
        <v>21</v>
      </c>
      <c r="F239" s="210" t="s">
        <v>1227</v>
      </c>
      <c r="G239" s="208"/>
      <c r="H239" s="211">
        <v>5.395</v>
      </c>
      <c r="I239" s="212"/>
      <c r="J239" s="208"/>
      <c r="K239" s="208"/>
      <c r="L239" s="213"/>
      <c r="M239" s="214"/>
      <c r="N239" s="215"/>
      <c r="O239" s="215"/>
      <c r="P239" s="215"/>
      <c r="Q239" s="215"/>
      <c r="R239" s="215"/>
      <c r="S239" s="215"/>
      <c r="T239" s="216"/>
      <c r="AT239" s="217" t="s">
        <v>190</v>
      </c>
      <c r="AU239" s="217" t="s">
        <v>80</v>
      </c>
      <c r="AV239" s="12" t="s">
        <v>80</v>
      </c>
      <c r="AW239" s="12" t="s">
        <v>34</v>
      </c>
      <c r="AX239" s="12" t="s">
        <v>71</v>
      </c>
      <c r="AY239" s="217" t="s">
        <v>180</v>
      </c>
    </row>
    <row r="240" spans="2:51" s="12" customFormat="1" ht="13.5">
      <c r="B240" s="207"/>
      <c r="C240" s="208"/>
      <c r="D240" s="205" t="s">
        <v>190</v>
      </c>
      <c r="E240" s="209" t="s">
        <v>21</v>
      </c>
      <c r="F240" s="210" t="s">
        <v>1228</v>
      </c>
      <c r="G240" s="208"/>
      <c r="H240" s="211">
        <v>5.26</v>
      </c>
      <c r="I240" s="212"/>
      <c r="J240" s="208"/>
      <c r="K240" s="208"/>
      <c r="L240" s="213"/>
      <c r="M240" s="214"/>
      <c r="N240" s="215"/>
      <c r="O240" s="215"/>
      <c r="P240" s="215"/>
      <c r="Q240" s="215"/>
      <c r="R240" s="215"/>
      <c r="S240" s="215"/>
      <c r="T240" s="216"/>
      <c r="AT240" s="217" t="s">
        <v>190</v>
      </c>
      <c r="AU240" s="217" t="s">
        <v>80</v>
      </c>
      <c r="AV240" s="12" t="s">
        <v>80</v>
      </c>
      <c r="AW240" s="12" t="s">
        <v>34</v>
      </c>
      <c r="AX240" s="12" t="s">
        <v>71</v>
      </c>
      <c r="AY240" s="217" t="s">
        <v>180</v>
      </c>
    </row>
    <row r="241" spans="2:51" s="12" customFormat="1" ht="13.5">
      <c r="B241" s="207"/>
      <c r="C241" s="208"/>
      <c r="D241" s="205" t="s">
        <v>190</v>
      </c>
      <c r="E241" s="209" t="s">
        <v>21</v>
      </c>
      <c r="F241" s="210" t="s">
        <v>1229</v>
      </c>
      <c r="G241" s="208"/>
      <c r="H241" s="211">
        <v>5.22</v>
      </c>
      <c r="I241" s="212"/>
      <c r="J241" s="208"/>
      <c r="K241" s="208"/>
      <c r="L241" s="213"/>
      <c r="M241" s="214"/>
      <c r="N241" s="215"/>
      <c r="O241" s="215"/>
      <c r="P241" s="215"/>
      <c r="Q241" s="215"/>
      <c r="R241" s="215"/>
      <c r="S241" s="215"/>
      <c r="T241" s="216"/>
      <c r="AT241" s="217" t="s">
        <v>190</v>
      </c>
      <c r="AU241" s="217" t="s">
        <v>80</v>
      </c>
      <c r="AV241" s="12" t="s">
        <v>80</v>
      </c>
      <c r="AW241" s="12" t="s">
        <v>34</v>
      </c>
      <c r="AX241" s="12" t="s">
        <v>71</v>
      </c>
      <c r="AY241" s="217" t="s">
        <v>180</v>
      </c>
    </row>
    <row r="242" spans="2:51" s="12" customFormat="1" ht="13.5">
      <c r="B242" s="207"/>
      <c r="C242" s="208"/>
      <c r="D242" s="205" t="s">
        <v>190</v>
      </c>
      <c r="E242" s="209" t="s">
        <v>21</v>
      </c>
      <c r="F242" s="210" t="s">
        <v>1230</v>
      </c>
      <c r="G242" s="208"/>
      <c r="H242" s="211">
        <v>3.3</v>
      </c>
      <c r="I242" s="212"/>
      <c r="J242" s="208"/>
      <c r="K242" s="208"/>
      <c r="L242" s="213"/>
      <c r="M242" s="214"/>
      <c r="N242" s="215"/>
      <c r="O242" s="215"/>
      <c r="P242" s="215"/>
      <c r="Q242" s="215"/>
      <c r="R242" s="215"/>
      <c r="S242" s="215"/>
      <c r="T242" s="216"/>
      <c r="AT242" s="217" t="s">
        <v>190</v>
      </c>
      <c r="AU242" s="217" t="s">
        <v>80</v>
      </c>
      <c r="AV242" s="12" t="s">
        <v>80</v>
      </c>
      <c r="AW242" s="12" t="s">
        <v>34</v>
      </c>
      <c r="AX242" s="12" t="s">
        <v>71</v>
      </c>
      <c r="AY242" s="217" t="s">
        <v>180</v>
      </c>
    </row>
    <row r="243" spans="2:51" s="12" customFormat="1" ht="13.5">
      <c r="B243" s="207"/>
      <c r="C243" s="208"/>
      <c r="D243" s="205" t="s">
        <v>190</v>
      </c>
      <c r="E243" s="209" t="s">
        <v>21</v>
      </c>
      <c r="F243" s="210" t="s">
        <v>1231</v>
      </c>
      <c r="G243" s="208"/>
      <c r="H243" s="211">
        <v>4.055</v>
      </c>
      <c r="I243" s="212"/>
      <c r="J243" s="208"/>
      <c r="K243" s="208"/>
      <c r="L243" s="213"/>
      <c r="M243" s="214"/>
      <c r="N243" s="215"/>
      <c r="O243" s="215"/>
      <c r="P243" s="215"/>
      <c r="Q243" s="215"/>
      <c r="R243" s="215"/>
      <c r="S243" s="215"/>
      <c r="T243" s="216"/>
      <c r="AT243" s="217" t="s">
        <v>190</v>
      </c>
      <c r="AU243" s="217" t="s">
        <v>80</v>
      </c>
      <c r="AV243" s="12" t="s">
        <v>80</v>
      </c>
      <c r="AW243" s="12" t="s">
        <v>34</v>
      </c>
      <c r="AX243" s="12" t="s">
        <v>71</v>
      </c>
      <c r="AY243" s="217" t="s">
        <v>180</v>
      </c>
    </row>
    <row r="244" spans="2:51" s="12" customFormat="1" ht="13.5">
      <c r="B244" s="207"/>
      <c r="C244" s="208"/>
      <c r="D244" s="205" t="s">
        <v>190</v>
      </c>
      <c r="E244" s="209" t="s">
        <v>21</v>
      </c>
      <c r="F244" s="210" t="s">
        <v>1232</v>
      </c>
      <c r="G244" s="208"/>
      <c r="H244" s="211">
        <v>4.14</v>
      </c>
      <c r="I244" s="212"/>
      <c r="J244" s="208"/>
      <c r="K244" s="208"/>
      <c r="L244" s="213"/>
      <c r="M244" s="214"/>
      <c r="N244" s="215"/>
      <c r="O244" s="215"/>
      <c r="P244" s="215"/>
      <c r="Q244" s="215"/>
      <c r="R244" s="215"/>
      <c r="S244" s="215"/>
      <c r="T244" s="216"/>
      <c r="AT244" s="217" t="s">
        <v>190</v>
      </c>
      <c r="AU244" s="217" t="s">
        <v>80</v>
      </c>
      <c r="AV244" s="12" t="s">
        <v>80</v>
      </c>
      <c r="AW244" s="12" t="s">
        <v>34</v>
      </c>
      <c r="AX244" s="12" t="s">
        <v>71</v>
      </c>
      <c r="AY244" s="217" t="s">
        <v>180</v>
      </c>
    </row>
    <row r="245" spans="2:51" s="12" customFormat="1" ht="13.5">
      <c r="B245" s="207"/>
      <c r="C245" s="208"/>
      <c r="D245" s="205" t="s">
        <v>190</v>
      </c>
      <c r="E245" s="209" t="s">
        <v>21</v>
      </c>
      <c r="F245" s="210" t="s">
        <v>1233</v>
      </c>
      <c r="G245" s="208"/>
      <c r="H245" s="211">
        <v>4.48</v>
      </c>
      <c r="I245" s="212"/>
      <c r="J245" s="208"/>
      <c r="K245" s="208"/>
      <c r="L245" s="213"/>
      <c r="M245" s="214"/>
      <c r="N245" s="215"/>
      <c r="O245" s="215"/>
      <c r="P245" s="215"/>
      <c r="Q245" s="215"/>
      <c r="R245" s="215"/>
      <c r="S245" s="215"/>
      <c r="T245" s="216"/>
      <c r="AT245" s="217" t="s">
        <v>190</v>
      </c>
      <c r="AU245" s="217" t="s">
        <v>80</v>
      </c>
      <c r="AV245" s="12" t="s">
        <v>80</v>
      </c>
      <c r="AW245" s="12" t="s">
        <v>34</v>
      </c>
      <c r="AX245" s="12" t="s">
        <v>71</v>
      </c>
      <c r="AY245" s="217" t="s">
        <v>180</v>
      </c>
    </row>
    <row r="246" spans="2:51" s="12" customFormat="1" ht="13.5">
      <c r="B246" s="207"/>
      <c r="C246" s="208"/>
      <c r="D246" s="205" t="s">
        <v>190</v>
      </c>
      <c r="E246" s="209" t="s">
        <v>21</v>
      </c>
      <c r="F246" s="210" t="s">
        <v>1234</v>
      </c>
      <c r="G246" s="208"/>
      <c r="H246" s="211">
        <v>4.545</v>
      </c>
      <c r="I246" s="212"/>
      <c r="J246" s="208"/>
      <c r="K246" s="208"/>
      <c r="L246" s="213"/>
      <c r="M246" s="214"/>
      <c r="N246" s="215"/>
      <c r="O246" s="215"/>
      <c r="P246" s="215"/>
      <c r="Q246" s="215"/>
      <c r="R246" s="215"/>
      <c r="S246" s="215"/>
      <c r="T246" s="216"/>
      <c r="AT246" s="217" t="s">
        <v>190</v>
      </c>
      <c r="AU246" s="217" t="s">
        <v>80</v>
      </c>
      <c r="AV246" s="12" t="s">
        <v>80</v>
      </c>
      <c r="AW246" s="12" t="s">
        <v>34</v>
      </c>
      <c r="AX246" s="12" t="s">
        <v>71</v>
      </c>
      <c r="AY246" s="217" t="s">
        <v>180</v>
      </c>
    </row>
    <row r="247" spans="2:51" s="12" customFormat="1" ht="13.5">
      <c r="B247" s="207"/>
      <c r="C247" s="208"/>
      <c r="D247" s="205" t="s">
        <v>190</v>
      </c>
      <c r="E247" s="209" t="s">
        <v>21</v>
      </c>
      <c r="F247" s="210" t="s">
        <v>1235</v>
      </c>
      <c r="G247" s="208"/>
      <c r="H247" s="211">
        <v>3.86</v>
      </c>
      <c r="I247" s="212"/>
      <c r="J247" s="208"/>
      <c r="K247" s="208"/>
      <c r="L247" s="213"/>
      <c r="M247" s="214"/>
      <c r="N247" s="215"/>
      <c r="O247" s="215"/>
      <c r="P247" s="215"/>
      <c r="Q247" s="215"/>
      <c r="R247" s="215"/>
      <c r="S247" s="215"/>
      <c r="T247" s="216"/>
      <c r="AT247" s="217" t="s">
        <v>190</v>
      </c>
      <c r="AU247" s="217" t="s">
        <v>80</v>
      </c>
      <c r="AV247" s="12" t="s">
        <v>80</v>
      </c>
      <c r="AW247" s="12" t="s">
        <v>34</v>
      </c>
      <c r="AX247" s="12" t="s">
        <v>71</v>
      </c>
      <c r="AY247" s="217" t="s">
        <v>180</v>
      </c>
    </row>
    <row r="248" spans="2:51" s="12" customFormat="1" ht="13.5">
      <c r="B248" s="207"/>
      <c r="C248" s="208"/>
      <c r="D248" s="205" t="s">
        <v>190</v>
      </c>
      <c r="E248" s="209" t="s">
        <v>21</v>
      </c>
      <c r="F248" s="210" t="s">
        <v>1236</v>
      </c>
      <c r="G248" s="208"/>
      <c r="H248" s="211">
        <v>3.74</v>
      </c>
      <c r="I248" s="212"/>
      <c r="J248" s="208"/>
      <c r="K248" s="208"/>
      <c r="L248" s="213"/>
      <c r="M248" s="214"/>
      <c r="N248" s="215"/>
      <c r="O248" s="215"/>
      <c r="P248" s="215"/>
      <c r="Q248" s="215"/>
      <c r="R248" s="215"/>
      <c r="S248" s="215"/>
      <c r="T248" s="216"/>
      <c r="AT248" s="217" t="s">
        <v>190</v>
      </c>
      <c r="AU248" s="217" t="s">
        <v>80</v>
      </c>
      <c r="AV248" s="12" t="s">
        <v>80</v>
      </c>
      <c r="AW248" s="12" t="s">
        <v>34</v>
      </c>
      <c r="AX248" s="12" t="s">
        <v>71</v>
      </c>
      <c r="AY248" s="217" t="s">
        <v>180</v>
      </c>
    </row>
    <row r="249" spans="2:51" s="13" customFormat="1" ht="13.5">
      <c r="B249" s="219"/>
      <c r="C249" s="220"/>
      <c r="D249" s="205" t="s">
        <v>190</v>
      </c>
      <c r="E249" s="221" t="s">
        <v>21</v>
      </c>
      <c r="F249" s="222" t="s">
        <v>209</v>
      </c>
      <c r="G249" s="220"/>
      <c r="H249" s="223">
        <v>43.995</v>
      </c>
      <c r="I249" s="224"/>
      <c r="J249" s="220"/>
      <c r="K249" s="220"/>
      <c r="L249" s="225"/>
      <c r="M249" s="226"/>
      <c r="N249" s="227"/>
      <c r="O249" s="227"/>
      <c r="P249" s="227"/>
      <c r="Q249" s="227"/>
      <c r="R249" s="227"/>
      <c r="S249" s="227"/>
      <c r="T249" s="228"/>
      <c r="AT249" s="229" t="s">
        <v>190</v>
      </c>
      <c r="AU249" s="229" t="s">
        <v>80</v>
      </c>
      <c r="AV249" s="13" t="s">
        <v>206</v>
      </c>
      <c r="AW249" s="13" t="s">
        <v>34</v>
      </c>
      <c r="AX249" s="13" t="s">
        <v>78</v>
      </c>
      <c r="AY249" s="229" t="s">
        <v>180</v>
      </c>
    </row>
    <row r="250" spans="2:63" s="11" customFormat="1" ht="29.85" customHeight="1">
      <c r="B250" s="176"/>
      <c r="C250" s="177"/>
      <c r="D250" s="190" t="s">
        <v>70</v>
      </c>
      <c r="E250" s="191" t="s">
        <v>961</v>
      </c>
      <c r="F250" s="191" t="s">
        <v>962</v>
      </c>
      <c r="G250" s="177"/>
      <c r="H250" s="177"/>
      <c r="I250" s="180"/>
      <c r="J250" s="192">
        <f>BK250</f>
        <v>0</v>
      </c>
      <c r="K250" s="177"/>
      <c r="L250" s="182"/>
      <c r="M250" s="183"/>
      <c r="N250" s="184"/>
      <c r="O250" s="184"/>
      <c r="P250" s="185">
        <f>SUM(P251:P252)</f>
        <v>0</v>
      </c>
      <c r="Q250" s="184"/>
      <c r="R250" s="185">
        <f>SUM(R251:R252)</f>
        <v>0</v>
      </c>
      <c r="S250" s="184"/>
      <c r="T250" s="186">
        <f>SUM(T251:T252)</f>
        <v>0</v>
      </c>
      <c r="AR250" s="187" t="s">
        <v>78</v>
      </c>
      <c r="AT250" s="188" t="s">
        <v>70</v>
      </c>
      <c r="AU250" s="188" t="s">
        <v>78</v>
      </c>
      <c r="AY250" s="187" t="s">
        <v>180</v>
      </c>
      <c r="BK250" s="189">
        <f>SUM(BK251:BK252)</f>
        <v>0</v>
      </c>
    </row>
    <row r="251" spans="2:65" s="1" customFormat="1" ht="22.5" customHeight="1">
      <c r="B251" s="36"/>
      <c r="C251" s="193" t="s">
        <v>288</v>
      </c>
      <c r="D251" s="193" t="s">
        <v>183</v>
      </c>
      <c r="E251" s="194" t="s">
        <v>964</v>
      </c>
      <c r="F251" s="195" t="s">
        <v>965</v>
      </c>
      <c r="G251" s="196" t="s">
        <v>196</v>
      </c>
      <c r="H251" s="197">
        <v>533.998</v>
      </c>
      <c r="I251" s="198"/>
      <c r="J251" s="199">
        <f>ROUND(I251*H251,2)</f>
        <v>0</v>
      </c>
      <c r="K251" s="195" t="s">
        <v>560</v>
      </c>
      <c r="L251" s="56"/>
      <c r="M251" s="200" t="s">
        <v>21</v>
      </c>
      <c r="N251" s="201" t="s">
        <v>42</v>
      </c>
      <c r="O251" s="37"/>
      <c r="P251" s="202">
        <f>O251*H251</f>
        <v>0</v>
      </c>
      <c r="Q251" s="202">
        <v>0</v>
      </c>
      <c r="R251" s="202">
        <f>Q251*H251</f>
        <v>0</v>
      </c>
      <c r="S251" s="202">
        <v>0</v>
      </c>
      <c r="T251" s="203">
        <f>S251*H251</f>
        <v>0</v>
      </c>
      <c r="AR251" s="19" t="s">
        <v>206</v>
      </c>
      <c r="AT251" s="19" t="s">
        <v>183</v>
      </c>
      <c r="AU251" s="19" t="s">
        <v>80</v>
      </c>
      <c r="AY251" s="19" t="s">
        <v>180</v>
      </c>
      <c r="BE251" s="204">
        <f>IF(N251="základní",J251,0)</f>
        <v>0</v>
      </c>
      <c r="BF251" s="204">
        <f>IF(N251="snížená",J251,0)</f>
        <v>0</v>
      </c>
      <c r="BG251" s="204">
        <f>IF(N251="zákl. přenesená",J251,0)</f>
        <v>0</v>
      </c>
      <c r="BH251" s="204">
        <f>IF(N251="sníž. přenesená",J251,0)</f>
        <v>0</v>
      </c>
      <c r="BI251" s="204">
        <f>IF(N251="nulová",J251,0)</f>
        <v>0</v>
      </c>
      <c r="BJ251" s="19" t="s">
        <v>78</v>
      </c>
      <c r="BK251" s="204">
        <f>ROUND(I251*H251,2)</f>
        <v>0</v>
      </c>
      <c r="BL251" s="19" t="s">
        <v>206</v>
      </c>
      <c r="BM251" s="19" t="s">
        <v>1243</v>
      </c>
    </row>
    <row r="252" spans="2:47" s="1" customFormat="1" ht="27">
      <c r="B252" s="36"/>
      <c r="C252" s="58"/>
      <c r="D252" s="205" t="s">
        <v>188</v>
      </c>
      <c r="E252" s="58"/>
      <c r="F252" s="206" t="s">
        <v>967</v>
      </c>
      <c r="G252" s="58"/>
      <c r="H252" s="58"/>
      <c r="I252" s="163"/>
      <c r="J252" s="58"/>
      <c r="K252" s="58"/>
      <c r="L252" s="56"/>
      <c r="M252" s="283"/>
      <c r="N252" s="253"/>
      <c r="O252" s="253"/>
      <c r="P252" s="253"/>
      <c r="Q252" s="253"/>
      <c r="R252" s="253"/>
      <c r="S252" s="253"/>
      <c r="T252" s="284"/>
      <c r="AT252" s="19" t="s">
        <v>188</v>
      </c>
      <c r="AU252" s="19" t="s">
        <v>80</v>
      </c>
    </row>
    <row r="253" spans="2:12" s="1" customFormat="1" ht="6.95" customHeight="1">
      <c r="B253" s="51"/>
      <c r="C253" s="52"/>
      <c r="D253" s="52"/>
      <c r="E253" s="52"/>
      <c r="F253" s="52"/>
      <c r="G253" s="52"/>
      <c r="H253" s="52"/>
      <c r="I253" s="139"/>
      <c r="J253" s="52"/>
      <c r="K253" s="52"/>
      <c r="L253" s="56"/>
    </row>
  </sheetData>
  <sheetProtection password="CC35" sheet="1" objects="1" scenarios="1" formatColumns="0" formatRows="0" sort="0" autoFilter="0"/>
  <autoFilter ref="C89:K89"/>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9"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97</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ht="13.5">
      <c r="B8" s="23"/>
      <c r="C8" s="24"/>
      <c r="D8" s="32" t="s">
        <v>148</v>
      </c>
      <c r="E8" s="24"/>
      <c r="F8" s="24"/>
      <c r="G8" s="24"/>
      <c r="H8" s="24"/>
      <c r="I8" s="117"/>
      <c r="J8" s="24"/>
      <c r="K8" s="26"/>
    </row>
    <row r="9" spans="2:11" s="1" customFormat="1" ht="22.5" customHeight="1">
      <c r="B9" s="36"/>
      <c r="C9" s="37"/>
      <c r="D9" s="37"/>
      <c r="E9" s="328" t="s">
        <v>1108</v>
      </c>
      <c r="F9" s="297"/>
      <c r="G9" s="297"/>
      <c r="H9" s="297"/>
      <c r="I9" s="118"/>
      <c r="J9" s="37"/>
      <c r="K9" s="40"/>
    </row>
    <row r="10" spans="2:11" s="1" customFormat="1" ht="13.5">
      <c r="B10" s="36"/>
      <c r="C10" s="37"/>
      <c r="D10" s="32" t="s">
        <v>1109</v>
      </c>
      <c r="E10" s="37"/>
      <c r="F10" s="37"/>
      <c r="G10" s="37"/>
      <c r="H10" s="37"/>
      <c r="I10" s="118"/>
      <c r="J10" s="37"/>
      <c r="K10" s="40"/>
    </row>
    <row r="11" spans="2:11" s="1" customFormat="1" ht="36.95" customHeight="1">
      <c r="B11" s="36"/>
      <c r="C11" s="37"/>
      <c r="D11" s="37"/>
      <c r="E11" s="329" t="s">
        <v>1244</v>
      </c>
      <c r="F11" s="297"/>
      <c r="G11" s="297"/>
      <c r="H11" s="297"/>
      <c r="I11" s="118"/>
      <c r="J11" s="37"/>
      <c r="K11" s="40"/>
    </row>
    <row r="12" spans="2:11" s="1" customFormat="1" ht="13.5">
      <c r="B12" s="36"/>
      <c r="C12" s="37"/>
      <c r="D12" s="37"/>
      <c r="E12" s="37"/>
      <c r="F12" s="37"/>
      <c r="G12" s="37"/>
      <c r="H12" s="37"/>
      <c r="I12" s="118"/>
      <c r="J12" s="37"/>
      <c r="K12" s="40"/>
    </row>
    <row r="13" spans="2:11" s="1" customFormat="1" ht="14.45" customHeight="1">
      <c r="B13" s="36"/>
      <c r="C13" s="37"/>
      <c r="D13" s="32" t="s">
        <v>18</v>
      </c>
      <c r="E13" s="37"/>
      <c r="F13" s="30" t="s">
        <v>21</v>
      </c>
      <c r="G13" s="37"/>
      <c r="H13" s="37"/>
      <c r="I13" s="119" t="s">
        <v>20</v>
      </c>
      <c r="J13" s="30" t="s">
        <v>21</v>
      </c>
      <c r="K13" s="40"/>
    </row>
    <row r="14" spans="2:11" s="1" customFormat="1" ht="14.45" customHeight="1">
      <c r="B14" s="36"/>
      <c r="C14" s="37"/>
      <c r="D14" s="32" t="s">
        <v>22</v>
      </c>
      <c r="E14" s="37"/>
      <c r="F14" s="30" t="s">
        <v>23</v>
      </c>
      <c r="G14" s="37"/>
      <c r="H14" s="37"/>
      <c r="I14" s="119" t="s">
        <v>24</v>
      </c>
      <c r="J14" s="120" t="str">
        <f>'Rekapitulace stavby'!AN8</f>
        <v>22. 3. 2016</v>
      </c>
      <c r="K14" s="40"/>
    </row>
    <row r="15" spans="2:11" s="1" customFormat="1" ht="10.9" customHeight="1">
      <c r="B15" s="36"/>
      <c r="C15" s="37"/>
      <c r="D15" s="37"/>
      <c r="E15" s="37"/>
      <c r="F15" s="37"/>
      <c r="G15" s="37"/>
      <c r="H15" s="37"/>
      <c r="I15" s="118"/>
      <c r="J15" s="37"/>
      <c r="K15" s="40"/>
    </row>
    <row r="16" spans="2:11" s="1" customFormat="1" ht="14.45" customHeight="1">
      <c r="B16" s="36"/>
      <c r="C16" s="37"/>
      <c r="D16" s="32" t="s">
        <v>26</v>
      </c>
      <c r="E16" s="37"/>
      <c r="F16" s="37"/>
      <c r="G16" s="37"/>
      <c r="H16" s="37"/>
      <c r="I16" s="119" t="s">
        <v>27</v>
      </c>
      <c r="J16" s="30" t="str">
        <f>IF('Rekapitulace stavby'!AN10="","",'Rekapitulace stavby'!AN10)</f>
        <v/>
      </c>
      <c r="K16" s="40"/>
    </row>
    <row r="17" spans="2:11" s="1" customFormat="1" ht="18" customHeight="1">
      <c r="B17" s="36"/>
      <c r="C17" s="37"/>
      <c r="D17" s="37"/>
      <c r="E17" s="30" t="str">
        <f>IF('Rekapitulace stavby'!E11="","",'Rekapitulace stavby'!E11)</f>
        <v>Povodí Labe, státní podnik</v>
      </c>
      <c r="F17" s="37"/>
      <c r="G17" s="37"/>
      <c r="H17" s="37"/>
      <c r="I17" s="119" t="s">
        <v>29</v>
      </c>
      <c r="J17" s="30" t="str">
        <f>IF('Rekapitulace stavby'!AN11="","",'Rekapitulace stavby'!AN11)</f>
        <v/>
      </c>
      <c r="K17" s="40"/>
    </row>
    <row r="18" spans="2:11" s="1" customFormat="1" ht="6.95" customHeight="1">
      <c r="B18" s="36"/>
      <c r="C18" s="37"/>
      <c r="D18" s="37"/>
      <c r="E18" s="37"/>
      <c r="F18" s="37"/>
      <c r="G18" s="37"/>
      <c r="H18" s="37"/>
      <c r="I18" s="118"/>
      <c r="J18" s="37"/>
      <c r="K18" s="40"/>
    </row>
    <row r="19" spans="2:11" s="1" customFormat="1" ht="14.45"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5" customHeight="1">
      <c r="B21" s="36"/>
      <c r="C21" s="37"/>
      <c r="D21" s="37"/>
      <c r="E21" s="37"/>
      <c r="F21" s="37"/>
      <c r="G21" s="37"/>
      <c r="H21" s="37"/>
      <c r="I21" s="118"/>
      <c r="J21" s="37"/>
      <c r="K21" s="40"/>
    </row>
    <row r="22" spans="2:11" s="1" customFormat="1" ht="14.45" customHeight="1">
      <c r="B22" s="36"/>
      <c r="C22" s="37"/>
      <c r="D22" s="32" t="s">
        <v>32</v>
      </c>
      <c r="E22" s="37"/>
      <c r="F22" s="37"/>
      <c r="G22" s="37"/>
      <c r="H22" s="37"/>
      <c r="I22" s="119" t="s">
        <v>27</v>
      </c>
      <c r="J22" s="30" t="str">
        <f>IF('Rekapitulace stavby'!AN16="","",'Rekapitulace stavby'!AN16)</f>
        <v/>
      </c>
      <c r="K22" s="40"/>
    </row>
    <row r="23" spans="2:11" s="1" customFormat="1" ht="18" customHeight="1">
      <c r="B23" s="36"/>
      <c r="C23" s="37"/>
      <c r="D23" s="37"/>
      <c r="E23" s="30" t="str">
        <f>IF('Rekapitulace stavby'!E17="","",'Rekapitulace stavby'!E17)</f>
        <v>HG Partner, s.r.o.</v>
      </c>
      <c r="F23" s="37"/>
      <c r="G23" s="37"/>
      <c r="H23" s="37"/>
      <c r="I23" s="119" t="s">
        <v>29</v>
      </c>
      <c r="J23" s="30" t="str">
        <f>IF('Rekapitulace stavby'!AN17="","",'Rekapitulace stavby'!AN17)</f>
        <v/>
      </c>
      <c r="K23" s="40"/>
    </row>
    <row r="24" spans="2:11" s="1" customFormat="1" ht="6.95" customHeight="1">
      <c r="B24" s="36"/>
      <c r="C24" s="37"/>
      <c r="D24" s="37"/>
      <c r="E24" s="37"/>
      <c r="F24" s="37"/>
      <c r="G24" s="37"/>
      <c r="H24" s="37"/>
      <c r="I24" s="118"/>
      <c r="J24" s="37"/>
      <c r="K24" s="40"/>
    </row>
    <row r="25" spans="2:11" s="1" customFormat="1" ht="14.45" customHeight="1">
      <c r="B25" s="36"/>
      <c r="C25" s="37"/>
      <c r="D25" s="32" t="s">
        <v>35</v>
      </c>
      <c r="E25" s="37"/>
      <c r="F25" s="37"/>
      <c r="G25" s="37"/>
      <c r="H25" s="37"/>
      <c r="I25" s="118"/>
      <c r="J25" s="37"/>
      <c r="K25" s="40"/>
    </row>
    <row r="26" spans="2:11" s="7" customFormat="1" ht="22.5" customHeight="1">
      <c r="B26" s="121"/>
      <c r="C26" s="122"/>
      <c r="D26" s="122"/>
      <c r="E26" s="293" t="s">
        <v>21</v>
      </c>
      <c r="F26" s="330"/>
      <c r="G26" s="330"/>
      <c r="H26" s="330"/>
      <c r="I26" s="123"/>
      <c r="J26" s="122"/>
      <c r="K26" s="124"/>
    </row>
    <row r="27" spans="2:11" s="1" customFormat="1" ht="6.95" customHeight="1">
      <c r="B27" s="36"/>
      <c r="C27" s="37"/>
      <c r="D27" s="37"/>
      <c r="E27" s="37"/>
      <c r="F27" s="37"/>
      <c r="G27" s="37"/>
      <c r="H27" s="37"/>
      <c r="I27" s="118"/>
      <c r="J27" s="37"/>
      <c r="K27" s="40"/>
    </row>
    <row r="28" spans="2:11" s="1" customFormat="1" ht="6.95"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ROUND(J89,2)</f>
        <v>0</v>
      </c>
      <c r="K29" s="40"/>
    </row>
    <row r="30" spans="2:11" s="1" customFormat="1" ht="6.95" customHeight="1">
      <c r="B30" s="36"/>
      <c r="C30" s="37"/>
      <c r="D30" s="81"/>
      <c r="E30" s="81"/>
      <c r="F30" s="81"/>
      <c r="G30" s="81"/>
      <c r="H30" s="81"/>
      <c r="I30" s="125"/>
      <c r="J30" s="81"/>
      <c r="K30" s="126"/>
    </row>
    <row r="31" spans="2:11" s="1" customFormat="1" ht="14.45" customHeight="1">
      <c r="B31" s="36"/>
      <c r="C31" s="37"/>
      <c r="D31" s="37"/>
      <c r="E31" s="37"/>
      <c r="F31" s="41" t="s">
        <v>39</v>
      </c>
      <c r="G31" s="37"/>
      <c r="H31" s="37"/>
      <c r="I31" s="129" t="s">
        <v>38</v>
      </c>
      <c r="J31" s="41" t="s">
        <v>40</v>
      </c>
      <c r="K31" s="40"/>
    </row>
    <row r="32" spans="2:11" s="1" customFormat="1" ht="14.45" customHeight="1">
      <c r="B32" s="36"/>
      <c r="C32" s="37"/>
      <c r="D32" s="44" t="s">
        <v>41</v>
      </c>
      <c r="E32" s="44" t="s">
        <v>42</v>
      </c>
      <c r="F32" s="130">
        <f>ROUND(SUM(BE89:BE199),2)</f>
        <v>0</v>
      </c>
      <c r="G32" s="37"/>
      <c r="H32" s="37"/>
      <c r="I32" s="131">
        <v>0.21</v>
      </c>
      <c r="J32" s="130">
        <f>ROUND(ROUND((SUM(BE89:BE199)),2)*I32,2)</f>
        <v>0</v>
      </c>
      <c r="K32" s="40"/>
    </row>
    <row r="33" spans="2:11" s="1" customFormat="1" ht="14.45" customHeight="1">
      <c r="B33" s="36"/>
      <c r="C33" s="37"/>
      <c r="D33" s="37"/>
      <c r="E33" s="44" t="s">
        <v>43</v>
      </c>
      <c r="F33" s="130">
        <f>ROUND(SUM(BF89:BF199),2)</f>
        <v>0</v>
      </c>
      <c r="G33" s="37"/>
      <c r="H33" s="37"/>
      <c r="I33" s="131">
        <v>0.15</v>
      </c>
      <c r="J33" s="130">
        <f>ROUND(ROUND((SUM(BF89:BF199)),2)*I33,2)</f>
        <v>0</v>
      </c>
      <c r="K33" s="40"/>
    </row>
    <row r="34" spans="2:11" s="1" customFormat="1" ht="14.45" customHeight="1" hidden="1">
      <c r="B34" s="36"/>
      <c r="C34" s="37"/>
      <c r="D34" s="37"/>
      <c r="E34" s="44" t="s">
        <v>44</v>
      </c>
      <c r="F34" s="130">
        <f>ROUND(SUM(BG89:BG199),2)</f>
        <v>0</v>
      </c>
      <c r="G34" s="37"/>
      <c r="H34" s="37"/>
      <c r="I34" s="131">
        <v>0.21</v>
      </c>
      <c r="J34" s="130">
        <v>0</v>
      </c>
      <c r="K34" s="40"/>
    </row>
    <row r="35" spans="2:11" s="1" customFormat="1" ht="14.45" customHeight="1" hidden="1">
      <c r="B35" s="36"/>
      <c r="C35" s="37"/>
      <c r="D35" s="37"/>
      <c r="E35" s="44" t="s">
        <v>45</v>
      </c>
      <c r="F35" s="130">
        <f>ROUND(SUM(BH89:BH199),2)</f>
        <v>0</v>
      </c>
      <c r="G35" s="37"/>
      <c r="H35" s="37"/>
      <c r="I35" s="131">
        <v>0.15</v>
      </c>
      <c r="J35" s="130">
        <v>0</v>
      </c>
      <c r="K35" s="40"/>
    </row>
    <row r="36" spans="2:11" s="1" customFormat="1" ht="14.45" customHeight="1" hidden="1">
      <c r="B36" s="36"/>
      <c r="C36" s="37"/>
      <c r="D36" s="37"/>
      <c r="E36" s="44" t="s">
        <v>46</v>
      </c>
      <c r="F36" s="130">
        <f>ROUND(SUM(BI89:BI199),2)</f>
        <v>0</v>
      </c>
      <c r="G36" s="37"/>
      <c r="H36" s="37"/>
      <c r="I36" s="131">
        <v>0</v>
      </c>
      <c r="J36" s="130">
        <v>0</v>
      </c>
      <c r="K36" s="40"/>
    </row>
    <row r="37" spans="2:11" s="1" customFormat="1" ht="6.95"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5" customHeight="1">
      <c r="B39" s="51"/>
      <c r="C39" s="52"/>
      <c r="D39" s="52"/>
      <c r="E39" s="52"/>
      <c r="F39" s="52"/>
      <c r="G39" s="52"/>
      <c r="H39" s="52"/>
      <c r="I39" s="139"/>
      <c r="J39" s="52"/>
      <c r="K39" s="53"/>
    </row>
    <row r="43" spans="2:11" s="1" customFormat="1" ht="6.95" customHeight="1">
      <c r="B43" s="140"/>
      <c r="C43" s="141"/>
      <c r="D43" s="141"/>
      <c r="E43" s="141"/>
      <c r="F43" s="141"/>
      <c r="G43" s="141"/>
      <c r="H43" s="141"/>
      <c r="I43" s="142"/>
      <c r="J43" s="141"/>
      <c r="K43" s="143"/>
    </row>
    <row r="44" spans="2:11" s="1" customFormat="1" ht="36.95" customHeight="1">
      <c r="B44" s="36"/>
      <c r="C44" s="25" t="s">
        <v>150</v>
      </c>
      <c r="D44" s="37"/>
      <c r="E44" s="37"/>
      <c r="F44" s="37"/>
      <c r="G44" s="37"/>
      <c r="H44" s="37"/>
      <c r="I44" s="118"/>
      <c r="J44" s="37"/>
      <c r="K44" s="40"/>
    </row>
    <row r="45" spans="2:11" s="1" customFormat="1" ht="6.95" customHeight="1">
      <c r="B45" s="36"/>
      <c r="C45" s="37"/>
      <c r="D45" s="37"/>
      <c r="E45" s="37"/>
      <c r="F45" s="37"/>
      <c r="G45" s="37"/>
      <c r="H45" s="37"/>
      <c r="I45" s="118"/>
      <c r="J45" s="37"/>
      <c r="K45" s="40"/>
    </row>
    <row r="46" spans="2:11" s="1" customFormat="1" ht="14.45" customHeight="1">
      <c r="B46" s="36"/>
      <c r="C46" s="32" t="s">
        <v>16</v>
      </c>
      <c r="D46" s="37"/>
      <c r="E46" s="37"/>
      <c r="F46" s="37"/>
      <c r="G46" s="37"/>
      <c r="H46" s="37"/>
      <c r="I46" s="118"/>
      <c r="J46" s="37"/>
      <c r="K46" s="40"/>
    </row>
    <row r="47" spans="2:11" s="1" customFormat="1" ht="22.5" customHeight="1">
      <c r="B47" s="36"/>
      <c r="C47" s="37"/>
      <c r="D47" s="37"/>
      <c r="E47" s="328" t="str">
        <f>E7</f>
        <v>VD Labská, zvýšení retenční funkce rekonstrucí spodních výpustí v obtokovém tunelu</v>
      </c>
      <c r="F47" s="297"/>
      <c r="G47" s="297"/>
      <c r="H47" s="297"/>
      <c r="I47" s="118"/>
      <c r="J47" s="37"/>
      <c r="K47" s="40"/>
    </row>
    <row r="48" spans="2:11" ht="13.5">
      <c r="B48" s="23"/>
      <c r="C48" s="32" t="s">
        <v>148</v>
      </c>
      <c r="D48" s="24"/>
      <c r="E48" s="24"/>
      <c r="F48" s="24"/>
      <c r="G48" s="24"/>
      <c r="H48" s="24"/>
      <c r="I48" s="117"/>
      <c r="J48" s="24"/>
      <c r="K48" s="26"/>
    </row>
    <row r="49" spans="2:11" s="1" customFormat="1" ht="22.5" customHeight="1">
      <c r="B49" s="36"/>
      <c r="C49" s="37"/>
      <c r="D49" s="37"/>
      <c r="E49" s="328" t="s">
        <v>1108</v>
      </c>
      <c r="F49" s="297"/>
      <c r="G49" s="297"/>
      <c r="H49" s="297"/>
      <c r="I49" s="118"/>
      <c r="J49" s="37"/>
      <c r="K49" s="40"/>
    </row>
    <row r="50" spans="2:11" s="1" customFormat="1" ht="14.45" customHeight="1">
      <c r="B50" s="36"/>
      <c r="C50" s="32" t="s">
        <v>1109</v>
      </c>
      <c r="D50" s="37"/>
      <c r="E50" s="37"/>
      <c r="F50" s="37"/>
      <c r="G50" s="37"/>
      <c r="H50" s="37"/>
      <c r="I50" s="118"/>
      <c r="J50" s="37"/>
      <c r="K50" s="40"/>
    </row>
    <row r="51" spans="2:11" s="1" customFormat="1" ht="23.25" customHeight="1">
      <c r="B51" s="36"/>
      <c r="C51" s="37"/>
      <c r="D51" s="37"/>
      <c r="E51" s="329" t="str">
        <f>E11</f>
        <v>SO 03.02 - Odtoková štola - zajištění výrubu</v>
      </c>
      <c r="F51" s="297"/>
      <c r="G51" s="297"/>
      <c r="H51" s="297"/>
      <c r="I51" s="118"/>
      <c r="J51" s="37"/>
      <c r="K51" s="40"/>
    </row>
    <row r="52" spans="2:11" s="1" customFormat="1" ht="6.95" customHeight="1">
      <c r="B52" s="36"/>
      <c r="C52" s="37"/>
      <c r="D52" s="37"/>
      <c r="E52" s="37"/>
      <c r="F52" s="37"/>
      <c r="G52" s="37"/>
      <c r="H52" s="37"/>
      <c r="I52" s="118"/>
      <c r="J52" s="37"/>
      <c r="K52" s="40"/>
    </row>
    <row r="53" spans="2:11" s="1" customFormat="1" ht="18" customHeight="1">
      <c r="B53" s="36"/>
      <c r="C53" s="32" t="s">
        <v>22</v>
      </c>
      <c r="D53" s="37"/>
      <c r="E53" s="37"/>
      <c r="F53" s="30" t="str">
        <f>F14</f>
        <v xml:space="preserve"> </v>
      </c>
      <c r="G53" s="37"/>
      <c r="H53" s="37"/>
      <c r="I53" s="119" t="s">
        <v>24</v>
      </c>
      <c r="J53" s="120" t="str">
        <f>IF(J14="","",J14)</f>
        <v>22. 3. 2016</v>
      </c>
      <c r="K53" s="40"/>
    </row>
    <row r="54" spans="2:11" s="1" customFormat="1" ht="6.95" customHeight="1">
      <c r="B54" s="36"/>
      <c r="C54" s="37"/>
      <c r="D54" s="37"/>
      <c r="E54" s="37"/>
      <c r="F54" s="37"/>
      <c r="G54" s="37"/>
      <c r="H54" s="37"/>
      <c r="I54" s="118"/>
      <c r="J54" s="37"/>
      <c r="K54" s="40"/>
    </row>
    <row r="55" spans="2:11" s="1" customFormat="1" ht="13.5">
      <c r="B55" s="36"/>
      <c r="C55" s="32" t="s">
        <v>26</v>
      </c>
      <c r="D55" s="37"/>
      <c r="E55" s="37"/>
      <c r="F55" s="30" t="str">
        <f>E17</f>
        <v>Povodí Labe, státní podnik</v>
      </c>
      <c r="G55" s="37"/>
      <c r="H55" s="37"/>
      <c r="I55" s="119" t="s">
        <v>32</v>
      </c>
      <c r="J55" s="30" t="str">
        <f>E23</f>
        <v>HG Partner, s.r.o.</v>
      </c>
      <c r="K55" s="40"/>
    </row>
    <row r="56" spans="2:11" s="1" customFormat="1" ht="14.45"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151</v>
      </c>
      <c r="D58" s="132"/>
      <c r="E58" s="132"/>
      <c r="F58" s="132"/>
      <c r="G58" s="132"/>
      <c r="H58" s="132"/>
      <c r="I58" s="145"/>
      <c r="J58" s="146" t="s">
        <v>152</v>
      </c>
      <c r="K58" s="147"/>
    </row>
    <row r="59" spans="2:11" s="1" customFormat="1" ht="10.35" customHeight="1">
      <c r="B59" s="36"/>
      <c r="C59" s="37"/>
      <c r="D59" s="37"/>
      <c r="E59" s="37"/>
      <c r="F59" s="37"/>
      <c r="G59" s="37"/>
      <c r="H59" s="37"/>
      <c r="I59" s="118"/>
      <c r="J59" s="37"/>
      <c r="K59" s="40"/>
    </row>
    <row r="60" spans="2:47" s="1" customFormat="1" ht="29.25" customHeight="1">
      <c r="B60" s="36"/>
      <c r="C60" s="148" t="s">
        <v>153</v>
      </c>
      <c r="D60" s="37"/>
      <c r="E60" s="37"/>
      <c r="F60" s="37"/>
      <c r="G60" s="37"/>
      <c r="H60" s="37"/>
      <c r="I60" s="118"/>
      <c r="J60" s="128">
        <f>J89</f>
        <v>0</v>
      </c>
      <c r="K60" s="40"/>
      <c r="AU60" s="19" t="s">
        <v>154</v>
      </c>
    </row>
    <row r="61" spans="2:11" s="8" customFormat="1" ht="24.95" customHeight="1">
      <c r="B61" s="149"/>
      <c r="C61" s="150"/>
      <c r="D61" s="151" t="s">
        <v>509</v>
      </c>
      <c r="E61" s="152"/>
      <c r="F61" s="152"/>
      <c r="G61" s="152"/>
      <c r="H61" s="152"/>
      <c r="I61" s="153"/>
      <c r="J61" s="154">
        <f>J90</f>
        <v>0</v>
      </c>
      <c r="K61" s="155"/>
    </row>
    <row r="62" spans="2:11" s="9" customFormat="1" ht="19.9" customHeight="1">
      <c r="B62" s="156"/>
      <c r="C62" s="157"/>
      <c r="D62" s="158" t="s">
        <v>510</v>
      </c>
      <c r="E62" s="159"/>
      <c r="F62" s="159"/>
      <c r="G62" s="159"/>
      <c r="H62" s="159"/>
      <c r="I62" s="160"/>
      <c r="J62" s="161">
        <f>J91</f>
        <v>0</v>
      </c>
      <c r="K62" s="162"/>
    </row>
    <row r="63" spans="2:11" s="9" customFormat="1" ht="19.9" customHeight="1">
      <c r="B63" s="156"/>
      <c r="C63" s="157"/>
      <c r="D63" s="158" t="s">
        <v>511</v>
      </c>
      <c r="E63" s="159"/>
      <c r="F63" s="159"/>
      <c r="G63" s="159"/>
      <c r="H63" s="159"/>
      <c r="I63" s="160"/>
      <c r="J63" s="161">
        <f>J114</f>
        <v>0</v>
      </c>
      <c r="K63" s="162"/>
    </row>
    <row r="64" spans="2:11" s="9" customFormat="1" ht="19.9" customHeight="1">
      <c r="B64" s="156"/>
      <c r="C64" s="157"/>
      <c r="D64" s="158" t="s">
        <v>512</v>
      </c>
      <c r="E64" s="159"/>
      <c r="F64" s="159"/>
      <c r="G64" s="159"/>
      <c r="H64" s="159"/>
      <c r="I64" s="160"/>
      <c r="J64" s="161">
        <f>J121</f>
        <v>0</v>
      </c>
      <c r="K64" s="162"/>
    </row>
    <row r="65" spans="2:11" s="9" customFormat="1" ht="19.9" customHeight="1">
      <c r="B65" s="156"/>
      <c r="C65" s="157"/>
      <c r="D65" s="158" t="s">
        <v>157</v>
      </c>
      <c r="E65" s="159"/>
      <c r="F65" s="159"/>
      <c r="G65" s="159"/>
      <c r="H65" s="159"/>
      <c r="I65" s="160"/>
      <c r="J65" s="161">
        <f>J151</f>
        <v>0</v>
      </c>
      <c r="K65" s="162"/>
    </row>
    <row r="66" spans="2:11" s="9" customFormat="1" ht="19.9" customHeight="1">
      <c r="B66" s="156"/>
      <c r="C66" s="157"/>
      <c r="D66" s="158" t="s">
        <v>158</v>
      </c>
      <c r="E66" s="159"/>
      <c r="F66" s="159"/>
      <c r="G66" s="159"/>
      <c r="H66" s="159"/>
      <c r="I66" s="160"/>
      <c r="J66" s="161">
        <f>J188</f>
        <v>0</v>
      </c>
      <c r="K66" s="162"/>
    </row>
    <row r="67" spans="2:11" s="9" customFormat="1" ht="19.9" customHeight="1">
      <c r="B67" s="156"/>
      <c r="C67" s="157"/>
      <c r="D67" s="158" t="s">
        <v>514</v>
      </c>
      <c r="E67" s="159"/>
      <c r="F67" s="159"/>
      <c r="G67" s="159"/>
      <c r="H67" s="159"/>
      <c r="I67" s="160"/>
      <c r="J67" s="161">
        <f>J197</f>
        <v>0</v>
      </c>
      <c r="K67" s="162"/>
    </row>
    <row r="68" spans="2:11" s="1" customFormat="1" ht="21.75" customHeight="1">
      <c r="B68" s="36"/>
      <c r="C68" s="37"/>
      <c r="D68" s="37"/>
      <c r="E68" s="37"/>
      <c r="F68" s="37"/>
      <c r="G68" s="37"/>
      <c r="H68" s="37"/>
      <c r="I68" s="118"/>
      <c r="J68" s="37"/>
      <c r="K68" s="40"/>
    </row>
    <row r="69" spans="2:11" s="1" customFormat="1" ht="6.95" customHeight="1">
      <c r="B69" s="51"/>
      <c r="C69" s="52"/>
      <c r="D69" s="52"/>
      <c r="E69" s="52"/>
      <c r="F69" s="52"/>
      <c r="G69" s="52"/>
      <c r="H69" s="52"/>
      <c r="I69" s="139"/>
      <c r="J69" s="52"/>
      <c r="K69" s="53"/>
    </row>
    <row r="73" spans="2:12" s="1" customFormat="1" ht="6.95" customHeight="1">
      <c r="B73" s="54"/>
      <c r="C73" s="55"/>
      <c r="D73" s="55"/>
      <c r="E73" s="55"/>
      <c r="F73" s="55"/>
      <c r="G73" s="55"/>
      <c r="H73" s="55"/>
      <c r="I73" s="142"/>
      <c r="J73" s="55"/>
      <c r="K73" s="55"/>
      <c r="L73" s="56"/>
    </row>
    <row r="74" spans="2:12" s="1" customFormat="1" ht="36.95" customHeight="1">
      <c r="B74" s="36"/>
      <c r="C74" s="57" t="s">
        <v>165</v>
      </c>
      <c r="D74" s="58"/>
      <c r="E74" s="58"/>
      <c r="F74" s="58"/>
      <c r="G74" s="58"/>
      <c r="H74" s="58"/>
      <c r="I74" s="163"/>
      <c r="J74" s="58"/>
      <c r="K74" s="58"/>
      <c r="L74" s="56"/>
    </row>
    <row r="75" spans="2:12" s="1" customFormat="1" ht="6.95" customHeight="1">
      <c r="B75" s="36"/>
      <c r="C75" s="58"/>
      <c r="D75" s="58"/>
      <c r="E75" s="58"/>
      <c r="F75" s="58"/>
      <c r="G75" s="58"/>
      <c r="H75" s="58"/>
      <c r="I75" s="163"/>
      <c r="J75" s="58"/>
      <c r="K75" s="58"/>
      <c r="L75" s="56"/>
    </row>
    <row r="76" spans="2:12" s="1" customFormat="1" ht="14.45" customHeight="1">
      <c r="B76" s="36"/>
      <c r="C76" s="60" t="s">
        <v>16</v>
      </c>
      <c r="D76" s="58"/>
      <c r="E76" s="58"/>
      <c r="F76" s="58"/>
      <c r="G76" s="58"/>
      <c r="H76" s="58"/>
      <c r="I76" s="163"/>
      <c r="J76" s="58"/>
      <c r="K76" s="58"/>
      <c r="L76" s="56"/>
    </row>
    <row r="77" spans="2:12" s="1" customFormat="1" ht="22.5" customHeight="1">
      <c r="B77" s="36"/>
      <c r="C77" s="58"/>
      <c r="D77" s="58"/>
      <c r="E77" s="331" t="str">
        <f>E7</f>
        <v>VD Labská, zvýšení retenční funkce rekonstrucí spodních výpustí v obtokovém tunelu</v>
      </c>
      <c r="F77" s="308"/>
      <c r="G77" s="308"/>
      <c r="H77" s="308"/>
      <c r="I77" s="163"/>
      <c r="J77" s="58"/>
      <c r="K77" s="58"/>
      <c r="L77" s="56"/>
    </row>
    <row r="78" spans="2:12" ht="13.5">
      <c r="B78" s="23"/>
      <c r="C78" s="60" t="s">
        <v>148</v>
      </c>
      <c r="D78" s="270"/>
      <c r="E78" s="270"/>
      <c r="F78" s="270"/>
      <c r="G78" s="270"/>
      <c r="H78" s="270"/>
      <c r="J78" s="270"/>
      <c r="K78" s="270"/>
      <c r="L78" s="271"/>
    </row>
    <row r="79" spans="2:12" s="1" customFormat="1" ht="22.5" customHeight="1">
      <c r="B79" s="36"/>
      <c r="C79" s="58"/>
      <c r="D79" s="58"/>
      <c r="E79" s="331" t="s">
        <v>1108</v>
      </c>
      <c r="F79" s="308"/>
      <c r="G79" s="308"/>
      <c r="H79" s="308"/>
      <c r="I79" s="163"/>
      <c r="J79" s="58"/>
      <c r="K79" s="58"/>
      <c r="L79" s="56"/>
    </row>
    <row r="80" spans="2:12" s="1" customFormat="1" ht="14.45" customHeight="1">
      <c r="B80" s="36"/>
      <c r="C80" s="60" t="s">
        <v>1109</v>
      </c>
      <c r="D80" s="58"/>
      <c r="E80" s="58"/>
      <c r="F80" s="58"/>
      <c r="G80" s="58"/>
      <c r="H80" s="58"/>
      <c r="I80" s="163"/>
      <c r="J80" s="58"/>
      <c r="K80" s="58"/>
      <c r="L80" s="56"/>
    </row>
    <row r="81" spans="2:12" s="1" customFormat="1" ht="23.25" customHeight="1">
      <c r="B81" s="36"/>
      <c r="C81" s="58"/>
      <c r="D81" s="58"/>
      <c r="E81" s="305" t="str">
        <f>E11</f>
        <v>SO 03.02 - Odtoková štola - zajištění výrubu</v>
      </c>
      <c r="F81" s="308"/>
      <c r="G81" s="308"/>
      <c r="H81" s="308"/>
      <c r="I81" s="163"/>
      <c r="J81" s="58"/>
      <c r="K81" s="58"/>
      <c r="L81" s="56"/>
    </row>
    <row r="82" spans="2:12" s="1" customFormat="1" ht="6.95" customHeight="1">
      <c r="B82" s="36"/>
      <c r="C82" s="58"/>
      <c r="D82" s="58"/>
      <c r="E82" s="58"/>
      <c r="F82" s="58"/>
      <c r="G82" s="58"/>
      <c r="H82" s="58"/>
      <c r="I82" s="163"/>
      <c r="J82" s="58"/>
      <c r="K82" s="58"/>
      <c r="L82" s="56"/>
    </row>
    <row r="83" spans="2:12" s="1" customFormat="1" ht="18" customHeight="1">
      <c r="B83" s="36"/>
      <c r="C83" s="60" t="s">
        <v>22</v>
      </c>
      <c r="D83" s="58"/>
      <c r="E83" s="58"/>
      <c r="F83" s="164" t="str">
        <f>F14</f>
        <v xml:space="preserve"> </v>
      </c>
      <c r="G83" s="58"/>
      <c r="H83" s="58"/>
      <c r="I83" s="165" t="s">
        <v>24</v>
      </c>
      <c r="J83" s="68" t="str">
        <f>IF(J14="","",J14)</f>
        <v>22. 3. 2016</v>
      </c>
      <c r="K83" s="58"/>
      <c r="L83" s="56"/>
    </row>
    <row r="84" spans="2:12" s="1" customFormat="1" ht="6.95" customHeight="1">
      <c r="B84" s="36"/>
      <c r="C84" s="58"/>
      <c r="D84" s="58"/>
      <c r="E84" s="58"/>
      <c r="F84" s="58"/>
      <c r="G84" s="58"/>
      <c r="H84" s="58"/>
      <c r="I84" s="163"/>
      <c r="J84" s="58"/>
      <c r="K84" s="58"/>
      <c r="L84" s="56"/>
    </row>
    <row r="85" spans="2:12" s="1" customFormat="1" ht="13.5">
      <c r="B85" s="36"/>
      <c r="C85" s="60" t="s">
        <v>26</v>
      </c>
      <c r="D85" s="58"/>
      <c r="E85" s="58"/>
      <c r="F85" s="164" t="str">
        <f>E17</f>
        <v>Povodí Labe, státní podnik</v>
      </c>
      <c r="G85" s="58"/>
      <c r="H85" s="58"/>
      <c r="I85" s="165" t="s">
        <v>32</v>
      </c>
      <c r="J85" s="164" t="str">
        <f>E23</f>
        <v>HG Partner, s.r.o.</v>
      </c>
      <c r="K85" s="58"/>
      <c r="L85" s="56"/>
    </row>
    <row r="86" spans="2:12" s="1" customFormat="1" ht="14.45" customHeight="1">
      <c r="B86" s="36"/>
      <c r="C86" s="60" t="s">
        <v>30</v>
      </c>
      <c r="D86" s="58"/>
      <c r="E86" s="58"/>
      <c r="F86" s="164" t="str">
        <f>IF(E20="","",E20)</f>
        <v/>
      </c>
      <c r="G86" s="58"/>
      <c r="H86" s="58"/>
      <c r="I86" s="163"/>
      <c r="J86" s="58"/>
      <c r="K86" s="58"/>
      <c r="L86" s="56"/>
    </row>
    <row r="87" spans="2:12" s="1" customFormat="1" ht="10.35" customHeight="1">
      <c r="B87" s="36"/>
      <c r="C87" s="58"/>
      <c r="D87" s="58"/>
      <c r="E87" s="58"/>
      <c r="F87" s="58"/>
      <c r="G87" s="58"/>
      <c r="H87" s="58"/>
      <c r="I87" s="163"/>
      <c r="J87" s="58"/>
      <c r="K87" s="58"/>
      <c r="L87" s="56"/>
    </row>
    <row r="88" spans="2:20" s="10" customFormat="1" ht="29.25" customHeight="1">
      <c r="B88" s="166"/>
      <c r="C88" s="167" t="s">
        <v>166</v>
      </c>
      <c r="D88" s="168" t="s">
        <v>56</v>
      </c>
      <c r="E88" s="168" t="s">
        <v>52</v>
      </c>
      <c r="F88" s="168" t="s">
        <v>167</v>
      </c>
      <c r="G88" s="168" t="s">
        <v>168</v>
      </c>
      <c r="H88" s="168" t="s">
        <v>169</v>
      </c>
      <c r="I88" s="169" t="s">
        <v>170</v>
      </c>
      <c r="J88" s="168" t="s">
        <v>152</v>
      </c>
      <c r="K88" s="170" t="s">
        <v>171</v>
      </c>
      <c r="L88" s="171"/>
      <c r="M88" s="77" t="s">
        <v>172</v>
      </c>
      <c r="N88" s="78" t="s">
        <v>41</v>
      </c>
      <c r="O88" s="78" t="s">
        <v>173</v>
      </c>
      <c r="P88" s="78" t="s">
        <v>174</v>
      </c>
      <c r="Q88" s="78" t="s">
        <v>175</v>
      </c>
      <c r="R88" s="78" t="s">
        <v>176</v>
      </c>
      <c r="S88" s="78" t="s">
        <v>177</v>
      </c>
      <c r="T88" s="79" t="s">
        <v>178</v>
      </c>
    </row>
    <row r="89" spans="2:63" s="1" customFormat="1" ht="29.25" customHeight="1">
      <c r="B89" s="36"/>
      <c r="C89" s="83" t="s">
        <v>153</v>
      </c>
      <c r="D89" s="58"/>
      <c r="E89" s="58"/>
      <c r="F89" s="58"/>
      <c r="G89" s="58"/>
      <c r="H89" s="58"/>
      <c r="I89" s="163"/>
      <c r="J89" s="172">
        <f>BK89</f>
        <v>0</v>
      </c>
      <c r="K89" s="58"/>
      <c r="L89" s="56"/>
      <c r="M89" s="80"/>
      <c r="N89" s="81"/>
      <c r="O89" s="81"/>
      <c r="P89" s="173">
        <f>P90</f>
        <v>0</v>
      </c>
      <c r="Q89" s="81"/>
      <c r="R89" s="173">
        <f>R90</f>
        <v>1108.6521722799998</v>
      </c>
      <c r="S89" s="81"/>
      <c r="T89" s="174">
        <f>T90</f>
        <v>19</v>
      </c>
      <c r="AT89" s="19" t="s">
        <v>70</v>
      </c>
      <c r="AU89" s="19" t="s">
        <v>154</v>
      </c>
      <c r="BK89" s="175">
        <f>BK90</f>
        <v>0</v>
      </c>
    </row>
    <row r="90" spans="2:63" s="11" customFormat="1" ht="37.35" customHeight="1">
      <c r="B90" s="176"/>
      <c r="C90" s="177"/>
      <c r="D90" s="178" t="s">
        <v>70</v>
      </c>
      <c r="E90" s="179" t="s">
        <v>179</v>
      </c>
      <c r="F90" s="179" t="s">
        <v>519</v>
      </c>
      <c r="G90" s="177"/>
      <c r="H90" s="177"/>
      <c r="I90" s="180"/>
      <c r="J90" s="181">
        <f>BK90</f>
        <v>0</v>
      </c>
      <c r="K90" s="177"/>
      <c r="L90" s="182"/>
      <c r="M90" s="183"/>
      <c r="N90" s="184"/>
      <c r="O90" s="184"/>
      <c r="P90" s="185">
        <f>P91+P114+P121+P151+P188+P197</f>
        <v>0</v>
      </c>
      <c r="Q90" s="184"/>
      <c r="R90" s="185">
        <f>R91+R114+R121+R151+R188+R197</f>
        <v>1108.6521722799998</v>
      </c>
      <c r="S90" s="184"/>
      <c r="T90" s="186">
        <f>T91+T114+T121+T151+T188+T197</f>
        <v>19</v>
      </c>
      <c r="AR90" s="187" t="s">
        <v>78</v>
      </c>
      <c r="AT90" s="188" t="s">
        <v>70</v>
      </c>
      <c r="AU90" s="188" t="s">
        <v>71</v>
      </c>
      <c r="AY90" s="187" t="s">
        <v>180</v>
      </c>
      <c r="BK90" s="189">
        <f>BK91+BK114+BK121+BK151+BK188+BK197</f>
        <v>0</v>
      </c>
    </row>
    <row r="91" spans="2:63" s="11" customFormat="1" ht="19.9" customHeight="1">
      <c r="B91" s="176"/>
      <c r="C91" s="177"/>
      <c r="D91" s="190" t="s">
        <v>70</v>
      </c>
      <c r="E91" s="191" t="s">
        <v>78</v>
      </c>
      <c r="F91" s="191" t="s">
        <v>591</v>
      </c>
      <c r="G91" s="177"/>
      <c r="H91" s="177"/>
      <c r="I91" s="180"/>
      <c r="J91" s="192">
        <f>BK91</f>
        <v>0</v>
      </c>
      <c r="K91" s="177"/>
      <c r="L91" s="182"/>
      <c r="M91" s="183"/>
      <c r="N91" s="184"/>
      <c r="O91" s="184"/>
      <c r="P91" s="185">
        <f>SUM(P92:P113)</f>
        <v>0</v>
      </c>
      <c r="Q91" s="184"/>
      <c r="R91" s="185">
        <f>SUM(R92:R113)</f>
        <v>957.8090679999999</v>
      </c>
      <c r="S91" s="184"/>
      <c r="T91" s="186">
        <f>SUM(T92:T113)</f>
        <v>0</v>
      </c>
      <c r="AR91" s="187" t="s">
        <v>78</v>
      </c>
      <c r="AT91" s="188" t="s">
        <v>70</v>
      </c>
      <c r="AU91" s="188" t="s">
        <v>78</v>
      </c>
      <c r="AY91" s="187" t="s">
        <v>180</v>
      </c>
      <c r="BK91" s="189">
        <f>SUM(BK92:BK113)</f>
        <v>0</v>
      </c>
    </row>
    <row r="92" spans="2:65" s="1" customFormat="1" ht="31.5" customHeight="1">
      <c r="B92" s="36"/>
      <c r="C92" s="193" t="s">
        <v>78</v>
      </c>
      <c r="D92" s="193" t="s">
        <v>183</v>
      </c>
      <c r="E92" s="194" t="s">
        <v>1245</v>
      </c>
      <c r="F92" s="195" t="s">
        <v>1246</v>
      </c>
      <c r="G92" s="196" t="s">
        <v>320</v>
      </c>
      <c r="H92" s="197">
        <v>422.013</v>
      </c>
      <c r="I92" s="198"/>
      <c r="J92" s="199">
        <f>ROUND(I92*H92,2)</f>
        <v>0</v>
      </c>
      <c r="K92" s="195" t="s">
        <v>21</v>
      </c>
      <c r="L92" s="56"/>
      <c r="M92" s="200" t="s">
        <v>21</v>
      </c>
      <c r="N92" s="201" t="s">
        <v>42</v>
      </c>
      <c r="O92" s="37"/>
      <c r="P92" s="202">
        <f>O92*H92</f>
        <v>0</v>
      </c>
      <c r="Q92" s="202">
        <v>2</v>
      </c>
      <c r="R92" s="202">
        <f>Q92*H92</f>
        <v>844.026</v>
      </c>
      <c r="S92" s="202">
        <v>0</v>
      </c>
      <c r="T92" s="203">
        <f>S92*H92</f>
        <v>0</v>
      </c>
      <c r="AR92" s="19" t="s">
        <v>206</v>
      </c>
      <c r="AT92" s="19" t="s">
        <v>183</v>
      </c>
      <c r="AU92" s="19" t="s">
        <v>80</v>
      </c>
      <c r="AY92" s="19" t="s">
        <v>180</v>
      </c>
      <c r="BE92" s="204">
        <f>IF(N92="základní",J92,0)</f>
        <v>0</v>
      </c>
      <c r="BF92" s="204">
        <f>IF(N92="snížená",J92,0)</f>
        <v>0</v>
      </c>
      <c r="BG92" s="204">
        <f>IF(N92="zákl. přenesená",J92,0)</f>
        <v>0</v>
      </c>
      <c r="BH92" s="204">
        <f>IF(N92="sníž. přenesená",J92,0)</f>
        <v>0</v>
      </c>
      <c r="BI92" s="204">
        <f>IF(N92="nulová",J92,0)</f>
        <v>0</v>
      </c>
      <c r="BJ92" s="19" t="s">
        <v>78</v>
      </c>
      <c r="BK92" s="204">
        <f>ROUND(I92*H92,2)</f>
        <v>0</v>
      </c>
      <c r="BL92" s="19" t="s">
        <v>206</v>
      </c>
      <c r="BM92" s="19" t="s">
        <v>1247</v>
      </c>
    </row>
    <row r="93" spans="2:51" s="15" customFormat="1" ht="13.5">
      <c r="B93" s="272"/>
      <c r="C93" s="273"/>
      <c r="D93" s="205" t="s">
        <v>190</v>
      </c>
      <c r="E93" s="274" t="s">
        <v>21</v>
      </c>
      <c r="F93" s="275" t="s">
        <v>1248</v>
      </c>
      <c r="G93" s="273"/>
      <c r="H93" s="276" t="s">
        <v>21</v>
      </c>
      <c r="I93" s="277"/>
      <c r="J93" s="273"/>
      <c r="K93" s="273"/>
      <c r="L93" s="278"/>
      <c r="M93" s="279"/>
      <c r="N93" s="280"/>
      <c r="O93" s="280"/>
      <c r="P93" s="280"/>
      <c r="Q93" s="280"/>
      <c r="R93" s="280"/>
      <c r="S93" s="280"/>
      <c r="T93" s="281"/>
      <c r="AT93" s="282" t="s">
        <v>190</v>
      </c>
      <c r="AU93" s="282" t="s">
        <v>80</v>
      </c>
      <c r="AV93" s="15" t="s">
        <v>78</v>
      </c>
      <c r="AW93" s="15" t="s">
        <v>34</v>
      </c>
      <c r="AX93" s="15" t="s">
        <v>71</v>
      </c>
      <c r="AY93" s="282" t="s">
        <v>180</v>
      </c>
    </row>
    <row r="94" spans="2:51" s="12" customFormat="1" ht="13.5">
      <c r="B94" s="207"/>
      <c r="C94" s="208"/>
      <c r="D94" s="205" t="s">
        <v>190</v>
      </c>
      <c r="E94" s="209" t="s">
        <v>21</v>
      </c>
      <c r="F94" s="210" t="s">
        <v>1249</v>
      </c>
      <c r="G94" s="208"/>
      <c r="H94" s="211">
        <v>147.015</v>
      </c>
      <c r="I94" s="212"/>
      <c r="J94" s="208"/>
      <c r="K94" s="208"/>
      <c r="L94" s="213"/>
      <c r="M94" s="214"/>
      <c r="N94" s="215"/>
      <c r="O94" s="215"/>
      <c r="P94" s="215"/>
      <c r="Q94" s="215"/>
      <c r="R94" s="215"/>
      <c r="S94" s="215"/>
      <c r="T94" s="216"/>
      <c r="AT94" s="217" t="s">
        <v>190</v>
      </c>
      <c r="AU94" s="217" t="s">
        <v>80</v>
      </c>
      <c r="AV94" s="12" t="s">
        <v>80</v>
      </c>
      <c r="AW94" s="12" t="s">
        <v>34</v>
      </c>
      <c r="AX94" s="12" t="s">
        <v>71</v>
      </c>
      <c r="AY94" s="217" t="s">
        <v>180</v>
      </c>
    </row>
    <row r="95" spans="2:51" s="12" customFormat="1" ht="13.5">
      <c r="B95" s="207"/>
      <c r="C95" s="208"/>
      <c r="D95" s="205" t="s">
        <v>190</v>
      </c>
      <c r="E95" s="209" t="s">
        <v>21</v>
      </c>
      <c r="F95" s="210" t="s">
        <v>1250</v>
      </c>
      <c r="G95" s="208"/>
      <c r="H95" s="211">
        <v>116.554</v>
      </c>
      <c r="I95" s="212"/>
      <c r="J95" s="208"/>
      <c r="K95" s="208"/>
      <c r="L95" s="213"/>
      <c r="M95" s="214"/>
      <c r="N95" s="215"/>
      <c r="O95" s="215"/>
      <c r="P95" s="215"/>
      <c r="Q95" s="215"/>
      <c r="R95" s="215"/>
      <c r="S95" s="215"/>
      <c r="T95" s="216"/>
      <c r="AT95" s="217" t="s">
        <v>190</v>
      </c>
      <c r="AU95" s="217" t="s">
        <v>80</v>
      </c>
      <c r="AV95" s="12" t="s">
        <v>80</v>
      </c>
      <c r="AW95" s="12" t="s">
        <v>34</v>
      </c>
      <c r="AX95" s="12" t="s">
        <v>71</v>
      </c>
      <c r="AY95" s="217" t="s">
        <v>180</v>
      </c>
    </row>
    <row r="96" spans="2:51" s="12" customFormat="1" ht="13.5">
      <c r="B96" s="207"/>
      <c r="C96" s="208"/>
      <c r="D96" s="205" t="s">
        <v>190</v>
      </c>
      <c r="E96" s="209" t="s">
        <v>21</v>
      </c>
      <c r="F96" s="210" t="s">
        <v>1251</v>
      </c>
      <c r="G96" s="208"/>
      <c r="H96" s="211">
        <v>-102.32</v>
      </c>
      <c r="I96" s="212"/>
      <c r="J96" s="208"/>
      <c r="K96" s="208"/>
      <c r="L96" s="213"/>
      <c r="M96" s="214"/>
      <c r="N96" s="215"/>
      <c r="O96" s="215"/>
      <c r="P96" s="215"/>
      <c r="Q96" s="215"/>
      <c r="R96" s="215"/>
      <c r="S96" s="215"/>
      <c r="T96" s="216"/>
      <c r="AT96" s="217" t="s">
        <v>190</v>
      </c>
      <c r="AU96" s="217" t="s">
        <v>80</v>
      </c>
      <c r="AV96" s="12" t="s">
        <v>80</v>
      </c>
      <c r="AW96" s="12" t="s">
        <v>34</v>
      </c>
      <c r="AX96" s="12" t="s">
        <v>71</v>
      </c>
      <c r="AY96" s="217" t="s">
        <v>180</v>
      </c>
    </row>
    <row r="97" spans="2:51" s="14" customFormat="1" ht="13.5">
      <c r="B97" s="256"/>
      <c r="C97" s="257"/>
      <c r="D97" s="205" t="s">
        <v>190</v>
      </c>
      <c r="E97" s="258" t="s">
        <v>21</v>
      </c>
      <c r="F97" s="259" t="s">
        <v>720</v>
      </c>
      <c r="G97" s="257"/>
      <c r="H97" s="260">
        <v>161.249</v>
      </c>
      <c r="I97" s="261"/>
      <c r="J97" s="257"/>
      <c r="K97" s="257"/>
      <c r="L97" s="262"/>
      <c r="M97" s="263"/>
      <c r="N97" s="264"/>
      <c r="O97" s="264"/>
      <c r="P97" s="264"/>
      <c r="Q97" s="264"/>
      <c r="R97" s="264"/>
      <c r="S97" s="264"/>
      <c r="T97" s="265"/>
      <c r="AT97" s="266" t="s">
        <v>190</v>
      </c>
      <c r="AU97" s="266" t="s">
        <v>80</v>
      </c>
      <c r="AV97" s="14" t="s">
        <v>203</v>
      </c>
      <c r="AW97" s="14" t="s">
        <v>34</v>
      </c>
      <c r="AX97" s="14" t="s">
        <v>71</v>
      </c>
      <c r="AY97" s="266" t="s">
        <v>180</v>
      </c>
    </row>
    <row r="98" spans="2:51" s="15" customFormat="1" ht="13.5">
      <c r="B98" s="272"/>
      <c r="C98" s="273"/>
      <c r="D98" s="205" t="s">
        <v>190</v>
      </c>
      <c r="E98" s="274" t="s">
        <v>21</v>
      </c>
      <c r="F98" s="275" t="s">
        <v>1252</v>
      </c>
      <c r="G98" s="273"/>
      <c r="H98" s="276" t="s">
        <v>21</v>
      </c>
      <c r="I98" s="277"/>
      <c r="J98" s="273"/>
      <c r="K98" s="273"/>
      <c r="L98" s="278"/>
      <c r="M98" s="279"/>
      <c r="N98" s="280"/>
      <c r="O98" s="280"/>
      <c r="P98" s="280"/>
      <c r="Q98" s="280"/>
      <c r="R98" s="280"/>
      <c r="S98" s="280"/>
      <c r="T98" s="281"/>
      <c r="AT98" s="282" t="s">
        <v>190</v>
      </c>
      <c r="AU98" s="282" t="s">
        <v>80</v>
      </c>
      <c r="AV98" s="15" t="s">
        <v>78</v>
      </c>
      <c r="AW98" s="15" t="s">
        <v>34</v>
      </c>
      <c r="AX98" s="15" t="s">
        <v>71</v>
      </c>
      <c r="AY98" s="282" t="s">
        <v>180</v>
      </c>
    </row>
    <row r="99" spans="2:51" s="12" customFormat="1" ht="13.5">
      <c r="B99" s="207"/>
      <c r="C99" s="208"/>
      <c r="D99" s="205" t="s">
        <v>190</v>
      </c>
      <c r="E99" s="209" t="s">
        <v>21</v>
      </c>
      <c r="F99" s="210" t="s">
        <v>1253</v>
      </c>
      <c r="G99" s="208"/>
      <c r="H99" s="211">
        <v>219.62</v>
      </c>
      <c r="I99" s="212"/>
      <c r="J99" s="208"/>
      <c r="K99" s="208"/>
      <c r="L99" s="213"/>
      <c r="M99" s="214"/>
      <c r="N99" s="215"/>
      <c r="O99" s="215"/>
      <c r="P99" s="215"/>
      <c r="Q99" s="215"/>
      <c r="R99" s="215"/>
      <c r="S99" s="215"/>
      <c r="T99" s="216"/>
      <c r="AT99" s="217" t="s">
        <v>190</v>
      </c>
      <c r="AU99" s="217" t="s">
        <v>80</v>
      </c>
      <c r="AV99" s="12" t="s">
        <v>80</v>
      </c>
      <c r="AW99" s="12" t="s">
        <v>34</v>
      </c>
      <c r="AX99" s="12" t="s">
        <v>71</v>
      </c>
      <c r="AY99" s="217" t="s">
        <v>180</v>
      </c>
    </row>
    <row r="100" spans="2:51" s="12" customFormat="1" ht="13.5">
      <c r="B100" s="207"/>
      <c r="C100" s="208"/>
      <c r="D100" s="205" t="s">
        <v>190</v>
      </c>
      <c r="E100" s="209" t="s">
        <v>21</v>
      </c>
      <c r="F100" s="210" t="s">
        <v>1254</v>
      </c>
      <c r="G100" s="208"/>
      <c r="H100" s="211">
        <v>17.46</v>
      </c>
      <c r="I100" s="212"/>
      <c r="J100" s="208"/>
      <c r="K100" s="208"/>
      <c r="L100" s="213"/>
      <c r="M100" s="214"/>
      <c r="N100" s="215"/>
      <c r="O100" s="215"/>
      <c r="P100" s="215"/>
      <c r="Q100" s="215"/>
      <c r="R100" s="215"/>
      <c r="S100" s="215"/>
      <c r="T100" s="216"/>
      <c r="AT100" s="217" t="s">
        <v>190</v>
      </c>
      <c r="AU100" s="217" t="s">
        <v>80</v>
      </c>
      <c r="AV100" s="12" t="s">
        <v>80</v>
      </c>
      <c r="AW100" s="12" t="s">
        <v>34</v>
      </c>
      <c r="AX100" s="12" t="s">
        <v>71</v>
      </c>
      <c r="AY100" s="217" t="s">
        <v>180</v>
      </c>
    </row>
    <row r="101" spans="2:51" s="12" customFormat="1" ht="13.5">
      <c r="B101" s="207"/>
      <c r="C101" s="208"/>
      <c r="D101" s="205" t="s">
        <v>190</v>
      </c>
      <c r="E101" s="209" t="s">
        <v>21</v>
      </c>
      <c r="F101" s="210" t="s">
        <v>1255</v>
      </c>
      <c r="G101" s="208"/>
      <c r="H101" s="211">
        <v>20.16</v>
      </c>
      <c r="I101" s="212"/>
      <c r="J101" s="208"/>
      <c r="K101" s="208"/>
      <c r="L101" s="213"/>
      <c r="M101" s="214"/>
      <c r="N101" s="215"/>
      <c r="O101" s="215"/>
      <c r="P101" s="215"/>
      <c r="Q101" s="215"/>
      <c r="R101" s="215"/>
      <c r="S101" s="215"/>
      <c r="T101" s="216"/>
      <c r="AT101" s="217" t="s">
        <v>190</v>
      </c>
      <c r="AU101" s="217" t="s">
        <v>80</v>
      </c>
      <c r="AV101" s="12" t="s">
        <v>80</v>
      </c>
      <c r="AW101" s="12" t="s">
        <v>34</v>
      </c>
      <c r="AX101" s="12" t="s">
        <v>71</v>
      </c>
      <c r="AY101" s="217" t="s">
        <v>180</v>
      </c>
    </row>
    <row r="102" spans="2:51" s="12" customFormat="1" ht="13.5">
      <c r="B102" s="207"/>
      <c r="C102" s="208"/>
      <c r="D102" s="205" t="s">
        <v>190</v>
      </c>
      <c r="E102" s="209" t="s">
        <v>21</v>
      </c>
      <c r="F102" s="210" t="s">
        <v>1256</v>
      </c>
      <c r="G102" s="208"/>
      <c r="H102" s="211">
        <v>13.024</v>
      </c>
      <c r="I102" s="212"/>
      <c r="J102" s="208"/>
      <c r="K102" s="208"/>
      <c r="L102" s="213"/>
      <c r="M102" s="214"/>
      <c r="N102" s="215"/>
      <c r="O102" s="215"/>
      <c r="P102" s="215"/>
      <c r="Q102" s="215"/>
      <c r="R102" s="215"/>
      <c r="S102" s="215"/>
      <c r="T102" s="216"/>
      <c r="AT102" s="217" t="s">
        <v>190</v>
      </c>
      <c r="AU102" s="217" t="s">
        <v>80</v>
      </c>
      <c r="AV102" s="12" t="s">
        <v>80</v>
      </c>
      <c r="AW102" s="12" t="s">
        <v>34</v>
      </c>
      <c r="AX102" s="12" t="s">
        <v>71</v>
      </c>
      <c r="AY102" s="217" t="s">
        <v>180</v>
      </c>
    </row>
    <row r="103" spans="2:51" s="14" customFormat="1" ht="13.5">
      <c r="B103" s="256"/>
      <c r="C103" s="257"/>
      <c r="D103" s="205" t="s">
        <v>190</v>
      </c>
      <c r="E103" s="258" t="s">
        <v>21</v>
      </c>
      <c r="F103" s="259" t="s">
        <v>720</v>
      </c>
      <c r="G103" s="257"/>
      <c r="H103" s="260">
        <v>270.264</v>
      </c>
      <c r="I103" s="261"/>
      <c r="J103" s="257"/>
      <c r="K103" s="257"/>
      <c r="L103" s="262"/>
      <c r="M103" s="263"/>
      <c r="N103" s="264"/>
      <c r="O103" s="264"/>
      <c r="P103" s="264"/>
      <c r="Q103" s="264"/>
      <c r="R103" s="264"/>
      <c r="S103" s="264"/>
      <c r="T103" s="265"/>
      <c r="AT103" s="266" t="s">
        <v>190</v>
      </c>
      <c r="AU103" s="266" t="s">
        <v>80</v>
      </c>
      <c r="AV103" s="14" t="s">
        <v>203</v>
      </c>
      <c r="AW103" s="14" t="s">
        <v>34</v>
      </c>
      <c r="AX103" s="14" t="s">
        <v>71</v>
      </c>
      <c r="AY103" s="266" t="s">
        <v>180</v>
      </c>
    </row>
    <row r="104" spans="2:51" s="12" customFormat="1" ht="13.5">
      <c r="B104" s="207"/>
      <c r="C104" s="208"/>
      <c r="D104" s="205" t="s">
        <v>190</v>
      </c>
      <c r="E104" s="209" t="s">
        <v>21</v>
      </c>
      <c r="F104" s="210" t="s">
        <v>1257</v>
      </c>
      <c r="G104" s="208"/>
      <c r="H104" s="211">
        <v>-9.5</v>
      </c>
      <c r="I104" s="212"/>
      <c r="J104" s="208"/>
      <c r="K104" s="208"/>
      <c r="L104" s="213"/>
      <c r="M104" s="214"/>
      <c r="N104" s="215"/>
      <c r="O104" s="215"/>
      <c r="P104" s="215"/>
      <c r="Q104" s="215"/>
      <c r="R104" s="215"/>
      <c r="S104" s="215"/>
      <c r="T104" s="216"/>
      <c r="AT104" s="217" t="s">
        <v>190</v>
      </c>
      <c r="AU104" s="217" t="s">
        <v>80</v>
      </c>
      <c r="AV104" s="12" t="s">
        <v>80</v>
      </c>
      <c r="AW104" s="12" t="s">
        <v>34</v>
      </c>
      <c r="AX104" s="12" t="s">
        <v>71</v>
      </c>
      <c r="AY104" s="217" t="s">
        <v>180</v>
      </c>
    </row>
    <row r="105" spans="2:51" s="13" customFormat="1" ht="13.5">
      <c r="B105" s="219"/>
      <c r="C105" s="220"/>
      <c r="D105" s="230" t="s">
        <v>190</v>
      </c>
      <c r="E105" s="247" t="s">
        <v>21</v>
      </c>
      <c r="F105" s="248" t="s">
        <v>209</v>
      </c>
      <c r="G105" s="220"/>
      <c r="H105" s="249">
        <v>422.013</v>
      </c>
      <c r="I105" s="224"/>
      <c r="J105" s="220"/>
      <c r="K105" s="220"/>
      <c r="L105" s="225"/>
      <c r="M105" s="226"/>
      <c r="N105" s="227"/>
      <c r="O105" s="227"/>
      <c r="P105" s="227"/>
      <c r="Q105" s="227"/>
      <c r="R105" s="227"/>
      <c r="S105" s="227"/>
      <c r="T105" s="228"/>
      <c r="AT105" s="229" t="s">
        <v>190</v>
      </c>
      <c r="AU105" s="229" t="s">
        <v>80</v>
      </c>
      <c r="AV105" s="13" t="s">
        <v>206</v>
      </c>
      <c r="AW105" s="13" t="s">
        <v>34</v>
      </c>
      <c r="AX105" s="13" t="s">
        <v>78</v>
      </c>
      <c r="AY105" s="229" t="s">
        <v>180</v>
      </c>
    </row>
    <row r="106" spans="2:65" s="1" customFormat="1" ht="22.5" customHeight="1">
      <c r="B106" s="36"/>
      <c r="C106" s="193" t="s">
        <v>80</v>
      </c>
      <c r="D106" s="193" t="s">
        <v>183</v>
      </c>
      <c r="E106" s="194" t="s">
        <v>1258</v>
      </c>
      <c r="F106" s="195" t="s">
        <v>1259</v>
      </c>
      <c r="G106" s="196" t="s">
        <v>320</v>
      </c>
      <c r="H106" s="197">
        <v>51.6</v>
      </c>
      <c r="I106" s="198"/>
      <c r="J106" s="199">
        <f>ROUND(I106*H106,2)</f>
        <v>0</v>
      </c>
      <c r="K106" s="195" t="s">
        <v>21</v>
      </c>
      <c r="L106" s="56"/>
      <c r="M106" s="200" t="s">
        <v>21</v>
      </c>
      <c r="N106" s="201" t="s">
        <v>42</v>
      </c>
      <c r="O106" s="37"/>
      <c r="P106" s="202">
        <f>O106*H106</f>
        <v>0</v>
      </c>
      <c r="Q106" s="202">
        <v>0.00223</v>
      </c>
      <c r="R106" s="202">
        <f>Q106*H106</f>
        <v>0.11506800000000002</v>
      </c>
      <c r="S106" s="202">
        <v>0</v>
      </c>
      <c r="T106" s="203">
        <f>S106*H106</f>
        <v>0</v>
      </c>
      <c r="AR106" s="19" t="s">
        <v>206</v>
      </c>
      <c r="AT106" s="19" t="s">
        <v>183</v>
      </c>
      <c r="AU106" s="19" t="s">
        <v>80</v>
      </c>
      <c r="AY106" s="19" t="s">
        <v>180</v>
      </c>
      <c r="BE106" s="204">
        <f>IF(N106="základní",J106,0)</f>
        <v>0</v>
      </c>
      <c r="BF106" s="204">
        <f>IF(N106="snížená",J106,0)</f>
        <v>0</v>
      </c>
      <c r="BG106" s="204">
        <f>IF(N106="zákl. přenesená",J106,0)</f>
        <v>0</v>
      </c>
      <c r="BH106" s="204">
        <f>IF(N106="sníž. přenesená",J106,0)</f>
        <v>0</v>
      </c>
      <c r="BI106" s="204">
        <f>IF(N106="nulová",J106,0)</f>
        <v>0</v>
      </c>
      <c r="BJ106" s="19" t="s">
        <v>78</v>
      </c>
      <c r="BK106" s="204">
        <f>ROUND(I106*H106,2)</f>
        <v>0</v>
      </c>
      <c r="BL106" s="19" t="s">
        <v>206</v>
      </c>
      <c r="BM106" s="19" t="s">
        <v>1260</v>
      </c>
    </row>
    <row r="107" spans="2:47" s="1" customFormat="1" ht="13.5">
      <c r="B107" s="36"/>
      <c r="C107" s="58"/>
      <c r="D107" s="205" t="s">
        <v>188</v>
      </c>
      <c r="E107" s="58"/>
      <c r="F107" s="206" t="s">
        <v>1259</v>
      </c>
      <c r="G107" s="58"/>
      <c r="H107" s="58"/>
      <c r="I107" s="163"/>
      <c r="J107" s="58"/>
      <c r="K107" s="58"/>
      <c r="L107" s="56"/>
      <c r="M107" s="73"/>
      <c r="N107" s="37"/>
      <c r="O107" s="37"/>
      <c r="P107" s="37"/>
      <c r="Q107" s="37"/>
      <c r="R107" s="37"/>
      <c r="S107" s="37"/>
      <c r="T107" s="74"/>
      <c r="AT107" s="19" t="s">
        <v>188</v>
      </c>
      <c r="AU107" s="19" t="s">
        <v>80</v>
      </c>
    </row>
    <row r="108" spans="2:47" s="1" customFormat="1" ht="27">
      <c r="B108" s="36"/>
      <c r="C108" s="58"/>
      <c r="D108" s="205" t="s">
        <v>216</v>
      </c>
      <c r="E108" s="58"/>
      <c r="F108" s="218" t="s">
        <v>1261</v>
      </c>
      <c r="G108" s="58"/>
      <c r="H108" s="58"/>
      <c r="I108" s="163"/>
      <c r="J108" s="58"/>
      <c r="K108" s="58"/>
      <c r="L108" s="56"/>
      <c r="M108" s="73"/>
      <c r="N108" s="37"/>
      <c r="O108" s="37"/>
      <c r="P108" s="37"/>
      <c r="Q108" s="37"/>
      <c r="R108" s="37"/>
      <c r="S108" s="37"/>
      <c r="T108" s="74"/>
      <c r="AT108" s="19" t="s">
        <v>216</v>
      </c>
      <c r="AU108" s="19" t="s">
        <v>80</v>
      </c>
    </row>
    <row r="109" spans="2:51" s="15" customFormat="1" ht="13.5">
      <c r="B109" s="272"/>
      <c r="C109" s="273"/>
      <c r="D109" s="205" t="s">
        <v>190</v>
      </c>
      <c r="E109" s="274" t="s">
        <v>21</v>
      </c>
      <c r="F109" s="275" t="s">
        <v>1262</v>
      </c>
      <c r="G109" s="273"/>
      <c r="H109" s="276" t="s">
        <v>21</v>
      </c>
      <c r="I109" s="277"/>
      <c r="J109" s="273"/>
      <c r="K109" s="273"/>
      <c r="L109" s="278"/>
      <c r="M109" s="279"/>
      <c r="N109" s="280"/>
      <c r="O109" s="280"/>
      <c r="P109" s="280"/>
      <c r="Q109" s="280"/>
      <c r="R109" s="280"/>
      <c r="S109" s="280"/>
      <c r="T109" s="281"/>
      <c r="AT109" s="282" t="s">
        <v>190</v>
      </c>
      <c r="AU109" s="282" t="s">
        <v>80</v>
      </c>
      <c r="AV109" s="15" t="s">
        <v>78</v>
      </c>
      <c r="AW109" s="15" t="s">
        <v>34</v>
      </c>
      <c r="AX109" s="15" t="s">
        <v>71</v>
      </c>
      <c r="AY109" s="282" t="s">
        <v>180</v>
      </c>
    </row>
    <row r="110" spans="2:51" s="12" customFormat="1" ht="13.5">
      <c r="B110" s="207"/>
      <c r="C110" s="208"/>
      <c r="D110" s="230" t="s">
        <v>190</v>
      </c>
      <c r="E110" s="243" t="s">
        <v>21</v>
      </c>
      <c r="F110" s="244" t="s">
        <v>1263</v>
      </c>
      <c r="G110" s="208"/>
      <c r="H110" s="245">
        <v>51.6</v>
      </c>
      <c r="I110" s="212"/>
      <c r="J110" s="208"/>
      <c r="K110" s="208"/>
      <c r="L110" s="213"/>
      <c r="M110" s="214"/>
      <c r="N110" s="215"/>
      <c r="O110" s="215"/>
      <c r="P110" s="215"/>
      <c r="Q110" s="215"/>
      <c r="R110" s="215"/>
      <c r="S110" s="215"/>
      <c r="T110" s="216"/>
      <c r="AT110" s="217" t="s">
        <v>190</v>
      </c>
      <c r="AU110" s="217" t="s">
        <v>80</v>
      </c>
      <c r="AV110" s="12" t="s">
        <v>80</v>
      </c>
      <c r="AW110" s="12" t="s">
        <v>34</v>
      </c>
      <c r="AX110" s="12" t="s">
        <v>78</v>
      </c>
      <c r="AY110" s="217" t="s">
        <v>180</v>
      </c>
    </row>
    <row r="111" spans="2:65" s="1" customFormat="1" ht="22.5" customHeight="1">
      <c r="B111" s="36"/>
      <c r="C111" s="193" t="s">
        <v>203</v>
      </c>
      <c r="D111" s="193" t="s">
        <v>183</v>
      </c>
      <c r="E111" s="194" t="s">
        <v>1264</v>
      </c>
      <c r="F111" s="195" t="s">
        <v>1265</v>
      </c>
      <c r="G111" s="196" t="s">
        <v>320</v>
      </c>
      <c r="H111" s="197">
        <v>56.834</v>
      </c>
      <c r="I111" s="198"/>
      <c r="J111" s="199">
        <f>ROUND(I111*H111,2)</f>
        <v>0</v>
      </c>
      <c r="K111" s="195" t="s">
        <v>21</v>
      </c>
      <c r="L111" s="56"/>
      <c r="M111" s="200" t="s">
        <v>21</v>
      </c>
      <c r="N111" s="201" t="s">
        <v>42</v>
      </c>
      <c r="O111" s="37"/>
      <c r="P111" s="202">
        <f>O111*H111</f>
        <v>0</v>
      </c>
      <c r="Q111" s="202">
        <v>2</v>
      </c>
      <c r="R111" s="202">
        <f>Q111*H111</f>
        <v>113.668</v>
      </c>
      <c r="S111" s="202">
        <v>0</v>
      </c>
      <c r="T111" s="203">
        <f>S111*H111</f>
        <v>0</v>
      </c>
      <c r="AR111" s="19" t="s">
        <v>206</v>
      </c>
      <c r="AT111" s="19" t="s">
        <v>183</v>
      </c>
      <c r="AU111" s="19" t="s">
        <v>80</v>
      </c>
      <c r="AY111" s="19" t="s">
        <v>180</v>
      </c>
      <c r="BE111" s="204">
        <f>IF(N111="základní",J111,0)</f>
        <v>0</v>
      </c>
      <c r="BF111" s="204">
        <f>IF(N111="snížená",J111,0)</f>
        <v>0</v>
      </c>
      <c r="BG111" s="204">
        <f>IF(N111="zákl. přenesená",J111,0)</f>
        <v>0</v>
      </c>
      <c r="BH111" s="204">
        <f>IF(N111="sníž. přenesená",J111,0)</f>
        <v>0</v>
      </c>
      <c r="BI111" s="204">
        <f>IF(N111="nulová",J111,0)</f>
        <v>0</v>
      </c>
      <c r="BJ111" s="19" t="s">
        <v>78</v>
      </c>
      <c r="BK111" s="204">
        <f>ROUND(I111*H111,2)</f>
        <v>0</v>
      </c>
      <c r="BL111" s="19" t="s">
        <v>206</v>
      </c>
      <c r="BM111" s="19" t="s">
        <v>1266</v>
      </c>
    </row>
    <row r="112" spans="2:47" s="1" customFormat="1" ht="13.5">
      <c r="B112" s="36"/>
      <c r="C112" s="58"/>
      <c r="D112" s="205" t="s">
        <v>188</v>
      </c>
      <c r="E112" s="58"/>
      <c r="F112" s="206" t="s">
        <v>1267</v>
      </c>
      <c r="G112" s="58"/>
      <c r="H112" s="58"/>
      <c r="I112" s="163"/>
      <c r="J112" s="58"/>
      <c r="K112" s="58"/>
      <c r="L112" s="56"/>
      <c r="M112" s="73"/>
      <c r="N112" s="37"/>
      <c r="O112" s="37"/>
      <c r="P112" s="37"/>
      <c r="Q112" s="37"/>
      <c r="R112" s="37"/>
      <c r="S112" s="37"/>
      <c r="T112" s="74"/>
      <c r="AT112" s="19" t="s">
        <v>188</v>
      </c>
      <c r="AU112" s="19" t="s">
        <v>80</v>
      </c>
    </row>
    <row r="113" spans="2:51" s="12" customFormat="1" ht="13.5">
      <c r="B113" s="207"/>
      <c r="C113" s="208"/>
      <c r="D113" s="205" t="s">
        <v>190</v>
      </c>
      <c r="E113" s="209" t="s">
        <v>21</v>
      </c>
      <c r="F113" s="210" t="s">
        <v>1268</v>
      </c>
      <c r="G113" s="208"/>
      <c r="H113" s="211">
        <v>56.834</v>
      </c>
      <c r="I113" s="212"/>
      <c r="J113" s="208"/>
      <c r="K113" s="208"/>
      <c r="L113" s="213"/>
      <c r="M113" s="214"/>
      <c r="N113" s="215"/>
      <c r="O113" s="215"/>
      <c r="P113" s="215"/>
      <c r="Q113" s="215"/>
      <c r="R113" s="215"/>
      <c r="S113" s="215"/>
      <c r="T113" s="216"/>
      <c r="AT113" s="217" t="s">
        <v>190</v>
      </c>
      <c r="AU113" s="217" t="s">
        <v>80</v>
      </c>
      <c r="AV113" s="12" t="s">
        <v>80</v>
      </c>
      <c r="AW113" s="12" t="s">
        <v>34</v>
      </c>
      <c r="AX113" s="12" t="s">
        <v>78</v>
      </c>
      <c r="AY113" s="217" t="s">
        <v>180</v>
      </c>
    </row>
    <row r="114" spans="2:63" s="11" customFormat="1" ht="29.85" customHeight="1">
      <c r="B114" s="176"/>
      <c r="C114" s="177"/>
      <c r="D114" s="190" t="s">
        <v>70</v>
      </c>
      <c r="E114" s="191" t="s">
        <v>80</v>
      </c>
      <c r="F114" s="191" t="s">
        <v>611</v>
      </c>
      <c r="G114" s="177"/>
      <c r="H114" s="177"/>
      <c r="I114" s="180"/>
      <c r="J114" s="192">
        <f>BK114</f>
        <v>0</v>
      </c>
      <c r="K114" s="177"/>
      <c r="L114" s="182"/>
      <c r="M114" s="183"/>
      <c r="N114" s="184"/>
      <c r="O114" s="184"/>
      <c r="P114" s="185">
        <f>SUM(P115:P120)</f>
        <v>0</v>
      </c>
      <c r="Q114" s="184"/>
      <c r="R114" s="185">
        <f>SUM(R115:R120)</f>
        <v>32.76225</v>
      </c>
      <c r="S114" s="184"/>
      <c r="T114" s="186">
        <f>SUM(T115:T120)</f>
        <v>0</v>
      </c>
      <c r="AR114" s="187" t="s">
        <v>78</v>
      </c>
      <c r="AT114" s="188" t="s">
        <v>70</v>
      </c>
      <c r="AU114" s="188" t="s">
        <v>78</v>
      </c>
      <c r="AY114" s="187" t="s">
        <v>180</v>
      </c>
      <c r="BK114" s="189">
        <f>SUM(BK115:BK120)</f>
        <v>0</v>
      </c>
    </row>
    <row r="115" spans="2:65" s="1" customFormat="1" ht="22.5" customHeight="1">
      <c r="B115" s="36"/>
      <c r="C115" s="193" t="s">
        <v>206</v>
      </c>
      <c r="D115" s="193" t="s">
        <v>183</v>
      </c>
      <c r="E115" s="194" t="s">
        <v>1269</v>
      </c>
      <c r="F115" s="195" t="s">
        <v>1270</v>
      </c>
      <c r="G115" s="196" t="s">
        <v>614</v>
      </c>
      <c r="H115" s="197">
        <v>75</v>
      </c>
      <c r="I115" s="198"/>
      <c r="J115" s="199">
        <f>ROUND(I115*H115,2)</f>
        <v>0</v>
      </c>
      <c r="K115" s="195" t="s">
        <v>560</v>
      </c>
      <c r="L115" s="56"/>
      <c r="M115" s="200" t="s">
        <v>21</v>
      </c>
      <c r="N115" s="201" t="s">
        <v>42</v>
      </c>
      <c r="O115" s="37"/>
      <c r="P115" s="202">
        <f>O115*H115</f>
        <v>0</v>
      </c>
      <c r="Q115" s="202">
        <v>0.37795</v>
      </c>
      <c r="R115" s="202">
        <f>Q115*H115</f>
        <v>28.34625</v>
      </c>
      <c r="S115" s="202">
        <v>0</v>
      </c>
      <c r="T115" s="203">
        <f>S115*H115</f>
        <v>0</v>
      </c>
      <c r="AR115" s="19" t="s">
        <v>206</v>
      </c>
      <c r="AT115" s="19" t="s">
        <v>183</v>
      </c>
      <c r="AU115" s="19" t="s">
        <v>80</v>
      </c>
      <c r="AY115" s="19" t="s">
        <v>180</v>
      </c>
      <c r="BE115" s="204">
        <f>IF(N115="základní",J115,0)</f>
        <v>0</v>
      </c>
      <c r="BF115" s="204">
        <f>IF(N115="snížená",J115,0)</f>
        <v>0</v>
      </c>
      <c r="BG115" s="204">
        <f>IF(N115="zákl. přenesená",J115,0)</f>
        <v>0</v>
      </c>
      <c r="BH115" s="204">
        <f>IF(N115="sníž. přenesená",J115,0)</f>
        <v>0</v>
      </c>
      <c r="BI115" s="204">
        <f>IF(N115="nulová",J115,0)</f>
        <v>0</v>
      </c>
      <c r="BJ115" s="19" t="s">
        <v>78</v>
      </c>
      <c r="BK115" s="204">
        <f>ROUND(I115*H115,2)</f>
        <v>0</v>
      </c>
      <c r="BL115" s="19" t="s">
        <v>206</v>
      </c>
      <c r="BM115" s="19" t="s">
        <v>1271</v>
      </c>
    </row>
    <row r="116" spans="2:47" s="1" customFormat="1" ht="27">
      <c r="B116" s="36"/>
      <c r="C116" s="58"/>
      <c r="D116" s="205" t="s">
        <v>188</v>
      </c>
      <c r="E116" s="58"/>
      <c r="F116" s="206" t="s">
        <v>1272</v>
      </c>
      <c r="G116" s="58"/>
      <c r="H116" s="58"/>
      <c r="I116" s="163"/>
      <c r="J116" s="58"/>
      <c r="K116" s="58"/>
      <c r="L116" s="56"/>
      <c r="M116" s="73"/>
      <c r="N116" s="37"/>
      <c r="O116" s="37"/>
      <c r="P116" s="37"/>
      <c r="Q116" s="37"/>
      <c r="R116" s="37"/>
      <c r="S116" s="37"/>
      <c r="T116" s="74"/>
      <c r="AT116" s="19" t="s">
        <v>188</v>
      </c>
      <c r="AU116" s="19" t="s">
        <v>80</v>
      </c>
    </row>
    <row r="117" spans="2:47" s="1" customFormat="1" ht="40.5">
      <c r="B117" s="36"/>
      <c r="C117" s="58"/>
      <c r="D117" s="230" t="s">
        <v>216</v>
      </c>
      <c r="E117" s="58"/>
      <c r="F117" s="231" t="s">
        <v>1273</v>
      </c>
      <c r="G117" s="58"/>
      <c r="H117" s="58"/>
      <c r="I117" s="163"/>
      <c r="J117" s="58"/>
      <c r="K117" s="58"/>
      <c r="L117" s="56"/>
      <c r="M117" s="73"/>
      <c r="N117" s="37"/>
      <c r="O117" s="37"/>
      <c r="P117" s="37"/>
      <c r="Q117" s="37"/>
      <c r="R117" s="37"/>
      <c r="S117" s="37"/>
      <c r="T117" s="74"/>
      <c r="AT117" s="19" t="s">
        <v>216</v>
      </c>
      <c r="AU117" s="19" t="s">
        <v>80</v>
      </c>
    </row>
    <row r="118" spans="2:65" s="1" customFormat="1" ht="22.5" customHeight="1">
      <c r="B118" s="36"/>
      <c r="C118" s="193" t="s">
        <v>218</v>
      </c>
      <c r="D118" s="193" t="s">
        <v>183</v>
      </c>
      <c r="E118" s="194" t="s">
        <v>1274</v>
      </c>
      <c r="F118" s="195" t="s">
        <v>1267</v>
      </c>
      <c r="G118" s="196" t="s">
        <v>320</v>
      </c>
      <c r="H118" s="197">
        <v>1.92</v>
      </c>
      <c r="I118" s="198"/>
      <c r="J118" s="199">
        <f>ROUND(I118*H118,2)</f>
        <v>0</v>
      </c>
      <c r="K118" s="195" t="s">
        <v>21</v>
      </c>
      <c r="L118" s="56"/>
      <c r="M118" s="200" t="s">
        <v>21</v>
      </c>
      <c r="N118" s="201" t="s">
        <v>42</v>
      </c>
      <c r="O118" s="37"/>
      <c r="P118" s="202">
        <f>O118*H118</f>
        <v>0</v>
      </c>
      <c r="Q118" s="202">
        <v>2.3</v>
      </c>
      <c r="R118" s="202">
        <f>Q118*H118</f>
        <v>4.4159999999999995</v>
      </c>
      <c r="S118" s="202">
        <v>0</v>
      </c>
      <c r="T118" s="203">
        <f>S118*H118</f>
        <v>0</v>
      </c>
      <c r="AR118" s="19" t="s">
        <v>206</v>
      </c>
      <c r="AT118" s="19" t="s">
        <v>183</v>
      </c>
      <c r="AU118" s="19" t="s">
        <v>80</v>
      </c>
      <c r="AY118" s="19" t="s">
        <v>180</v>
      </c>
      <c r="BE118" s="204">
        <f>IF(N118="základní",J118,0)</f>
        <v>0</v>
      </c>
      <c r="BF118" s="204">
        <f>IF(N118="snížená",J118,0)</f>
        <v>0</v>
      </c>
      <c r="BG118" s="204">
        <f>IF(N118="zákl. přenesená",J118,0)</f>
        <v>0</v>
      </c>
      <c r="BH118" s="204">
        <f>IF(N118="sníž. přenesená",J118,0)</f>
        <v>0</v>
      </c>
      <c r="BI118" s="204">
        <f>IF(N118="nulová",J118,0)</f>
        <v>0</v>
      </c>
      <c r="BJ118" s="19" t="s">
        <v>78</v>
      </c>
      <c r="BK118" s="204">
        <f>ROUND(I118*H118,2)</f>
        <v>0</v>
      </c>
      <c r="BL118" s="19" t="s">
        <v>206</v>
      </c>
      <c r="BM118" s="19" t="s">
        <v>1275</v>
      </c>
    </row>
    <row r="119" spans="2:47" s="1" customFormat="1" ht="13.5">
      <c r="B119" s="36"/>
      <c r="C119" s="58"/>
      <c r="D119" s="205" t="s">
        <v>188</v>
      </c>
      <c r="E119" s="58"/>
      <c r="F119" s="206" t="s">
        <v>1267</v>
      </c>
      <c r="G119" s="58"/>
      <c r="H119" s="58"/>
      <c r="I119" s="163"/>
      <c r="J119" s="58"/>
      <c r="K119" s="58"/>
      <c r="L119" s="56"/>
      <c r="M119" s="73"/>
      <c r="N119" s="37"/>
      <c r="O119" s="37"/>
      <c r="P119" s="37"/>
      <c r="Q119" s="37"/>
      <c r="R119" s="37"/>
      <c r="S119" s="37"/>
      <c r="T119" s="74"/>
      <c r="AT119" s="19" t="s">
        <v>188</v>
      </c>
      <c r="AU119" s="19" t="s">
        <v>80</v>
      </c>
    </row>
    <row r="120" spans="2:51" s="12" customFormat="1" ht="13.5">
      <c r="B120" s="207"/>
      <c r="C120" s="208"/>
      <c r="D120" s="205" t="s">
        <v>190</v>
      </c>
      <c r="E120" s="209" t="s">
        <v>21</v>
      </c>
      <c r="F120" s="210" t="s">
        <v>1276</v>
      </c>
      <c r="G120" s="208"/>
      <c r="H120" s="211">
        <v>1.92</v>
      </c>
      <c r="I120" s="212"/>
      <c r="J120" s="208"/>
      <c r="K120" s="208"/>
      <c r="L120" s="213"/>
      <c r="M120" s="214"/>
      <c r="N120" s="215"/>
      <c r="O120" s="215"/>
      <c r="P120" s="215"/>
      <c r="Q120" s="215"/>
      <c r="R120" s="215"/>
      <c r="S120" s="215"/>
      <c r="T120" s="216"/>
      <c r="AT120" s="217" t="s">
        <v>190</v>
      </c>
      <c r="AU120" s="217" t="s">
        <v>80</v>
      </c>
      <c r="AV120" s="12" t="s">
        <v>80</v>
      </c>
      <c r="AW120" s="12" t="s">
        <v>34</v>
      </c>
      <c r="AX120" s="12" t="s">
        <v>78</v>
      </c>
      <c r="AY120" s="217" t="s">
        <v>180</v>
      </c>
    </row>
    <row r="121" spans="2:63" s="11" customFormat="1" ht="29.85" customHeight="1">
      <c r="B121" s="176"/>
      <c r="C121" s="177"/>
      <c r="D121" s="190" t="s">
        <v>70</v>
      </c>
      <c r="E121" s="191" t="s">
        <v>203</v>
      </c>
      <c r="F121" s="191" t="s">
        <v>686</v>
      </c>
      <c r="G121" s="177"/>
      <c r="H121" s="177"/>
      <c r="I121" s="180"/>
      <c r="J121" s="192">
        <f>BK121</f>
        <v>0</v>
      </c>
      <c r="K121" s="177"/>
      <c r="L121" s="182"/>
      <c r="M121" s="183"/>
      <c r="N121" s="184"/>
      <c r="O121" s="184"/>
      <c r="P121" s="185">
        <f>SUM(P122:P150)</f>
        <v>0</v>
      </c>
      <c r="Q121" s="184"/>
      <c r="R121" s="185">
        <f>SUM(R122:R150)</f>
        <v>98.17835428000001</v>
      </c>
      <c r="S121" s="184"/>
      <c r="T121" s="186">
        <f>SUM(T122:T150)</f>
        <v>0</v>
      </c>
      <c r="AR121" s="187" t="s">
        <v>78</v>
      </c>
      <c r="AT121" s="188" t="s">
        <v>70</v>
      </c>
      <c r="AU121" s="188" t="s">
        <v>78</v>
      </c>
      <c r="AY121" s="187" t="s">
        <v>180</v>
      </c>
      <c r="BK121" s="189">
        <f>SUM(BK122:BK150)</f>
        <v>0</v>
      </c>
    </row>
    <row r="122" spans="2:65" s="1" customFormat="1" ht="22.5" customHeight="1">
      <c r="B122" s="36"/>
      <c r="C122" s="193" t="s">
        <v>224</v>
      </c>
      <c r="D122" s="193" t="s">
        <v>183</v>
      </c>
      <c r="E122" s="194" t="s">
        <v>1277</v>
      </c>
      <c r="F122" s="195" t="s">
        <v>1278</v>
      </c>
      <c r="G122" s="196" t="s">
        <v>532</v>
      </c>
      <c r="H122" s="197">
        <v>35.18</v>
      </c>
      <c r="I122" s="198"/>
      <c r="J122" s="199">
        <f>ROUND(I122*H122,2)</f>
        <v>0</v>
      </c>
      <c r="K122" s="195" t="s">
        <v>21</v>
      </c>
      <c r="L122" s="56"/>
      <c r="M122" s="200" t="s">
        <v>21</v>
      </c>
      <c r="N122" s="201" t="s">
        <v>42</v>
      </c>
      <c r="O122" s="37"/>
      <c r="P122" s="202">
        <f>O122*H122</f>
        <v>0</v>
      </c>
      <c r="Q122" s="202">
        <v>0</v>
      </c>
      <c r="R122" s="202">
        <f>Q122*H122</f>
        <v>0</v>
      </c>
      <c r="S122" s="202">
        <v>0</v>
      </c>
      <c r="T122" s="203">
        <f>S122*H122</f>
        <v>0</v>
      </c>
      <c r="AR122" s="19" t="s">
        <v>206</v>
      </c>
      <c r="AT122" s="19" t="s">
        <v>183</v>
      </c>
      <c r="AU122" s="19" t="s">
        <v>80</v>
      </c>
      <c r="AY122" s="19" t="s">
        <v>180</v>
      </c>
      <c r="BE122" s="204">
        <f>IF(N122="základní",J122,0)</f>
        <v>0</v>
      </c>
      <c r="BF122" s="204">
        <f>IF(N122="snížená",J122,0)</f>
        <v>0</v>
      </c>
      <c r="BG122" s="204">
        <f>IF(N122="zákl. přenesená",J122,0)</f>
        <v>0</v>
      </c>
      <c r="BH122" s="204">
        <f>IF(N122="sníž. přenesená",J122,0)</f>
        <v>0</v>
      </c>
      <c r="BI122" s="204">
        <f>IF(N122="nulová",J122,0)</f>
        <v>0</v>
      </c>
      <c r="BJ122" s="19" t="s">
        <v>78</v>
      </c>
      <c r="BK122" s="204">
        <f>ROUND(I122*H122,2)</f>
        <v>0</v>
      </c>
      <c r="BL122" s="19" t="s">
        <v>206</v>
      </c>
      <c r="BM122" s="19" t="s">
        <v>1279</v>
      </c>
    </row>
    <row r="123" spans="2:47" s="1" customFormat="1" ht="13.5">
      <c r="B123" s="36"/>
      <c r="C123" s="58"/>
      <c r="D123" s="230" t="s">
        <v>188</v>
      </c>
      <c r="E123" s="58"/>
      <c r="F123" s="242" t="s">
        <v>1278</v>
      </c>
      <c r="G123" s="58"/>
      <c r="H123" s="58"/>
      <c r="I123" s="163"/>
      <c r="J123" s="58"/>
      <c r="K123" s="58"/>
      <c r="L123" s="56"/>
      <c r="M123" s="73"/>
      <c r="N123" s="37"/>
      <c r="O123" s="37"/>
      <c r="P123" s="37"/>
      <c r="Q123" s="37"/>
      <c r="R123" s="37"/>
      <c r="S123" s="37"/>
      <c r="T123" s="74"/>
      <c r="AT123" s="19" t="s">
        <v>188</v>
      </c>
      <c r="AU123" s="19" t="s">
        <v>80</v>
      </c>
    </row>
    <row r="124" spans="2:65" s="1" customFormat="1" ht="22.5" customHeight="1">
      <c r="B124" s="36"/>
      <c r="C124" s="193" t="s">
        <v>229</v>
      </c>
      <c r="D124" s="193" t="s">
        <v>183</v>
      </c>
      <c r="E124" s="194" t="s">
        <v>1280</v>
      </c>
      <c r="F124" s="195" t="s">
        <v>1281</v>
      </c>
      <c r="G124" s="196" t="s">
        <v>320</v>
      </c>
      <c r="H124" s="197">
        <v>37.258</v>
      </c>
      <c r="I124" s="198"/>
      <c r="J124" s="199">
        <f>ROUND(I124*H124,2)</f>
        <v>0</v>
      </c>
      <c r="K124" s="195" t="s">
        <v>21</v>
      </c>
      <c r="L124" s="56"/>
      <c r="M124" s="200" t="s">
        <v>21</v>
      </c>
      <c r="N124" s="201" t="s">
        <v>42</v>
      </c>
      <c r="O124" s="37"/>
      <c r="P124" s="202">
        <f>O124*H124</f>
        <v>0</v>
      </c>
      <c r="Q124" s="202">
        <v>2.5143</v>
      </c>
      <c r="R124" s="202">
        <f>Q124*H124</f>
        <v>93.67778940000001</v>
      </c>
      <c r="S124" s="202">
        <v>0</v>
      </c>
      <c r="T124" s="203">
        <f>S124*H124</f>
        <v>0</v>
      </c>
      <c r="AR124" s="19" t="s">
        <v>206</v>
      </c>
      <c r="AT124" s="19" t="s">
        <v>183</v>
      </c>
      <c r="AU124" s="19" t="s">
        <v>80</v>
      </c>
      <c r="AY124" s="19" t="s">
        <v>180</v>
      </c>
      <c r="BE124" s="204">
        <f>IF(N124="základní",J124,0)</f>
        <v>0</v>
      </c>
      <c r="BF124" s="204">
        <f>IF(N124="snížená",J124,0)</f>
        <v>0</v>
      </c>
      <c r="BG124" s="204">
        <f>IF(N124="zákl. přenesená",J124,0)</f>
        <v>0</v>
      </c>
      <c r="BH124" s="204">
        <f>IF(N124="sníž. přenesená",J124,0)</f>
        <v>0</v>
      </c>
      <c r="BI124" s="204">
        <f>IF(N124="nulová",J124,0)</f>
        <v>0</v>
      </c>
      <c r="BJ124" s="19" t="s">
        <v>78</v>
      </c>
      <c r="BK124" s="204">
        <f>ROUND(I124*H124,2)</f>
        <v>0</v>
      </c>
      <c r="BL124" s="19" t="s">
        <v>206</v>
      </c>
      <c r="BM124" s="19" t="s">
        <v>1282</v>
      </c>
    </row>
    <row r="125" spans="2:47" s="1" customFormat="1" ht="13.5">
      <c r="B125" s="36"/>
      <c r="C125" s="58"/>
      <c r="D125" s="205" t="s">
        <v>188</v>
      </c>
      <c r="E125" s="58"/>
      <c r="F125" s="206" t="s">
        <v>1283</v>
      </c>
      <c r="G125" s="58"/>
      <c r="H125" s="58"/>
      <c r="I125" s="163"/>
      <c r="J125" s="58"/>
      <c r="K125" s="58"/>
      <c r="L125" s="56"/>
      <c r="M125" s="73"/>
      <c r="N125" s="37"/>
      <c r="O125" s="37"/>
      <c r="P125" s="37"/>
      <c r="Q125" s="37"/>
      <c r="R125" s="37"/>
      <c r="S125" s="37"/>
      <c r="T125" s="74"/>
      <c r="AT125" s="19" t="s">
        <v>188</v>
      </c>
      <c r="AU125" s="19" t="s">
        <v>80</v>
      </c>
    </row>
    <row r="126" spans="2:51" s="15" customFormat="1" ht="13.5">
      <c r="B126" s="272"/>
      <c r="C126" s="273"/>
      <c r="D126" s="205" t="s">
        <v>190</v>
      </c>
      <c r="E126" s="274" t="s">
        <v>21</v>
      </c>
      <c r="F126" s="275" t="s">
        <v>1284</v>
      </c>
      <c r="G126" s="273"/>
      <c r="H126" s="276" t="s">
        <v>21</v>
      </c>
      <c r="I126" s="277"/>
      <c r="J126" s="273"/>
      <c r="K126" s="273"/>
      <c r="L126" s="278"/>
      <c r="M126" s="279"/>
      <c r="N126" s="280"/>
      <c r="O126" s="280"/>
      <c r="P126" s="280"/>
      <c r="Q126" s="280"/>
      <c r="R126" s="280"/>
      <c r="S126" s="280"/>
      <c r="T126" s="281"/>
      <c r="AT126" s="282" t="s">
        <v>190</v>
      </c>
      <c r="AU126" s="282" t="s">
        <v>80</v>
      </c>
      <c r="AV126" s="15" t="s">
        <v>78</v>
      </c>
      <c r="AW126" s="15" t="s">
        <v>34</v>
      </c>
      <c r="AX126" s="15" t="s">
        <v>71</v>
      </c>
      <c r="AY126" s="282" t="s">
        <v>180</v>
      </c>
    </row>
    <row r="127" spans="2:51" s="15" customFormat="1" ht="13.5">
      <c r="B127" s="272"/>
      <c r="C127" s="273"/>
      <c r="D127" s="205" t="s">
        <v>190</v>
      </c>
      <c r="E127" s="274" t="s">
        <v>21</v>
      </c>
      <c r="F127" s="275" t="s">
        <v>1285</v>
      </c>
      <c r="G127" s="273"/>
      <c r="H127" s="276" t="s">
        <v>21</v>
      </c>
      <c r="I127" s="277"/>
      <c r="J127" s="273"/>
      <c r="K127" s="273"/>
      <c r="L127" s="278"/>
      <c r="M127" s="279"/>
      <c r="N127" s="280"/>
      <c r="O127" s="280"/>
      <c r="P127" s="280"/>
      <c r="Q127" s="280"/>
      <c r="R127" s="280"/>
      <c r="S127" s="280"/>
      <c r="T127" s="281"/>
      <c r="AT127" s="282" t="s">
        <v>190</v>
      </c>
      <c r="AU127" s="282" t="s">
        <v>80</v>
      </c>
      <c r="AV127" s="15" t="s">
        <v>78</v>
      </c>
      <c r="AW127" s="15" t="s">
        <v>34</v>
      </c>
      <c r="AX127" s="15" t="s">
        <v>71</v>
      </c>
      <c r="AY127" s="282" t="s">
        <v>180</v>
      </c>
    </row>
    <row r="128" spans="2:51" s="12" customFormat="1" ht="13.5">
      <c r="B128" s="207"/>
      <c r="C128" s="208"/>
      <c r="D128" s="205" t="s">
        <v>190</v>
      </c>
      <c r="E128" s="209" t="s">
        <v>21</v>
      </c>
      <c r="F128" s="210" t="s">
        <v>1286</v>
      </c>
      <c r="G128" s="208"/>
      <c r="H128" s="211">
        <v>21.81</v>
      </c>
      <c r="I128" s="212"/>
      <c r="J128" s="208"/>
      <c r="K128" s="208"/>
      <c r="L128" s="213"/>
      <c r="M128" s="214"/>
      <c r="N128" s="215"/>
      <c r="O128" s="215"/>
      <c r="P128" s="215"/>
      <c r="Q128" s="215"/>
      <c r="R128" s="215"/>
      <c r="S128" s="215"/>
      <c r="T128" s="216"/>
      <c r="AT128" s="217" t="s">
        <v>190</v>
      </c>
      <c r="AU128" s="217" t="s">
        <v>80</v>
      </c>
      <c r="AV128" s="12" t="s">
        <v>80</v>
      </c>
      <c r="AW128" s="12" t="s">
        <v>34</v>
      </c>
      <c r="AX128" s="12" t="s">
        <v>71</v>
      </c>
      <c r="AY128" s="217" t="s">
        <v>180</v>
      </c>
    </row>
    <row r="129" spans="2:51" s="12" customFormat="1" ht="13.5">
      <c r="B129" s="207"/>
      <c r="C129" s="208"/>
      <c r="D129" s="205" t="s">
        <v>190</v>
      </c>
      <c r="E129" s="209" t="s">
        <v>21</v>
      </c>
      <c r="F129" s="210" t="s">
        <v>1287</v>
      </c>
      <c r="G129" s="208"/>
      <c r="H129" s="211">
        <v>15.448</v>
      </c>
      <c r="I129" s="212"/>
      <c r="J129" s="208"/>
      <c r="K129" s="208"/>
      <c r="L129" s="213"/>
      <c r="M129" s="214"/>
      <c r="N129" s="215"/>
      <c r="O129" s="215"/>
      <c r="P129" s="215"/>
      <c r="Q129" s="215"/>
      <c r="R129" s="215"/>
      <c r="S129" s="215"/>
      <c r="T129" s="216"/>
      <c r="AT129" s="217" t="s">
        <v>190</v>
      </c>
      <c r="AU129" s="217" t="s">
        <v>80</v>
      </c>
      <c r="AV129" s="12" t="s">
        <v>80</v>
      </c>
      <c r="AW129" s="12" t="s">
        <v>34</v>
      </c>
      <c r="AX129" s="12" t="s">
        <v>71</v>
      </c>
      <c r="AY129" s="217" t="s">
        <v>180</v>
      </c>
    </row>
    <row r="130" spans="2:51" s="13" customFormat="1" ht="13.5">
      <c r="B130" s="219"/>
      <c r="C130" s="220"/>
      <c r="D130" s="230" t="s">
        <v>190</v>
      </c>
      <c r="E130" s="247" t="s">
        <v>21</v>
      </c>
      <c r="F130" s="248" t="s">
        <v>209</v>
      </c>
      <c r="G130" s="220"/>
      <c r="H130" s="249">
        <v>37.258</v>
      </c>
      <c r="I130" s="224"/>
      <c r="J130" s="220"/>
      <c r="K130" s="220"/>
      <c r="L130" s="225"/>
      <c r="M130" s="226"/>
      <c r="N130" s="227"/>
      <c r="O130" s="227"/>
      <c r="P130" s="227"/>
      <c r="Q130" s="227"/>
      <c r="R130" s="227"/>
      <c r="S130" s="227"/>
      <c r="T130" s="228"/>
      <c r="AT130" s="229" t="s">
        <v>190</v>
      </c>
      <c r="AU130" s="229" t="s">
        <v>80</v>
      </c>
      <c r="AV130" s="13" t="s">
        <v>206</v>
      </c>
      <c r="AW130" s="13" t="s">
        <v>34</v>
      </c>
      <c r="AX130" s="13" t="s">
        <v>78</v>
      </c>
      <c r="AY130" s="229" t="s">
        <v>180</v>
      </c>
    </row>
    <row r="131" spans="2:65" s="1" customFormat="1" ht="22.5" customHeight="1">
      <c r="B131" s="36"/>
      <c r="C131" s="193" t="s">
        <v>181</v>
      </c>
      <c r="D131" s="193" t="s">
        <v>183</v>
      </c>
      <c r="E131" s="194" t="s">
        <v>1288</v>
      </c>
      <c r="F131" s="195" t="s">
        <v>1289</v>
      </c>
      <c r="G131" s="196" t="s">
        <v>196</v>
      </c>
      <c r="H131" s="197">
        <v>3.748</v>
      </c>
      <c r="I131" s="198"/>
      <c r="J131" s="199">
        <f>ROUND(I131*H131,2)</f>
        <v>0</v>
      </c>
      <c r="K131" s="195" t="s">
        <v>21</v>
      </c>
      <c r="L131" s="56"/>
      <c r="M131" s="200" t="s">
        <v>21</v>
      </c>
      <c r="N131" s="201" t="s">
        <v>42</v>
      </c>
      <c r="O131" s="37"/>
      <c r="P131" s="202">
        <f>O131*H131</f>
        <v>0</v>
      </c>
      <c r="Q131" s="202">
        <v>1.10951</v>
      </c>
      <c r="R131" s="202">
        <f>Q131*H131</f>
        <v>4.15844348</v>
      </c>
      <c r="S131" s="202">
        <v>0</v>
      </c>
      <c r="T131" s="203">
        <f>S131*H131</f>
        <v>0</v>
      </c>
      <c r="AR131" s="19" t="s">
        <v>206</v>
      </c>
      <c r="AT131" s="19" t="s">
        <v>183</v>
      </c>
      <c r="AU131" s="19" t="s">
        <v>80</v>
      </c>
      <c r="AY131" s="19" t="s">
        <v>180</v>
      </c>
      <c r="BE131" s="204">
        <f>IF(N131="základní",J131,0)</f>
        <v>0</v>
      </c>
      <c r="BF131" s="204">
        <f>IF(N131="snížená",J131,0)</f>
        <v>0</v>
      </c>
      <c r="BG131" s="204">
        <f>IF(N131="zákl. přenesená",J131,0)</f>
        <v>0</v>
      </c>
      <c r="BH131" s="204">
        <f>IF(N131="sníž. přenesená",J131,0)</f>
        <v>0</v>
      </c>
      <c r="BI131" s="204">
        <f>IF(N131="nulová",J131,0)</f>
        <v>0</v>
      </c>
      <c r="BJ131" s="19" t="s">
        <v>78</v>
      </c>
      <c r="BK131" s="204">
        <f>ROUND(I131*H131,2)</f>
        <v>0</v>
      </c>
      <c r="BL131" s="19" t="s">
        <v>206</v>
      </c>
      <c r="BM131" s="19" t="s">
        <v>1290</v>
      </c>
    </row>
    <row r="132" spans="2:47" s="1" customFormat="1" ht="13.5">
      <c r="B132" s="36"/>
      <c r="C132" s="58"/>
      <c r="D132" s="205" t="s">
        <v>188</v>
      </c>
      <c r="E132" s="58"/>
      <c r="F132" s="206" t="s">
        <v>1291</v>
      </c>
      <c r="G132" s="58"/>
      <c r="H132" s="58"/>
      <c r="I132" s="163"/>
      <c r="J132" s="58"/>
      <c r="K132" s="58"/>
      <c r="L132" s="56"/>
      <c r="M132" s="73"/>
      <c r="N132" s="37"/>
      <c r="O132" s="37"/>
      <c r="P132" s="37"/>
      <c r="Q132" s="37"/>
      <c r="R132" s="37"/>
      <c r="S132" s="37"/>
      <c r="T132" s="74"/>
      <c r="AT132" s="19" t="s">
        <v>188</v>
      </c>
      <c r="AU132" s="19" t="s">
        <v>80</v>
      </c>
    </row>
    <row r="133" spans="2:47" s="1" customFormat="1" ht="40.5">
      <c r="B133" s="36"/>
      <c r="C133" s="58"/>
      <c r="D133" s="205" t="s">
        <v>216</v>
      </c>
      <c r="E133" s="58"/>
      <c r="F133" s="218" t="s">
        <v>1292</v>
      </c>
      <c r="G133" s="58"/>
      <c r="H133" s="58"/>
      <c r="I133" s="163"/>
      <c r="J133" s="58"/>
      <c r="K133" s="58"/>
      <c r="L133" s="56"/>
      <c r="M133" s="73"/>
      <c r="N133" s="37"/>
      <c r="O133" s="37"/>
      <c r="P133" s="37"/>
      <c r="Q133" s="37"/>
      <c r="R133" s="37"/>
      <c r="S133" s="37"/>
      <c r="T133" s="74"/>
      <c r="AT133" s="19" t="s">
        <v>216</v>
      </c>
      <c r="AU133" s="19" t="s">
        <v>80</v>
      </c>
    </row>
    <row r="134" spans="2:51" s="12" customFormat="1" ht="13.5">
      <c r="B134" s="207"/>
      <c r="C134" s="208"/>
      <c r="D134" s="205" t="s">
        <v>190</v>
      </c>
      <c r="E134" s="209" t="s">
        <v>21</v>
      </c>
      <c r="F134" s="210" t="s">
        <v>1293</v>
      </c>
      <c r="G134" s="208"/>
      <c r="H134" s="211">
        <v>2.092</v>
      </c>
      <c r="I134" s="212"/>
      <c r="J134" s="208"/>
      <c r="K134" s="208"/>
      <c r="L134" s="213"/>
      <c r="M134" s="214"/>
      <c r="N134" s="215"/>
      <c r="O134" s="215"/>
      <c r="P134" s="215"/>
      <c r="Q134" s="215"/>
      <c r="R134" s="215"/>
      <c r="S134" s="215"/>
      <c r="T134" s="216"/>
      <c r="AT134" s="217" t="s">
        <v>190</v>
      </c>
      <c r="AU134" s="217" t="s">
        <v>80</v>
      </c>
      <c r="AV134" s="12" t="s">
        <v>80</v>
      </c>
      <c r="AW134" s="12" t="s">
        <v>34</v>
      </c>
      <c r="AX134" s="12" t="s">
        <v>71</v>
      </c>
      <c r="AY134" s="217" t="s">
        <v>180</v>
      </c>
    </row>
    <row r="135" spans="2:51" s="12" customFormat="1" ht="13.5">
      <c r="B135" s="207"/>
      <c r="C135" s="208"/>
      <c r="D135" s="205" t="s">
        <v>190</v>
      </c>
      <c r="E135" s="209" t="s">
        <v>21</v>
      </c>
      <c r="F135" s="210" t="s">
        <v>1294</v>
      </c>
      <c r="G135" s="208"/>
      <c r="H135" s="211">
        <v>1.656</v>
      </c>
      <c r="I135" s="212"/>
      <c r="J135" s="208"/>
      <c r="K135" s="208"/>
      <c r="L135" s="213"/>
      <c r="M135" s="214"/>
      <c r="N135" s="215"/>
      <c r="O135" s="215"/>
      <c r="P135" s="215"/>
      <c r="Q135" s="215"/>
      <c r="R135" s="215"/>
      <c r="S135" s="215"/>
      <c r="T135" s="216"/>
      <c r="AT135" s="217" t="s">
        <v>190</v>
      </c>
      <c r="AU135" s="217" t="s">
        <v>80</v>
      </c>
      <c r="AV135" s="12" t="s">
        <v>80</v>
      </c>
      <c r="AW135" s="12" t="s">
        <v>34</v>
      </c>
      <c r="AX135" s="12" t="s">
        <v>71</v>
      </c>
      <c r="AY135" s="217" t="s">
        <v>180</v>
      </c>
    </row>
    <row r="136" spans="2:51" s="13" customFormat="1" ht="13.5">
      <c r="B136" s="219"/>
      <c r="C136" s="220"/>
      <c r="D136" s="230" t="s">
        <v>190</v>
      </c>
      <c r="E136" s="247" t="s">
        <v>21</v>
      </c>
      <c r="F136" s="248" t="s">
        <v>209</v>
      </c>
      <c r="G136" s="220"/>
      <c r="H136" s="249">
        <v>3.748</v>
      </c>
      <c r="I136" s="224"/>
      <c r="J136" s="220"/>
      <c r="K136" s="220"/>
      <c r="L136" s="225"/>
      <c r="M136" s="226"/>
      <c r="N136" s="227"/>
      <c r="O136" s="227"/>
      <c r="P136" s="227"/>
      <c r="Q136" s="227"/>
      <c r="R136" s="227"/>
      <c r="S136" s="227"/>
      <c r="T136" s="228"/>
      <c r="AT136" s="229" t="s">
        <v>190</v>
      </c>
      <c r="AU136" s="229" t="s">
        <v>80</v>
      </c>
      <c r="AV136" s="13" t="s">
        <v>206</v>
      </c>
      <c r="AW136" s="13" t="s">
        <v>34</v>
      </c>
      <c r="AX136" s="13" t="s">
        <v>78</v>
      </c>
      <c r="AY136" s="229" t="s">
        <v>180</v>
      </c>
    </row>
    <row r="137" spans="2:65" s="1" customFormat="1" ht="22.5" customHeight="1">
      <c r="B137" s="36"/>
      <c r="C137" s="193" t="s">
        <v>192</v>
      </c>
      <c r="D137" s="193" t="s">
        <v>183</v>
      </c>
      <c r="E137" s="194" t="s">
        <v>1295</v>
      </c>
      <c r="F137" s="195" t="s">
        <v>1296</v>
      </c>
      <c r="G137" s="196" t="s">
        <v>532</v>
      </c>
      <c r="H137" s="197">
        <v>82.24</v>
      </c>
      <c r="I137" s="198"/>
      <c r="J137" s="199">
        <f>ROUND(I137*H137,2)</f>
        <v>0</v>
      </c>
      <c r="K137" s="195" t="s">
        <v>21</v>
      </c>
      <c r="L137" s="56"/>
      <c r="M137" s="200" t="s">
        <v>21</v>
      </c>
      <c r="N137" s="201" t="s">
        <v>42</v>
      </c>
      <c r="O137" s="37"/>
      <c r="P137" s="202">
        <f>O137*H137</f>
        <v>0</v>
      </c>
      <c r="Q137" s="202">
        <v>0.00265</v>
      </c>
      <c r="R137" s="202">
        <f>Q137*H137</f>
        <v>0.217936</v>
      </c>
      <c r="S137" s="202">
        <v>0</v>
      </c>
      <c r="T137" s="203">
        <f>S137*H137</f>
        <v>0</v>
      </c>
      <c r="AR137" s="19" t="s">
        <v>206</v>
      </c>
      <c r="AT137" s="19" t="s">
        <v>183</v>
      </c>
      <c r="AU137" s="19" t="s">
        <v>80</v>
      </c>
      <c r="AY137" s="19" t="s">
        <v>180</v>
      </c>
      <c r="BE137" s="204">
        <f>IF(N137="základní",J137,0)</f>
        <v>0</v>
      </c>
      <c r="BF137" s="204">
        <f>IF(N137="snížená",J137,0)</f>
        <v>0</v>
      </c>
      <c r="BG137" s="204">
        <f>IF(N137="zákl. přenesená",J137,0)</f>
        <v>0</v>
      </c>
      <c r="BH137" s="204">
        <f>IF(N137="sníž. přenesená",J137,0)</f>
        <v>0</v>
      </c>
      <c r="BI137" s="204">
        <f>IF(N137="nulová",J137,0)</f>
        <v>0</v>
      </c>
      <c r="BJ137" s="19" t="s">
        <v>78</v>
      </c>
      <c r="BK137" s="204">
        <f>ROUND(I137*H137,2)</f>
        <v>0</v>
      </c>
      <c r="BL137" s="19" t="s">
        <v>206</v>
      </c>
      <c r="BM137" s="19" t="s">
        <v>1297</v>
      </c>
    </row>
    <row r="138" spans="2:47" s="1" customFormat="1" ht="13.5">
      <c r="B138" s="36"/>
      <c r="C138" s="58"/>
      <c r="D138" s="205" t="s">
        <v>188</v>
      </c>
      <c r="E138" s="58"/>
      <c r="F138" s="206" t="s">
        <v>1296</v>
      </c>
      <c r="G138" s="58"/>
      <c r="H138" s="58"/>
      <c r="I138" s="163"/>
      <c r="J138" s="58"/>
      <c r="K138" s="58"/>
      <c r="L138" s="56"/>
      <c r="M138" s="73"/>
      <c r="N138" s="37"/>
      <c r="O138" s="37"/>
      <c r="P138" s="37"/>
      <c r="Q138" s="37"/>
      <c r="R138" s="37"/>
      <c r="S138" s="37"/>
      <c r="T138" s="74"/>
      <c r="AT138" s="19" t="s">
        <v>188</v>
      </c>
      <c r="AU138" s="19" t="s">
        <v>80</v>
      </c>
    </row>
    <row r="139" spans="2:51" s="15" customFormat="1" ht="13.5">
      <c r="B139" s="272"/>
      <c r="C139" s="273"/>
      <c r="D139" s="205" t="s">
        <v>190</v>
      </c>
      <c r="E139" s="274" t="s">
        <v>21</v>
      </c>
      <c r="F139" s="275" t="s">
        <v>1284</v>
      </c>
      <c r="G139" s="273"/>
      <c r="H139" s="276" t="s">
        <v>21</v>
      </c>
      <c r="I139" s="277"/>
      <c r="J139" s="273"/>
      <c r="K139" s="273"/>
      <c r="L139" s="278"/>
      <c r="M139" s="279"/>
      <c r="N139" s="280"/>
      <c r="O139" s="280"/>
      <c r="P139" s="280"/>
      <c r="Q139" s="280"/>
      <c r="R139" s="280"/>
      <c r="S139" s="280"/>
      <c r="T139" s="281"/>
      <c r="AT139" s="282" t="s">
        <v>190</v>
      </c>
      <c r="AU139" s="282" t="s">
        <v>80</v>
      </c>
      <c r="AV139" s="15" t="s">
        <v>78</v>
      </c>
      <c r="AW139" s="15" t="s">
        <v>34</v>
      </c>
      <c r="AX139" s="15" t="s">
        <v>71</v>
      </c>
      <c r="AY139" s="282" t="s">
        <v>180</v>
      </c>
    </row>
    <row r="140" spans="2:51" s="12" customFormat="1" ht="13.5">
      <c r="B140" s="207"/>
      <c r="C140" s="208"/>
      <c r="D140" s="205" t="s">
        <v>190</v>
      </c>
      <c r="E140" s="209" t="s">
        <v>21</v>
      </c>
      <c r="F140" s="210" t="s">
        <v>1298</v>
      </c>
      <c r="G140" s="208"/>
      <c r="H140" s="211">
        <v>43.62</v>
      </c>
      <c r="I140" s="212"/>
      <c r="J140" s="208"/>
      <c r="K140" s="208"/>
      <c r="L140" s="213"/>
      <c r="M140" s="214"/>
      <c r="N140" s="215"/>
      <c r="O140" s="215"/>
      <c r="P140" s="215"/>
      <c r="Q140" s="215"/>
      <c r="R140" s="215"/>
      <c r="S140" s="215"/>
      <c r="T140" s="216"/>
      <c r="AT140" s="217" t="s">
        <v>190</v>
      </c>
      <c r="AU140" s="217" t="s">
        <v>80</v>
      </c>
      <c r="AV140" s="12" t="s">
        <v>80</v>
      </c>
      <c r="AW140" s="12" t="s">
        <v>34</v>
      </c>
      <c r="AX140" s="12" t="s">
        <v>71</v>
      </c>
      <c r="AY140" s="217" t="s">
        <v>180</v>
      </c>
    </row>
    <row r="141" spans="2:51" s="12" customFormat="1" ht="13.5">
      <c r="B141" s="207"/>
      <c r="C141" s="208"/>
      <c r="D141" s="205" t="s">
        <v>190</v>
      </c>
      <c r="E141" s="209" t="s">
        <v>21</v>
      </c>
      <c r="F141" s="210" t="s">
        <v>1299</v>
      </c>
      <c r="G141" s="208"/>
      <c r="H141" s="211">
        <v>38.62</v>
      </c>
      <c r="I141" s="212"/>
      <c r="J141" s="208"/>
      <c r="K141" s="208"/>
      <c r="L141" s="213"/>
      <c r="M141" s="214"/>
      <c r="N141" s="215"/>
      <c r="O141" s="215"/>
      <c r="P141" s="215"/>
      <c r="Q141" s="215"/>
      <c r="R141" s="215"/>
      <c r="S141" s="215"/>
      <c r="T141" s="216"/>
      <c r="AT141" s="217" t="s">
        <v>190</v>
      </c>
      <c r="AU141" s="217" t="s">
        <v>80</v>
      </c>
      <c r="AV141" s="12" t="s">
        <v>80</v>
      </c>
      <c r="AW141" s="12" t="s">
        <v>34</v>
      </c>
      <c r="AX141" s="12" t="s">
        <v>71</v>
      </c>
      <c r="AY141" s="217" t="s">
        <v>180</v>
      </c>
    </row>
    <row r="142" spans="2:51" s="13" customFormat="1" ht="13.5">
      <c r="B142" s="219"/>
      <c r="C142" s="220"/>
      <c r="D142" s="230" t="s">
        <v>190</v>
      </c>
      <c r="E142" s="247" t="s">
        <v>21</v>
      </c>
      <c r="F142" s="248" t="s">
        <v>209</v>
      </c>
      <c r="G142" s="220"/>
      <c r="H142" s="249">
        <v>82.24</v>
      </c>
      <c r="I142" s="224"/>
      <c r="J142" s="220"/>
      <c r="K142" s="220"/>
      <c r="L142" s="225"/>
      <c r="M142" s="226"/>
      <c r="N142" s="227"/>
      <c r="O142" s="227"/>
      <c r="P142" s="227"/>
      <c r="Q142" s="227"/>
      <c r="R142" s="227"/>
      <c r="S142" s="227"/>
      <c r="T142" s="228"/>
      <c r="AT142" s="229" t="s">
        <v>190</v>
      </c>
      <c r="AU142" s="229" t="s">
        <v>80</v>
      </c>
      <c r="AV142" s="13" t="s">
        <v>206</v>
      </c>
      <c r="AW142" s="13" t="s">
        <v>34</v>
      </c>
      <c r="AX142" s="13" t="s">
        <v>78</v>
      </c>
      <c r="AY142" s="229" t="s">
        <v>180</v>
      </c>
    </row>
    <row r="143" spans="2:65" s="1" customFormat="1" ht="22.5" customHeight="1">
      <c r="B143" s="36"/>
      <c r="C143" s="193" t="s">
        <v>244</v>
      </c>
      <c r="D143" s="193" t="s">
        <v>183</v>
      </c>
      <c r="E143" s="194" t="s">
        <v>1300</v>
      </c>
      <c r="F143" s="195" t="s">
        <v>1301</v>
      </c>
      <c r="G143" s="196" t="s">
        <v>532</v>
      </c>
      <c r="H143" s="197">
        <v>82.24</v>
      </c>
      <c r="I143" s="198"/>
      <c r="J143" s="199">
        <f>ROUND(I143*H143,2)</f>
        <v>0</v>
      </c>
      <c r="K143" s="195" t="s">
        <v>21</v>
      </c>
      <c r="L143" s="56"/>
      <c r="M143" s="200" t="s">
        <v>21</v>
      </c>
      <c r="N143" s="201" t="s">
        <v>42</v>
      </c>
      <c r="O143" s="37"/>
      <c r="P143" s="202">
        <f>O143*H143</f>
        <v>0</v>
      </c>
      <c r="Q143" s="202">
        <v>0</v>
      </c>
      <c r="R143" s="202">
        <f>Q143*H143</f>
        <v>0</v>
      </c>
      <c r="S143" s="202">
        <v>0</v>
      </c>
      <c r="T143" s="203">
        <f>S143*H143</f>
        <v>0</v>
      </c>
      <c r="AR143" s="19" t="s">
        <v>206</v>
      </c>
      <c r="AT143" s="19" t="s">
        <v>183</v>
      </c>
      <c r="AU143" s="19" t="s">
        <v>80</v>
      </c>
      <c r="AY143" s="19" t="s">
        <v>180</v>
      </c>
      <c r="BE143" s="204">
        <f>IF(N143="základní",J143,0)</f>
        <v>0</v>
      </c>
      <c r="BF143" s="204">
        <f>IF(N143="snížená",J143,0)</f>
        <v>0</v>
      </c>
      <c r="BG143" s="204">
        <f>IF(N143="zákl. přenesená",J143,0)</f>
        <v>0</v>
      </c>
      <c r="BH143" s="204">
        <f>IF(N143="sníž. přenesená",J143,0)</f>
        <v>0</v>
      </c>
      <c r="BI143" s="204">
        <f>IF(N143="nulová",J143,0)</f>
        <v>0</v>
      </c>
      <c r="BJ143" s="19" t="s">
        <v>78</v>
      </c>
      <c r="BK143" s="204">
        <f>ROUND(I143*H143,2)</f>
        <v>0</v>
      </c>
      <c r="BL143" s="19" t="s">
        <v>206</v>
      </c>
      <c r="BM143" s="19" t="s">
        <v>1302</v>
      </c>
    </row>
    <row r="144" spans="2:47" s="1" customFormat="1" ht="13.5">
      <c r="B144" s="36"/>
      <c r="C144" s="58"/>
      <c r="D144" s="230" t="s">
        <v>188</v>
      </c>
      <c r="E144" s="58"/>
      <c r="F144" s="242" t="s">
        <v>1301</v>
      </c>
      <c r="G144" s="58"/>
      <c r="H144" s="58"/>
      <c r="I144" s="163"/>
      <c r="J144" s="58"/>
      <c r="K144" s="58"/>
      <c r="L144" s="56"/>
      <c r="M144" s="73"/>
      <c r="N144" s="37"/>
      <c r="O144" s="37"/>
      <c r="P144" s="37"/>
      <c r="Q144" s="37"/>
      <c r="R144" s="37"/>
      <c r="S144" s="37"/>
      <c r="T144" s="74"/>
      <c r="AT144" s="19" t="s">
        <v>188</v>
      </c>
      <c r="AU144" s="19" t="s">
        <v>80</v>
      </c>
    </row>
    <row r="145" spans="2:65" s="1" customFormat="1" ht="22.5" customHeight="1">
      <c r="B145" s="36"/>
      <c r="C145" s="193" t="s">
        <v>249</v>
      </c>
      <c r="D145" s="193" t="s">
        <v>183</v>
      </c>
      <c r="E145" s="194" t="s">
        <v>1303</v>
      </c>
      <c r="F145" s="195" t="s">
        <v>1304</v>
      </c>
      <c r="G145" s="196" t="s">
        <v>532</v>
      </c>
      <c r="H145" s="197">
        <v>35.18</v>
      </c>
      <c r="I145" s="198"/>
      <c r="J145" s="199">
        <f>ROUND(I145*H145,2)</f>
        <v>0</v>
      </c>
      <c r="K145" s="195" t="s">
        <v>21</v>
      </c>
      <c r="L145" s="56"/>
      <c r="M145" s="200" t="s">
        <v>21</v>
      </c>
      <c r="N145" s="201" t="s">
        <v>42</v>
      </c>
      <c r="O145" s="37"/>
      <c r="P145" s="202">
        <f>O145*H145</f>
        <v>0</v>
      </c>
      <c r="Q145" s="202">
        <v>0.00353</v>
      </c>
      <c r="R145" s="202">
        <f>Q145*H145</f>
        <v>0.1241854</v>
      </c>
      <c r="S145" s="202">
        <v>0</v>
      </c>
      <c r="T145" s="203">
        <f>S145*H145</f>
        <v>0</v>
      </c>
      <c r="AR145" s="19" t="s">
        <v>206</v>
      </c>
      <c r="AT145" s="19" t="s">
        <v>183</v>
      </c>
      <c r="AU145" s="19" t="s">
        <v>80</v>
      </c>
      <c r="AY145" s="19" t="s">
        <v>180</v>
      </c>
      <c r="BE145" s="204">
        <f>IF(N145="základní",J145,0)</f>
        <v>0</v>
      </c>
      <c r="BF145" s="204">
        <f>IF(N145="snížená",J145,0)</f>
        <v>0</v>
      </c>
      <c r="BG145" s="204">
        <f>IF(N145="zákl. přenesená",J145,0)</f>
        <v>0</v>
      </c>
      <c r="BH145" s="204">
        <f>IF(N145="sníž. přenesená",J145,0)</f>
        <v>0</v>
      </c>
      <c r="BI145" s="204">
        <f>IF(N145="nulová",J145,0)</f>
        <v>0</v>
      </c>
      <c r="BJ145" s="19" t="s">
        <v>78</v>
      </c>
      <c r="BK145" s="204">
        <f>ROUND(I145*H145,2)</f>
        <v>0</v>
      </c>
      <c r="BL145" s="19" t="s">
        <v>206</v>
      </c>
      <c r="BM145" s="19" t="s">
        <v>1305</v>
      </c>
    </row>
    <row r="146" spans="2:47" s="1" customFormat="1" ht="13.5">
      <c r="B146" s="36"/>
      <c r="C146" s="58"/>
      <c r="D146" s="205" t="s">
        <v>188</v>
      </c>
      <c r="E146" s="58"/>
      <c r="F146" s="206" t="s">
        <v>1304</v>
      </c>
      <c r="G146" s="58"/>
      <c r="H146" s="58"/>
      <c r="I146" s="163"/>
      <c r="J146" s="58"/>
      <c r="K146" s="58"/>
      <c r="L146" s="56"/>
      <c r="M146" s="73"/>
      <c r="N146" s="37"/>
      <c r="O146" s="37"/>
      <c r="P146" s="37"/>
      <c r="Q146" s="37"/>
      <c r="R146" s="37"/>
      <c r="S146" s="37"/>
      <c r="T146" s="74"/>
      <c r="AT146" s="19" t="s">
        <v>188</v>
      </c>
      <c r="AU146" s="19" t="s">
        <v>80</v>
      </c>
    </row>
    <row r="147" spans="2:51" s="15" customFormat="1" ht="13.5">
      <c r="B147" s="272"/>
      <c r="C147" s="273"/>
      <c r="D147" s="205" t="s">
        <v>190</v>
      </c>
      <c r="E147" s="274" t="s">
        <v>21</v>
      </c>
      <c r="F147" s="275" t="s">
        <v>1284</v>
      </c>
      <c r="G147" s="273"/>
      <c r="H147" s="276" t="s">
        <v>21</v>
      </c>
      <c r="I147" s="277"/>
      <c r="J147" s="273"/>
      <c r="K147" s="273"/>
      <c r="L147" s="278"/>
      <c r="M147" s="279"/>
      <c r="N147" s="280"/>
      <c r="O147" s="280"/>
      <c r="P147" s="280"/>
      <c r="Q147" s="280"/>
      <c r="R147" s="280"/>
      <c r="S147" s="280"/>
      <c r="T147" s="281"/>
      <c r="AT147" s="282" t="s">
        <v>190</v>
      </c>
      <c r="AU147" s="282" t="s">
        <v>80</v>
      </c>
      <c r="AV147" s="15" t="s">
        <v>78</v>
      </c>
      <c r="AW147" s="15" t="s">
        <v>34</v>
      </c>
      <c r="AX147" s="15" t="s">
        <v>71</v>
      </c>
      <c r="AY147" s="282" t="s">
        <v>180</v>
      </c>
    </row>
    <row r="148" spans="2:51" s="12" customFormat="1" ht="13.5">
      <c r="B148" s="207"/>
      <c r="C148" s="208"/>
      <c r="D148" s="205" t="s">
        <v>190</v>
      </c>
      <c r="E148" s="209" t="s">
        <v>21</v>
      </c>
      <c r="F148" s="210" t="s">
        <v>1306</v>
      </c>
      <c r="G148" s="208"/>
      <c r="H148" s="211">
        <v>20.78</v>
      </c>
      <c r="I148" s="212"/>
      <c r="J148" s="208"/>
      <c r="K148" s="208"/>
      <c r="L148" s="213"/>
      <c r="M148" s="214"/>
      <c r="N148" s="215"/>
      <c r="O148" s="215"/>
      <c r="P148" s="215"/>
      <c r="Q148" s="215"/>
      <c r="R148" s="215"/>
      <c r="S148" s="215"/>
      <c r="T148" s="216"/>
      <c r="AT148" s="217" t="s">
        <v>190</v>
      </c>
      <c r="AU148" s="217" t="s">
        <v>80</v>
      </c>
      <c r="AV148" s="12" t="s">
        <v>80</v>
      </c>
      <c r="AW148" s="12" t="s">
        <v>34</v>
      </c>
      <c r="AX148" s="12" t="s">
        <v>71</v>
      </c>
      <c r="AY148" s="217" t="s">
        <v>180</v>
      </c>
    </row>
    <row r="149" spans="2:51" s="12" customFormat="1" ht="13.5">
      <c r="B149" s="207"/>
      <c r="C149" s="208"/>
      <c r="D149" s="205" t="s">
        <v>190</v>
      </c>
      <c r="E149" s="209" t="s">
        <v>21</v>
      </c>
      <c r="F149" s="210" t="s">
        <v>1307</v>
      </c>
      <c r="G149" s="208"/>
      <c r="H149" s="211">
        <v>14.4</v>
      </c>
      <c r="I149" s="212"/>
      <c r="J149" s="208"/>
      <c r="K149" s="208"/>
      <c r="L149" s="213"/>
      <c r="M149" s="214"/>
      <c r="N149" s="215"/>
      <c r="O149" s="215"/>
      <c r="P149" s="215"/>
      <c r="Q149" s="215"/>
      <c r="R149" s="215"/>
      <c r="S149" s="215"/>
      <c r="T149" s="216"/>
      <c r="AT149" s="217" t="s">
        <v>190</v>
      </c>
      <c r="AU149" s="217" t="s">
        <v>80</v>
      </c>
      <c r="AV149" s="12" t="s">
        <v>80</v>
      </c>
      <c r="AW149" s="12" t="s">
        <v>34</v>
      </c>
      <c r="AX149" s="12" t="s">
        <v>71</v>
      </c>
      <c r="AY149" s="217" t="s">
        <v>180</v>
      </c>
    </row>
    <row r="150" spans="2:51" s="13" customFormat="1" ht="13.5">
      <c r="B150" s="219"/>
      <c r="C150" s="220"/>
      <c r="D150" s="205" t="s">
        <v>190</v>
      </c>
      <c r="E150" s="221" t="s">
        <v>21</v>
      </c>
      <c r="F150" s="222" t="s">
        <v>209</v>
      </c>
      <c r="G150" s="220"/>
      <c r="H150" s="223">
        <v>35.18</v>
      </c>
      <c r="I150" s="224"/>
      <c r="J150" s="220"/>
      <c r="K150" s="220"/>
      <c r="L150" s="225"/>
      <c r="M150" s="226"/>
      <c r="N150" s="227"/>
      <c r="O150" s="227"/>
      <c r="P150" s="227"/>
      <c r="Q150" s="227"/>
      <c r="R150" s="227"/>
      <c r="S150" s="227"/>
      <c r="T150" s="228"/>
      <c r="AT150" s="229" t="s">
        <v>190</v>
      </c>
      <c r="AU150" s="229" t="s">
        <v>80</v>
      </c>
      <c r="AV150" s="13" t="s">
        <v>206</v>
      </c>
      <c r="AW150" s="13" t="s">
        <v>34</v>
      </c>
      <c r="AX150" s="13" t="s">
        <v>78</v>
      </c>
      <c r="AY150" s="229" t="s">
        <v>180</v>
      </c>
    </row>
    <row r="151" spans="2:63" s="11" customFormat="1" ht="29.85" customHeight="1">
      <c r="B151" s="176"/>
      <c r="C151" s="177"/>
      <c r="D151" s="190" t="s">
        <v>70</v>
      </c>
      <c r="E151" s="191" t="s">
        <v>192</v>
      </c>
      <c r="F151" s="191" t="s">
        <v>193</v>
      </c>
      <c r="G151" s="177"/>
      <c r="H151" s="177"/>
      <c r="I151" s="180"/>
      <c r="J151" s="192">
        <f>BK151</f>
        <v>0</v>
      </c>
      <c r="K151" s="177"/>
      <c r="L151" s="182"/>
      <c r="M151" s="183"/>
      <c r="N151" s="184"/>
      <c r="O151" s="184"/>
      <c r="P151" s="185">
        <f>SUM(P152:P187)</f>
        <v>0</v>
      </c>
      <c r="Q151" s="184"/>
      <c r="R151" s="185">
        <f>SUM(R152:R187)</f>
        <v>19.902499999999996</v>
      </c>
      <c r="S151" s="184"/>
      <c r="T151" s="186">
        <f>SUM(T152:T187)</f>
        <v>19</v>
      </c>
      <c r="AR151" s="187" t="s">
        <v>78</v>
      </c>
      <c r="AT151" s="188" t="s">
        <v>70</v>
      </c>
      <c r="AU151" s="188" t="s">
        <v>78</v>
      </c>
      <c r="AY151" s="187" t="s">
        <v>180</v>
      </c>
      <c r="BK151" s="189">
        <f>SUM(BK152:BK187)</f>
        <v>0</v>
      </c>
    </row>
    <row r="152" spans="2:65" s="1" customFormat="1" ht="22.5" customHeight="1">
      <c r="B152" s="36"/>
      <c r="C152" s="193" t="s">
        <v>254</v>
      </c>
      <c r="D152" s="193" t="s">
        <v>183</v>
      </c>
      <c r="E152" s="194" t="s">
        <v>1112</v>
      </c>
      <c r="F152" s="195" t="s">
        <v>1113</v>
      </c>
      <c r="G152" s="196" t="s">
        <v>186</v>
      </c>
      <c r="H152" s="197">
        <v>300</v>
      </c>
      <c r="I152" s="198"/>
      <c r="J152" s="199">
        <f>ROUND(I152*H152,2)</f>
        <v>0</v>
      </c>
      <c r="K152" s="195" t="s">
        <v>560</v>
      </c>
      <c r="L152" s="56"/>
      <c r="M152" s="200" t="s">
        <v>21</v>
      </c>
      <c r="N152" s="201" t="s">
        <v>42</v>
      </c>
      <c r="O152" s="37"/>
      <c r="P152" s="202">
        <f>O152*H152</f>
        <v>0</v>
      </c>
      <c r="Q152" s="202">
        <v>0.00033</v>
      </c>
      <c r="R152" s="202">
        <f>Q152*H152</f>
        <v>0.099</v>
      </c>
      <c r="S152" s="202">
        <v>0</v>
      </c>
      <c r="T152" s="203">
        <f>S152*H152</f>
        <v>0</v>
      </c>
      <c r="AR152" s="19" t="s">
        <v>206</v>
      </c>
      <c r="AT152" s="19" t="s">
        <v>183</v>
      </c>
      <c r="AU152" s="19" t="s">
        <v>80</v>
      </c>
      <c r="AY152" s="19" t="s">
        <v>180</v>
      </c>
      <c r="BE152" s="204">
        <f>IF(N152="základní",J152,0)</f>
        <v>0</v>
      </c>
      <c r="BF152" s="204">
        <f>IF(N152="snížená",J152,0)</f>
        <v>0</v>
      </c>
      <c r="BG152" s="204">
        <f>IF(N152="zákl. přenesená",J152,0)</f>
        <v>0</v>
      </c>
      <c r="BH152" s="204">
        <f>IF(N152="sníž. přenesená",J152,0)</f>
        <v>0</v>
      </c>
      <c r="BI152" s="204">
        <f>IF(N152="nulová",J152,0)</f>
        <v>0</v>
      </c>
      <c r="BJ152" s="19" t="s">
        <v>78</v>
      </c>
      <c r="BK152" s="204">
        <f>ROUND(I152*H152,2)</f>
        <v>0</v>
      </c>
      <c r="BL152" s="19" t="s">
        <v>206</v>
      </c>
      <c r="BM152" s="19" t="s">
        <v>1308</v>
      </c>
    </row>
    <row r="153" spans="2:47" s="1" customFormat="1" ht="27">
      <c r="B153" s="36"/>
      <c r="C153" s="58"/>
      <c r="D153" s="205" t="s">
        <v>188</v>
      </c>
      <c r="E153" s="58"/>
      <c r="F153" s="206" t="s">
        <v>1115</v>
      </c>
      <c r="G153" s="58"/>
      <c r="H153" s="58"/>
      <c r="I153" s="163"/>
      <c r="J153" s="58"/>
      <c r="K153" s="58"/>
      <c r="L153" s="56"/>
      <c r="M153" s="73"/>
      <c r="N153" s="37"/>
      <c r="O153" s="37"/>
      <c r="P153" s="37"/>
      <c r="Q153" s="37"/>
      <c r="R153" s="37"/>
      <c r="S153" s="37"/>
      <c r="T153" s="74"/>
      <c r="AT153" s="19" t="s">
        <v>188</v>
      </c>
      <c r="AU153" s="19" t="s">
        <v>80</v>
      </c>
    </row>
    <row r="154" spans="2:47" s="1" customFormat="1" ht="54">
      <c r="B154" s="36"/>
      <c r="C154" s="58"/>
      <c r="D154" s="205" t="s">
        <v>198</v>
      </c>
      <c r="E154" s="58"/>
      <c r="F154" s="218" t="s">
        <v>1116</v>
      </c>
      <c r="G154" s="58"/>
      <c r="H154" s="58"/>
      <c r="I154" s="163"/>
      <c r="J154" s="58"/>
      <c r="K154" s="58"/>
      <c r="L154" s="56"/>
      <c r="M154" s="73"/>
      <c r="N154" s="37"/>
      <c r="O154" s="37"/>
      <c r="P154" s="37"/>
      <c r="Q154" s="37"/>
      <c r="R154" s="37"/>
      <c r="S154" s="37"/>
      <c r="T154" s="74"/>
      <c r="AT154" s="19" t="s">
        <v>198</v>
      </c>
      <c r="AU154" s="19" t="s">
        <v>80</v>
      </c>
    </row>
    <row r="155" spans="2:47" s="1" customFormat="1" ht="27">
      <c r="B155" s="36"/>
      <c r="C155" s="58"/>
      <c r="D155" s="230" t="s">
        <v>216</v>
      </c>
      <c r="E155" s="58"/>
      <c r="F155" s="231" t="s">
        <v>1309</v>
      </c>
      <c r="G155" s="58"/>
      <c r="H155" s="58"/>
      <c r="I155" s="163"/>
      <c r="J155" s="58"/>
      <c r="K155" s="58"/>
      <c r="L155" s="56"/>
      <c r="M155" s="73"/>
      <c r="N155" s="37"/>
      <c r="O155" s="37"/>
      <c r="P155" s="37"/>
      <c r="Q155" s="37"/>
      <c r="R155" s="37"/>
      <c r="S155" s="37"/>
      <c r="T155" s="74"/>
      <c r="AT155" s="19" t="s">
        <v>216</v>
      </c>
      <c r="AU155" s="19" t="s">
        <v>80</v>
      </c>
    </row>
    <row r="156" spans="2:65" s="1" customFormat="1" ht="31.5" customHeight="1">
      <c r="B156" s="36"/>
      <c r="C156" s="193" t="s">
        <v>259</v>
      </c>
      <c r="D156" s="193" t="s">
        <v>183</v>
      </c>
      <c r="E156" s="194" t="s">
        <v>1310</v>
      </c>
      <c r="F156" s="195" t="s">
        <v>1311</v>
      </c>
      <c r="G156" s="196" t="s">
        <v>532</v>
      </c>
      <c r="H156" s="197">
        <v>75</v>
      </c>
      <c r="I156" s="198"/>
      <c r="J156" s="199">
        <f>ROUND(I156*H156,2)</f>
        <v>0</v>
      </c>
      <c r="K156" s="195" t="s">
        <v>560</v>
      </c>
      <c r="L156" s="56"/>
      <c r="M156" s="200" t="s">
        <v>21</v>
      </c>
      <c r="N156" s="201" t="s">
        <v>42</v>
      </c>
      <c r="O156" s="37"/>
      <c r="P156" s="202">
        <f>O156*H156</f>
        <v>0</v>
      </c>
      <c r="Q156" s="202">
        <v>0.00538</v>
      </c>
      <c r="R156" s="202">
        <f>Q156*H156</f>
        <v>0.4035</v>
      </c>
      <c r="S156" s="202">
        <v>0</v>
      </c>
      <c r="T156" s="203">
        <f>S156*H156</f>
        <v>0</v>
      </c>
      <c r="AR156" s="19" t="s">
        <v>206</v>
      </c>
      <c r="AT156" s="19" t="s">
        <v>183</v>
      </c>
      <c r="AU156" s="19" t="s">
        <v>80</v>
      </c>
      <c r="AY156" s="19" t="s">
        <v>180</v>
      </c>
      <c r="BE156" s="204">
        <f>IF(N156="základní",J156,0)</f>
        <v>0</v>
      </c>
      <c r="BF156" s="204">
        <f>IF(N156="snížená",J156,0)</f>
        <v>0</v>
      </c>
      <c r="BG156" s="204">
        <f>IF(N156="zákl. přenesená",J156,0)</f>
        <v>0</v>
      </c>
      <c r="BH156" s="204">
        <f>IF(N156="sníž. přenesená",J156,0)</f>
        <v>0</v>
      </c>
      <c r="BI156" s="204">
        <f>IF(N156="nulová",J156,0)</f>
        <v>0</v>
      </c>
      <c r="BJ156" s="19" t="s">
        <v>78</v>
      </c>
      <c r="BK156" s="204">
        <f>ROUND(I156*H156,2)</f>
        <v>0</v>
      </c>
      <c r="BL156" s="19" t="s">
        <v>206</v>
      </c>
      <c r="BM156" s="19" t="s">
        <v>1312</v>
      </c>
    </row>
    <row r="157" spans="2:47" s="1" customFormat="1" ht="27">
      <c r="B157" s="36"/>
      <c r="C157" s="58"/>
      <c r="D157" s="205" t="s">
        <v>188</v>
      </c>
      <c r="E157" s="58"/>
      <c r="F157" s="206" t="s">
        <v>1313</v>
      </c>
      <c r="G157" s="58"/>
      <c r="H157" s="58"/>
      <c r="I157" s="163"/>
      <c r="J157" s="58"/>
      <c r="K157" s="58"/>
      <c r="L157" s="56"/>
      <c r="M157" s="73"/>
      <c r="N157" s="37"/>
      <c r="O157" s="37"/>
      <c r="P157" s="37"/>
      <c r="Q157" s="37"/>
      <c r="R157" s="37"/>
      <c r="S157" s="37"/>
      <c r="T157" s="74"/>
      <c r="AT157" s="19" t="s">
        <v>188</v>
      </c>
      <c r="AU157" s="19" t="s">
        <v>80</v>
      </c>
    </row>
    <row r="158" spans="2:47" s="1" customFormat="1" ht="67.5">
      <c r="B158" s="36"/>
      <c r="C158" s="58"/>
      <c r="D158" s="230" t="s">
        <v>198</v>
      </c>
      <c r="E158" s="58"/>
      <c r="F158" s="231" t="s">
        <v>1314</v>
      </c>
      <c r="G158" s="58"/>
      <c r="H158" s="58"/>
      <c r="I158" s="163"/>
      <c r="J158" s="58"/>
      <c r="K158" s="58"/>
      <c r="L158" s="56"/>
      <c r="M158" s="73"/>
      <c r="N158" s="37"/>
      <c r="O158" s="37"/>
      <c r="P158" s="37"/>
      <c r="Q158" s="37"/>
      <c r="R158" s="37"/>
      <c r="S158" s="37"/>
      <c r="T158" s="74"/>
      <c r="AT158" s="19" t="s">
        <v>198</v>
      </c>
      <c r="AU158" s="19" t="s">
        <v>80</v>
      </c>
    </row>
    <row r="159" spans="2:65" s="1" customFormat="1" ht="22.5" customHeight="1">
      <c r="B159" s="36"/>
      <c r="C159" s="193" t="s">
        <v>264</v>
      </c>
      <c r="D159" s="193" t="s">
        <v>183</v>
      </c>
      <c r="E159" s="194" t="s">
        <v>1315</v>
      </c>
      <c r="F159" s="195" t="s">
        <v>1316</v>
      </c>
      <c r="G159" s="196" t="s">
        <v>320</v>
      </c>
      <c r="H159" s="197">
        <v>9.5</v>
      </c>
      <c r="I159" s="198"/>
      <c r="J159" s="199">
        <f>ROUND(I159*H159,2)</f>
        <v>0</v>
      </c>
      <c r="K159" s="195" t="s">
        <v>560</v>
      </c>
      <c r="L159" s="56"/>
      <c r="M159" s="200" t="s">
        <v>21</v>
      </c>
      <c r="N159" s="201" t="s">
        <v>42</v>
      </c>
      <c r="O159" s="37"/>
      <c r="P159" s="202">
        <f>O159*H159</f>
        <v>0</v>
      </c>
      <c r="Q159" s="202">
        <v>0</v>
      </c>
      <c r="R159" s="202">
        <f>Q159*H159</f>
        <v>0</v>
      </c>
      <c r="S159" s="202">
        <v>2</v>
      </c>
      <c r="T159" s="203">
        <f>S159*H159</f>
        <v>19</v>
      </c>
      <c r="AR159" s="19" t="s">
        <v>206</v>
      </c>
      <c r="AT159" s="19" t="s">
        <v>183</v>
      </c>
      <c r="AU159" s="19" t="s">
        <v>80</v>
      </c>
      <c r="AY159" s="19" t="s">
        <v>180</v>
      </c>
      <c r="BE159" s="204">
        <f>IF(N159="základní",J159,0)</f>
        <v>0</v>
      </c>
      <c r="BF159" s="204">
        <f>IF(N159="snížená",J159,0)</f>
        <v>0</v>
      </c>
      <c r="BG159" s="204">
        <f>IF(N159="zákl. přenesená",J159,0)</f>
        <v>0</v>
      </c>
      <c r="BH159" s="204">
        <f>IF(N159="sníž. přenesená",J159,0)</f>
        <v>0</v>
      </c>
      <c r="BI159" s="204">
        <f>IF(N159="nulová",J159,0)</f>
        <v>0</v>
      </c>
      <c r="BJ159" s="19" t="s">
        <v>78</v>
      </c>
      <c r="BK159" s="204">
        <f>ROUND(I159*H159,2)</f>
        <v>0</v>
      </c>
      <c r="BL159" s="19" t="s">
        <v>206</v>
      </c>
      <c r="BM159" s="19" t="s">
        <v>1317</v>
      </c>
    </row>
    <row r="160" spans="2:47" s="1" customFormat="1" ht="13.5">
      <c r="B160" s="36"/>
      <c r="C160" s="58"/>
      <c r="D160" s="205" t="s">
        <v>188</v>
      </c>
      <c r="E160" s="58"/>
      <c r="F160" s="206" t="s">
        <v>1318</v>
      </c>
      <c r="G160" s="58"/>
      <c r="H160" s="58"/>
      <c r="I160" s="163"/>
      <c r="J160" s="58"/>
      <c r="K160" s="58"/>
      <c r="L160" s="56"/>
      <c r="M160" s="73"/>
      <c r="N160" s="37"/>
      <c r="O160" s="37"/>
      <c r="P160" s="37"/>
      <c r="Q160" s="37"/>
      <c r="R160" s="37"/>
      <c r="S160" s="37"/>
      <c r="T160" s="74"/>
      <c r="AT160" s="19" t="s">
        <v>188</v>
      </c>
      <c r="AU160" s="19" t="s">
        <v>80</v>
      </c>
    </row>
    <row r="161" spans="2:51" s="12" customFormat="1" ht="13.5">
      <c r="B161" s="207"/>
      <c r="C161" s="208"/>
      <c r="D161" s="230" t="s">
        <v>190</v>
      </c>
      <c r="E161" s="243" t="s">
        <v>21</v>
      </c>
      <c r="F161" s="244" t="s">
        <v>1319</v>
      </c>
      <c r="G161" s="208"/>
      <c r="H161" s="245">
        <v>9.5</v>
      </c>
      <c r="I161" s="212"/>
      <c r="J161" s="208"/>
      <c r="K161" s="208"/>
      <c r="L161" s="213"/>
      <c r="M161" s="214"/>
      <c r="N161" s="215"/>
      <c r="O161" s="215"/>
      <c r="P161" s="215"/>
      <c r="Q161" s="215"/>
      <c r="R161" s="215"/>
      <c r="S161" s="215"/>
      <c r="T161" s="216"/>
      <c r="AT161" s="217" t="s">
        <v>190</v>
      </c>
      <c r="AU161" s="217" t="s">
        <v>80</v>
      </c>
      <c r="AV161" s="12" t="s">
        <v>80</v>
      </c>
      <c r="AW161" s="12" t="s">
        <v>34</v>
      </c>
      <c r="AX161" s="12" t="s">
        <v>78</v>
      </c>
      <c r="AY161" s="217" t="s">
        <v>180</v>
      </c>
    </row>
    <row r="162" spans="2:65" s="1" customFormat="1" ht="22.5" customHeight="1">
      <c r="B162" s="36"/>
      <c r="C162" s="193" t="s">
        <v>8</v>
      </c>
      <c r="D162" s="193" t="s">
        <v>183</v>
      </c>
      <c r="E162" s="194" t="s">
        <v>1320</v>
      </c>
      <c r="F162" s="195" t="s">
        <v>884</v>
      </c>
      <c r="G162" s="196" t="s">
        <v>214</v>
      </c>
      <c r="H162" s="197">
        <v>1</v>
      </c>
      <c r="I162" s="198"/>
      <c r="J162" s="199">
        <f>ROUND(I162*H162,2)</f>
        <v>0</v>
      </c>
      <c r="K162" s="195" t="s">
        <v>21</v>
      </c>
      <c r="L162" s="56"/>
      <c r="M162" s="200" t="s">
        <v>21</v>
      </c>
      <c r="N162" s="201" t="s">
        <v>42</v>
      </c>
      <c r="O162" s="37"/>
      <c r="P162" s="202">
        <f>O162*H162</f>
        <v>0</v>
      </c>
      <c r="Q162" s="202">
        <v>1</v>
      </c>
      <c r="R162" s="202">
        <f>Q162*H162</f>
        <v>1</v>
      </c>
      <c r="S162" s="202">
        <v>0</v>
      </c>
      <c r="T162" s="203">
        <f>S162*H162</f>
        <v>0</v>
      </c>
      <c r="AR162" s="19" t="s">
        <v>206</v>
      </c>
      <c r="AT162" s="19" t="s">
        <v>183</v>
      </c>
      <c r="AU162" s="19" t="s">
        <v>80</v>
      </c>
      <c r="AY162" s="19" t="s">
        <v>180</v>
      </c>
      <c r="BE162" s="204">
        <f>IF(N162="základní",J162,0)</f>
        <v>0</v>
      </c>
      <c r="BF162" s="204">
        <f>IF(N162="snížená",J162,0)</f>
        <v>0</v>
      </c>
      <c r="BG162" s="204">
        <f>IF(N162="zákl. přenesená",J162,0)</f>
        <v>0</v>
      </c>
      <c r="BH162" s="204">
        <f>IF(N162="sníž. přenesená",J162,0)</f>
        <v>0</v>
      </c>
      <c r="BI162" s="204">
        <f>IF(N162="nulová",J162,0)</f>
        <v>0</v>
      </c>
      <c r="BJ162" s="19" t="s">
        <v>78</v>
      </c>
      <c r="BK162" s="204">
        <f>ROUND(I162*H162,2)</f>
        <v>0</v>
      </c>
      <c r="BL162" s="19" t="s">
        <v>206</v>
      </c>
      <c r="BM162" s="19" t="s">
        <v>1321</v>
      </c>
    </row>
    <row r="163" spans="2:47" s="1" customFormat="1" ht="13.5">
      <c r="B163" s="36"/>
      <c r="C163" s="58"/>
      <c r="D163" s="205" t="s">
        <v>188</v>
      </c>
      <c r="E163" s="58"/>
      <c r="F163" s="206" t="s">
        <v>884</v>
      </c>
      <c r="G163" s="58"/>
      <c r="H163" s="58"/>
      <c r="I163" s="163"/>
      <c r="J163" s="58"/>
      <c r="K163" s="58"/>
      <c r="L163" s="56"/>
      <c r="M163" s="73"/>
      <c r="N163" s="37"/>
      <c r="O163" s="37"/>
      <c r="P163" s="37"/>
      <c r="Q163" s="37"/>
      <c r="R163" s="37"/>
      <c r="S163" s="37"/>
      <c r="T163" s="74"/>
      <c r="AT163" s="19" t="s">
        <v>188</v>
      </c>
      <c r="AU163" s="19" t="s">
        <v>80</v>
      </c>
    </row>
    <row r="164" spans="2:47" s="1" customFormat="1" ht="40.5">
      <c r="B164" s="36"/>
      <c r="C164" s="58"/>
      <c r="D164" s="230" t="s">
        <v>216</v>
      </c>
      <c r="E164" s="58"/>
      <c r="F164" s="231" t="s">
        <v>885</v>
      </c>
      <c r="G164" s="58"/>
      <c r="H164" s="58"/>
      <c r="I164" s="163"/>
      <c r="J164" s="58"/>
      <c r="K164" s="58"/>
      <c r="L164" s="56"/>
      <c r="M164" s="73"/>
      <c r="N164" s="37"/>
      <c r="O164" s="37"/>
      <c r="P164" s="37"/>
      <c r="Q164" s="37"/>
      <c r="R164" s="37"/>
      <c r="S164" s="37"/>
      <c r="T164" s="74"/>
      <c r="AT164" s="19" t="s">
        <v>216</v>
      </c>
      <c r="AU164" s="19" t="s">
        <v>80</v>
      </c>
    </row>
    <row r="165" spans="2:65" s="1" customFormat="1" ht="31.5" customHeight="1">
      <c r="B165" s="36"/>
      <c r="C165" s="193" t="s">
        <v>275</v>
      </c>
      <c r="D165" s="193" t="s">
        <v>183</v>
      </c>
      <c r="E165" s="194" t="s">
        <v>1322</v>
      </c>
      <c r="F165" s="195" t="s">
        <v>1323</v>
      </c>
      <c r="G165" s="196" t="s">
        <v>320</v>
      </c>
      <c r="H165" s="197">
        <v>15</v>
      </c>
      <c r="I165" s="198"/>
      <c r="J165" s="199">
        <f>ROUND(I165*H165,2)</f>
        <v>0</v>
      </c>
      <c r="K165" s="195" t="s">
        <v>21</v>
      </c>
      <c r="L165" s="56"/>
      <c r="M165" s="200" t="s">
        <v>21</v>
      </c>
      <c r="N165" s="201" t="s">
        <v>42</v>
      </c>
      <c r="O165" s="37"/>
      <c r="P165" s="202">
        <f>O165*H165</f>
        <v>0</v>
      </c>
      <c r="Q165" s="202">
        <v>0</v>
      </c>
      <c r="R165" s="202">
        <f>Q165*H165</f>
        <v>0</v>
      </c>
      <c r="S165" s="202">
        <v>0</v>
      </c>
      <c r="T165" s="203">
        <f>S165*H165</f>
        <v>0</v>
      </c>
      <c r="AR165" s="19" t="s">
        <v>206</v>
      </c>
      <c r="AT165" s="19" t="s">
        <v>183</v>
      </c>
      <c r="AU165" s="19" t="s">
        <v>80</v>
      </c>
      <c r="AY165" s="19" t="s">
        <v>180</v>
      </c>
      <c r="BE165" s="204">
        <f>IF(N165="základní",J165,0)</f>
        <v>0</v>
      </c>
      <c r="BF165" s="204">
        <f>IF(N165="snížená",J165,0)</f>
        <v>0</v>
      </c>
      <c r="BG165" s="204">
        <f>IF(N165="zákl. přenesená",J165,0)</f>
        <v>0</v>
      </c>
      <c r="BH165" s="204">
        <f>IF(N165="sníž. přenesená",J165,0)</f>
        <v>0</v>
      </c>
      <c r="BI165" s="204">
        <f>IF(N165="nulová",J165,0)</f>
        <v>0</v>
      </c>
      <c r="BJ165" s="19" t="s">
        <v>78</v>
      </c>
      <c r="BK165" s="204">
        <f>ROUND(I165*H165,2)</f>
        <v>0</v>
      </c>
      <c r="BL165" s="19" t="s">
        <v>206</v>
      </c>
      <c r="BM165" s="19" t="s">
        <v>1324</v>
      </c>
    </row>
    <row r="166" spans="2:47" s="1" customFormat="1" ht="13.5">
      <c r="B166" s="36"/>
      <c r="C166" s="58"/>
      <c r="D166" s="205" t="s">
        <v>188</v>
      </c>
      <c r="E166" s="58"/>
      <c r="F166" s="206" t="s">
        <v>1323</v>
      </c>
      <c r="G166" s="58"/>
      <c r="H166" s="58"/>
      <c r="I166" s="163"/>
      <c r="J166" s="58"/>
      <c r="K166" s="58"/>
      <c r="L166" s="56"/>
      <c r="M166" s="73"/>
      <c r="N166" s="37"/>
      <c r="O166" s="37"/>
      <c r="P166" s="37"/>
      <c r="Q166" s="37"/>
      <c r="R166" s="37"/>
      <c r="S166" s="37"/>
      <c r="T166" s="74"/>
      <c r="AT166" s="19" t="s">
        <v>188</v>
      </c>
      <c r="AU166" s="19" t="s">
        <v>80</v>
      </c>
    </row>
    <row r="167" spans="2:51" s="12" customFormat="1" ht="13.5">
      <c r="B167" s="207"/>
      <c r="C167" s="208"/>
      <c r="D167" s="230" t="s">
        <v>190</v>
      </c>
      <c r="E167" s="243" t="s">
        <v>21</v>
      </c>
      <c r="F167" s="244" t="s">
        <v>1325</v>
      </c>
      <c r="G167" s="208"/>
      <c r="H167" s="245">
        <v>15</v>
      </c>
      <c r="I167" s="212"/>
      <c r="J167" s="208"/>
      <c r="K167" s="208"/>
      <c r="L167" s="213"/>
      <c r="M167" s="214"/>
      <c r="N167" s="215"/>
      <c r="O167" s="215"/>
      <c r="P167" s="215"/>
      <c r="Q167" s="215"/>
      <c r="R167" s="215"/>
      <c r="S167" s="215"/>
      <c r="T167" s="216"/>
      <c r="AT167" s="217" t="s">
        <v>190</v>
      </c>
      <c r="AU167" s="217" t="s">
        <v>80</v>
      </c>
      <c r="AV167" s="12" t="s">
        <v>80</v>
      </c>
      <c r="AW167" s="12" t="s">
        <v>34</v>
      </c>
      <c r="AX167" s="12" t="s">
        <v>78</v>
      </c>
      <c r="AY167" s="217" t="s">
        <v>180</v>
      </c>
    </row>
    <row r="168" spans="2:65" s="1" customFormat="1" ht="22.5" customHeight="1">
      <c r="B168" s="36"/>
      <c r="C168" s="193" t="s">
        <v>279</v>
      </c>
      <c r="D168" s="193" t="s">
        <v>183</v>
      </c>
      <c r="E168" s="194" t="s">
        <v>1326</v>
      </c>
      <c r="F168" s="195" t="s">
        <v>1327</v>
      </c>
      <c r="G168" s="196" t="s">
        <v>532</v>
      </c>
      <c r="H168" s="197">
        <v>133.95</v>
      </c>
      <c r="I168" s="198"/>
      <c r="J168" s="199">
        <f>ROUND(I168*H168,2)</f>
        <v>0</v>
      </c>
      <c r="K168" s="195" t="s">
        <v>21</v>
      </c>
      <c r="L168" s="56"/>
      <c r="M168" s="200" t="s">
        <v>21</v>
      </c>
      <c r="N168" s="201" t="s">
        <v>42</v>
      </c>
      <c r="O168" s="37"/>
      <c r="P168" s="202">
        <f>O168*H168</f>
        <v>0</v>
      </c>
      <c r="Q168" s="202">
        <v>0</v>
      </c>
      <c r="R168" s="202">
        <f>Q168*H168</f>
        <v>0</v>
      </c>
      <c r="S168" s="202">
        <v>0</v>
      </c>
      <c r="T168" s="203">
        <f>S168*H168</f>
        <v>0</v>
      </c>
      <c r="AR168" s="19" t="s">
        <v>206</v>
      </c>
      <c r="AT168" s="19" t="s">
        <v>183</v>
      </c>
      <c r="AU168" s="19" t="s">
        <v>80</v>
      </c>
      <c r="AY168" s="19" t="s">
        <v>180</v>
      </c>
      <c r="BE168" s="204">
        <f>IF(N168="základní",J168,0)</f>
        <v>0</v>
      </c>
      <c r="BF168" s="204">
        <f>IF(N168="snížená",J168,0)</f>
        <v>0</v>
      </c>
      <c r="BG168" s="204">
        <f>IF(N168="zákl. přenesená",J168,0)</f>
        <v>0</v>
      </c>
      <c r="BH168" s="204">
        <f>IF(N168="sníž. přenesená",J168,0)</f>
        <v>0</v>
      </c>
      <c r="BI168" s="204">
        <f>IF(N168="nulová",J168,0)</f>
        <v>0</v>
      </c>
      <c r="BJ168" s="19" t="s">
        <v>78</v>
      </c>
      <c r="BK168" s="204">
        <f>ROUND(I168*H168,2)</f>
        <v>0</v>
      </c>
      <c r="BL168" s="19" t="s">
        <v>206</v>
      </c>
      <c r="BM168" s="19" t="s">
        <v>1328</v>
      </c>
    </row>
    <row r="169" spans="2:47" s="1" customFormat="1" ht="13.5">
      <c r="B169" s="36"/>
      <c r="C169" s="58"/>
      <c r="D169" s="205" t="s">
        <v>188</v>
      </c>
      <c r="E169" s="58"/>
      <c r="F169" s="206" t="s">
        <v>1327</v>
      </c>
      <c r="G169" s="58"/>
      <c r="H169" s="58"/>
      <c r="I169" s="163"/>
      <c r="J169" s="58"/>
      <c r="K169" s="58"/>
      <c r="L169" s="56"/>
      <c r="M169" s="73"/>
      <c r="N169" s="37"/>
      <c r="O169" s="37"/>
      <c r="P169" s="37"/>
      <c r="Q169" s="37"/>
      <c r="R169" s="37"/>
      <c r="S169" s="37"/>
      <c r="T169" s="74"/>
      <c r="AT169" s="19" t="s">
        <v>188</v>
      </c>
      <c r="AU169" s="19" t="s">
        <v>80</v>
      </c>
    </row>
    <row r="170" spans="2:51" s="12" customFormat="1" ht="13.5">
      <c r="B170" s="207"/>
      <c r="C170" s="208"/>
      <c r="D170" s="230" t="s">
        <v>190</v>
      </c>
      <c r="E170" s="243" t="s">
        <v>21</v>
      </c>
      <c r="F170" s="244" t="s">
        <v>1329</v>
      </c>
      <c r="G170" s="208"/>
      <c r="H170" s="245">
        <v>133.95</v>
      </c>
      <c r="I170" s="212"/>
      <c r="J170" s="208"/>
      <c r="K170" s="208"/>
      <c r="L170" s="213"/>
      <c r="M170" s="214"/>
      <c r="N170" s="215"/>
      <c r="O170" s="215"/>
      <c r="P170" s="215"/>
      <c r="Q170" s="215"/>
      <c r="R170" s="215"/>
      <c r="S170" s="215"/>
      <c r="T170" s="216"/>
      <c r="AT170" s="217" t="s">
        <v>190</v>
      </c>
      <c r="AU170" s="217" t="s">
        <v>80</v>
      </c>
      <c r="AV170" s="12" t="s">
        <v>80</v>
      </c>
      <c r="AW170" s="12" t="s">
        <v>34</v>
      </c>
      <c r="AX170" s="12" t="s">
        <v>78</v>
      </c>
      <c r="AY170" s="217" t="s">
        <v>180</v>
      </c>
    </row>
    <row r="171" spans="2:65" s="1" customFormat="1" ht="31.5" customHeight="1">
      <c r="B171" s="36"/>
      <c r="C171" s="193" t="s">
        <v>283</v>
      </c>
      <c r="D171" s="193" t="s">
        <v>183</v>
      </c>
      <c r="E171" s="194" t="s">
        <v>1330</v>
      </c>
      <c r="F171" s="195" t="s">
        <v>1331</v>
      </c>
      <c r="G171" s="196" t="s">
        <v>196</v>
      </c>
      <c r="H171" s="197">
        <v>8</v>
      </c>
      <c r="I171" s="198"/>
      <c r="J171" s="199">
        <f>ROUND(I171*H171,2)</f>
        <v>0</v>
      </c>
      <c r="K171" s="195" t="s">
        <v>21</v>
      </c>
      <c r="L171" s="56"/>
      <c r="M171" s="200" t="s">
        <v>21</v>
      </c>
      <c r="N171" s="201" t="s">
        <v>42</v>
      </c>
      <c r="O171" s="37"/>
      <c r="P171" s="202">
        <f>O171*H171</f>
        <v>0</v>
      </c>
      <c r="Q171" s="202">
        <v>1</v>
      </c>
      <c r="R171" s="202">
        <f>Q171*H171</f>
        <v>8</v>
      </c>
      <c r="S171" s="202">
        <v>0</v>
      </c>
      <c r="T171" s="203">
        <f>S171*H171</f>
        <v>0</v>
      </c>
      <c r="AR171" s="19" t="s">
        <v>206</v>
      </c>
      <c r="AT171" s="19" t="s">
        <v>183</v>
      </c>
      <c r="AU171" s="19" t="s">
        <v>80</v>
      </c>
      <c r="AY171" s="19" t="s">
        <v>180</v>
      </c>
      <c r="BE171" s="204">
        <f>IF(N171="základní",J171,0)</f>
        <v>0</v>
      </c>
      <c r="BF171" s="204">
        <f>IF(N171="snížená",J171,0)</f>
        <v>0</v>
      </c>
      <c r="BG171" s="204">
        <f>IF(N171="zákl. přenesená",J171,0)</f>
        <v>0</v>
      </c>
      <c r="BH171" s="204">
        <f>IF(N171="sníž. přenesená",J171,0)</f>
        <v>0</v>
      </c>
      <c r="BI171" s="204">
        <f>IF(N171="nulová",J171,0)</f>
        <v>0</v>
      </c>
      <c r="BJ171" s="19" t="s">
        <v>78</v>
      </c>
      <c r="BK171" s="204">
        <f>ROUND(I171*H171,2)</f>
        <v>0</v>
      </c>
      <c r="BL171" s="19" t="s">
        <v>206</v>
      </c>
      <c r="BM171" s="19" t="s">
        <v>1332</v>
      </c>
    </row>
    <row r="172" spans="2:47" s="1" customFormat="1" ht="27">
      <c r="B172" s="36"/>
      <c r="C172" s="58"/>
      <c r="D172" s="205" t="s">
        <v>188</v>
      </c>
      <c r="E172" s="58"/>
      <c r="F172" s="206" t="s">
        <v>1331</v>
      </c>
      <c r="G172" s="58"/>
      <c r="H172" s="58"/>
      <c r="I172" s="163"/>
      <c r="J172" s="58"/>
      <c r="K172" s="58"/>
      <c r="L172" s="56"/>
      <c r="M172" s="73"/>
      <c r="N172" s="37"/>
      <c r="O172" s="37"/>
      <c r="P172" s="37"/>
      <c r="Q172" s="37"/>
      <c r="R172" s="37"/>
      <c r="S172" s="37"/>
      <c r="T172" s="74"/>
      <c r="AT172" s="19" t="s">
        <v>188</v>
      </c>
      <c r="AU172" s="19" t="s">
        <v>80</v>
      </c>
    </row>
    <row r="173" spans="2:47" s="1" customFormat="1" ht="67.5">
      <c r="B173" s="36"/>
      <c r="C173" s="58"/>
      <c r="D173" s="205" t="s">
        <v>216</v>
      </c>
      <c r="E173" s="58"/>
      <c r="F173" s="218" t="s">
        <v>1333</v>
      </c>
      <c r="G173" s="58"/>
      <c r="H173" s="58"/>
      <c r="I173" s="163"/>
      <c r="J173" s="58"/>
      <c r="K173" s="58"/>
      <c r="L173" s="56"/>
      <c r="M173" s="73"/>
      <c r="N173" s="37"/>
      <c r="O173" s="37"/>
      <c r="P173" s="37"/>
      <c r="Q173" s="37"/>
      <c r="R173" s="37"/>
      <c r="S173" s="37"/>
      <c r="T173" s="74"/>
      <c r="AT173" s="19" t="s">
        <v>216</v>
      </c>
      <c r="AU173" s="19" t="s">
        <v>80</v>
      </c>
    </row>
    <row r="174" spans="2:51" s="12" customFormat="1" ht="13.5">
      <c r="B174" s="207"/>
      <c r="C174" s="208"/>
      <c r="D174" s="230" t="s">
        <v>190</v>
      </c>
      <c r="E174" s="243" t="s">
        <v>21</v>
      </c>
      <c r="F174" s="244" t="s">
        <v>1334</v>
      </c>
      <c r="G174" s="208"/>
      <c r="H174" s="245">
        <v>8</v>
      </c>
      <c r="I174" s="212"/>
      <c r="J174" s="208"/>
      <c r="K174" s="208"/>
      <c r="L174" s="213"/>
      <c r="M174" s="214"/>
      <c r="N174" s="215"/>
      <c r="O174" s="215"/>
      <c r="P174" s="215"/>
      <c r="Q174" s="215"/>
      <c r="R174" s="215"/>
      <c r="S174" s="215"/>
      <c r="T174" s="216"/>
      <c r="AT174" s="217" t="s">
        <v>190</v>
      </c>
      <c r="AU174" s="217" t="s">
        <v>80</v>
      </c>
      <c r="AV174" s="12" t="s">
        <v>80</v>
      </c>
      <c r="AW174" s="12" t="s">
        <v>34</v>
      </c>
      <c r="AX174" s="12" t="s">
        <v>78</v>
      </c>
      <c r="AY174" s="217" t="s">
        <v>180</v>
      </c>
    </row>
    <row r="175" spans="2:65" s="1" customFormat="1" ht="31.5" customHeight="1">
      <c r="B175" s="36"/>
      <c r="C175" s="193" t="s">
        <v>288</v>
      </c>
      <c r="D175" s="193" t="s">
        <v>183</v>
      </c>
      <c r="E175" s="194" t="s">
        <v>1335</v>
      </c>
      <c r="F175" s="195" t="s">
        <v>1336</v>
      </c>
      <c r="G175" s="196" t="s">
        <v>196</v>
      </c>
      <c r="H175" s="197">
        <v>9.1</v>
      </c>
      <c r="I175" s="198"/>
      <c r="J175" s="199">
        <f>ROUND(I175*H175,2)</f>
        <v>0</v>
      </c>
      <c r="K175" s="195" t="s">
        <v>21</v>
      </c>
      <c r="L175" s="56"/>
      <c r="M175" s="200" t="s">
        <v>21</v>
      </c>
      <c r="N175" s="201" t="s">
        <v>42</v>
      </c>
      <c r="O175" s="37"/>
      <c r="P175" s="202">
        <f>O175*H175</f>
        <v>0</v>
      </c>
      <c r="Q175" s="202">
        <v>1</v>
      </c>
      <c r="R175" s="202">
        <f>Q175*H175</f>
        <v>9.1</v>
      </c>
      <c r="S175" s="202">
        <v>0</v>
      </c>
      <c r="T175" s="203">
        <f>S175*H175</f>
        <v>0</v>
      </c>
      <c r="AR175" s="19" t="s">
        <v>206</v>
      </c>
      <c r="AT175" s="19" t="s">
        <v>183</v>
      </c>
      <c r="AU175" s="19" t="s">
        <v>80</v>
      </c>
      <c r="AY175" s="19" t="s">
        <v>180</v>
      </c>
      <c r="BE175" s="204">
        <f>IF(N175="základní",J175,0)</f>
        <v>0</v>
      </c>
      <c r="BF175" s="204">
        <f>IF(N175="snížená",J175,0)</f>
        <v>0</v>
      </c>
      <c r="BG175" s="204">
        <f>IF(N175="zákl. přenesená",J175,0)</f>
        <v>0</v>
      </c>
      <c r="BH175" s="204">
        <f>IF(N175="sníž. přenesená",J175,0)</f>
        <v>0</v>
      </c>
      <c r="BI175" s="204">
        <f>IF(N175="nulová",J175,0)</f>
        <v>0</v>
      </c>
      <c r="BJ175" s="19" t="s">
        <v>78</v>
      </c>
      <c r="BK175" s="204">
        <f>ROUND(I175*H175,2)</f>
        <v>0</v>
      </c>
      <c r="BL175" s="19" t="s">
        <v>206</v>
      </c>
      <c r="BM175" s="19" t="s">
        <v>1337</v>
      </c>
    </row>
    <row r="176" spans="2:47" s="1" customFormat="1" ht="27">
      <c r="B176" s="36"/>
      <c r="C176" s="58"/>
      <c r="D176" s="205" t="s">
        <v>188</v>
      </c>
      <c r="E176" s="58"/>
      <c r="F176" s="206" t="s">
        <v>1336</v>
      </c>
      <c r="G176" s="58"/>
      <c r="H176" s="58"/>
      <c r="I176" s="163"/>
      <c r="J176" s="58"/>
      <c r="K176" s="58"/>
      <c r="L176" s="56"/>
      <c r="M176" s="73"/>
      <c r="N176" s="37"/>
      <c r="O176" s="37"/>
      <c r="P176" s="37"/>
      <c r="Q176" s="37"/>
      <c r="R176" s="37"/>
      <c r="S176" s="37"/>
      <c r="T176" s="74"/>
      <c r="AT176" s="19" t="s">
        <v>188</v>
      </c>
      <c r="AU176" s="19" t="s">
        <v>80</v>
      </c>
    </row>
    <row r="177" spans="2:47" s="1" customFormat="1" ht="40.5">
      <c r="B177" s="36"/>
      <c r="C177" s="58"/>
      <c r="D177" s="205" t="s">
        <v>216</v>
      </c>
      <c r="E177" s="58"/>
      <c r="F177" s="218" t="s">
        <v>1338</v>
      </c>
      <c r="G177" s="58"/>
      <c r="H177" s="58"/>
      <c r="I177" s="163"/>
      <c r="J177" s="58"/>
      <c r="K177" s="58"/>
      <c r="L177" s="56"/>
      <c r="M177" s="73"/>
      <c r="N177" s="37"/>
      <c r="O177" s="37"/>
      <c r="P177" s="37"/>
      <c r="Q177" s="37"/>
      <c r="R177" s="37"/>
      <c r="S177" s="37"/>
      <c r="T177" s="74"/>
      <c r="AT177" s="19" t="s">
        <v>216</v>
      </c>
      <c r="AU177" s="19" t="s">
        <v>80</v>
      </c>
    </row>
    <row r="178" spans="2:51" s="12" customFormat="1" ht="13.5">
      <c r="B178" s="207"/>
      <c r="C178" s="208"/>
      <c r="D178" s="230" t="s">
        <v>190</v>
      </c>
      <c r="E178" s="243" t="s">
        <v>21</v>
      </c>
      <c r="F178" s="244" t="s">
        <v>1339</v>
      </c>
      <c r="G178" s="208"/>
      <c r="H178" s="245">
        <v>9.1</v>
      </c>
      <c r="I178" s="212"/>
      <c r="J178" s="208"/>
      <c r="K178" s="208"/>
      <c r="L178" s="213"/>
      <c r="M178" s="214"/>
      <c r="N178" s="215"/>
      <c r="O178" s="215"/>
      <c r="P178" s="215"/>
      <c r="Q178" s="215"/>
      <c r="R178" s="215"/>
      <c r="S178" s="215"/>
      <c r="T178" s="216"/>
      <c r="AT178" s="217" t="s">
        <v>190</v>
      </c>
      <c r="AU178" s="217" t="s">
        <v>80</v>
      </c>
      <c r="AV178" s="12" t="s">
        <v>80</v>
      </c>
      <c r="AW178" s="12" t="s">
        <v>34</v>
      </c>
      <c r="AX178" s="12" t="s">
        <v>78</v>
      </c>
      <c r="AY178" s="217" t="s">
        <v>180</v>
      </c>
    </row>
    <row r="179" spans="2:65" s="1" customFormat="1" ht="22.5" customHeight="1">
      <c r="B179" s="36"/>
      <c r="C179" s="193" t="s">
        <v>293</v>
      </c>
      <c r="D179" s="193" t="s">
        <v>183</v>
      </c>
      <c r="E179" s="194" t="s">
        <v>1340</v>
      </c>
      <c r="F179" s="195" t="s">
        <v>1341</v>
      </c>
      <c r="G179" s="196" t="s">
        <v>1342</v>
      </c>
      <c r="H179" s="197">
        <v>58</v>
      </c>
      <c r="I179" s="198"/>
      <c r="J179" s="199">
        <f>ROUND(I179*H179,2)</f>
        <v>0</v>
      </c>
      <c r="K179" s="195" t="s">
        <v>21</v>
      </c>
      <c r="L179" s="56"/>
      <c r="M179" s="200" t="s">
        <v>21</v>
      </c>
      <c r="N179" s="201" t="s">
        <v>42</v>
      </c>
      <c r="O179" s="37"/>
      <c r="P179" s="202">
        <f>O179*H179</f>
        <v>0</v>
      </c>
      <c r="Q179" s="202">
        <v>0.01</v>
      </c>
      <c r="R179" s="202">
        <f>Q179*H179</f>
        <v>0.58</v>
      </c>
      <c r="S179" s="202">
        <v>0</v>
      </c>
      <c r="T179" s="203">
        <f>S179*H179</f>
        <v>0</v>
      </c>
      <c r="AR179" s="19" t="s">
        <v>206</v>
      </c>
      <c r="AT179" s="19" t="s">
        <v>183</v>
      </c>
      <c r="AU179" s="19" t="s">
        <v>80</v>
      </c>
      <c r="AY179" s="19" t="s">
        <v>180</v>
      </c>
      <c r="BE179" s="204">
        <f>IF(N179="základní",J179,0)</f>
        <v>0</v>
      </c>
      <c r="BF179" s="204">
        <f>IF(N179="snížená",J179,0)</f>
        <v>0</v>
      </c>
      <c r="BG179" s="204">
        <f>IF(N179="zákl. přenesená",J179,0)</f>
        <v>0</v>
      </c>
      <c r="BH179" s="204">
        <f>IF(N179="sníž. přenesená",J179,0)</f>
        <v>0</v>
      </c>
      <c r="BI179" s="204">
        <f>IF(N179="nulová",J179,0)</f>
        <v>0</v>
      </c>
      <c r="BJ179" s="19" t="s">
        <v>78</v>
      </c>
      <c r="BK179" s="204">
        <f>ROUND(I179*H179,2)</f>
        <v>0</v>
      </c>
      <c r="BL179" s="19" t="s">
        <v>206</v>
      </c>
      <c r="BM179" s="19" t="s">
        <v>1343</v>
      </c>
    </row>
    <row r="180" spans="2:47" s="1" customFormat="1" ht="13.5">
      <c r="B180" s="36"/>
      <c r="C180" s="58"/>
      <c r="D180" s="205" t="s">
        <v>188</v>
      </c>
      <c r="E180" s="58"/>
      <c r="F180" s="206" t="s">
        <v>1341</v>
      </c>
      <c r="G180" s="58"/>
      <c r="H180" s="58"/>
      <c r="I180" s="163"/>
      <c r="J180" s="58"/>
      <c r="K180" s="58"/>
      <c r="L180" s="56"/>
      <c r="M180" s="73"/>
      <c r="N180" s="37"/>
      <c r="O180" s="37"/>
      <c r="P180" s="37"/>
      <c r="Q180" s="37"/>
      <c r="R180" s="37"/>
      <c r="S180" s="37"/>
      <c r="T180" s="74"/>
      <c r="AT180" s="19" t="s">
        <v>188</v>
      </c>
      <c r="AU180" s="19" t="s">
        <v>80</v>
      </c>
    </row>
    <row r="181" spans="2:47" s="1" customFormat="1" ht="40.5">
      <c r="B181" s="36"/>
      <c r="C181" s="58"/>
      <c r="D181" s="230" t="s">
        <v>216</v>
      </c>
      <c r="E181" s="58"/>
      <c r="F181" s="231" t="s">
        <v>1344</v>
      </c>
      <c r="G181" s="58"/>
      <c r="H181" s="58"/>
      <c r="I181" s="163"/>
      <c r="J181" s="58"/>
      <c r="K181" s="58"/>
      <c r="L181" s="56"/>
      <c r="M181" s="73"/>
      <c r="N181" s="37"/>
      <c r="O181" s="37"/>
      <c r="P181" s="37"/>
      <c r="Q181" s="37"/>
      <c r="R181" s="37"/>
      <c r="S181" s="37"/>
      <c r="T181" s="74"/>
      <c r="AT181" s="19" t="s">
        <v>216</v>
      </c>
      <c r="AU181" s="19" t="s">
        <v>80</v>
      </c>
    </row>
    <row r="182" spans="2:65" s="1" customFormat="1" ht="22.5" customHeight="1">
      <c r="B182" s="36"/>
      <c r="C182" s="193" t="s">
        <v>7</v>
      </c>
      <c r="D182" s="193" t="s">
        <v>183</v>
      </c>
      <c r="E182" s="194" t="s">
        <v>1345</v>
      </c>
      <c r="F182" s="195" t="s">
        <v>1346</v>
      </c>
      <c r="G182" s="196" t="s">
        <v>1342</v>
      </c>
      <c r="H182" s="197">
        <v>60</v>
      </c>
      <c r="I182" s="198"/>
      <c r="J182" s="199">
        <f>ROUND(I182*H182,2)</f>
        <v>0</v>
      </c>
      <c r="K182" s="195" t="s">
        <v>21</v>
      </c>
      <c r="L182" s="56"/>
      <c r="M182" s="200" t="s">
        <v>21</v>
      </c>
      <c r="N182" s="201" t="s">
        <v>42</v>
      </c>
      <c r="O182" s="37"/>
      <c r="P182" s="202">
        <f>O182*H182</f>
        <v>0</v>
      </c>
      <c r="Q182" s="202">
        <v>0.012</v>
      </c>
      <c r="R182" s="202">
        <f>Q182*H182</f>
        <v>0.72</v>
      </c>
      <c r="S182" s="202">
        <v>0</v>
      </c>
      <c r="T182" s="203">
        <f>S182*H182</f>
        <v>0</v>
      </c>
      <c r="AR182" s="19" t="s">
        <v>206</v>
      </c>
      <c r="AT182" s="19" t="s">
        <v>183</v>
      </c>
      <c r="AU182" s="19" t="s">
        <v>80</v>
      </c>
      <c r="AY182" s="19" t="s">
        <v>180</v>
      </c>
      <c r="BE182" s="204">
        <f>IF(N182="základní",J182,0)</f>
        <v>0</v>
      </c>
      <c r="BF182" s="204">
        <f>IF(N182="snížená",J182,0)</f>
        <v>0</v>
      </c>
      <c r="BG182" s="204">
        <f>IF(N182="zákl. přenesená",J182,0)</f>
        <v>0</v>
      </c>
      <c r="BH182" s="204">
        <f>IF(N182="sníž. přenesená",J182,0)</f>
        <v>0</v>
      </c>
      <c r="BI182" s="204">
        <f>IF(N182="nulová",J182,0)</f>
        <v>0</v>
      </c>
      <c r="BJ182" s="19" t="s">
        <v>78</v>
      </c>
      <c r="BK182" s="204">
        <f>ROUND(I182*H182,2)</f>
        <v>0</v>
      </c>
      <c r="BL182" s="19" t="s">
        <v>206</v>
      </c>
      <c r="BM182" s="19" t="s">
        <v>1347</v>
      </c>
    </row>
    <row r="183" spans="2:47" s="1" customFormat="1" ht="13.5">
      <c r="B183" s="36"/>
      <c r="C183" s="58"/>
      <c r="D183" s="205" t="s">
        <v>188</v>
      </c>
      <c r="E183" s="58"/>
      <c r="F183" s="206" t="s">
        <v>1346</v>
      </c>
      <c r="G183" s="58"/>
      <c r="H183" s="58"/>
      <c r="I183" s="163"/>
      <c r="J183" s="58"/>
      <c r="K183" s="58"/>
      <c r="L183" s="56"/>
      <c r="M183" s="73"/>
      <c r="N183" s="37"/>
      <c r="O183" s="37"/>
      <c r="P183" s="37"/>
      <c r="Q183" s="37"/>
      <c r="R183" s="37"/>
      <c r="S183" s="37"/>
      <c r="T183" s="74"/>
      <c r="AT183" s="19" t="s">
        <v>188</v>
      </c>
      <c r="AU183" s="19" t="s">
        <v>80</v>
      </c>
    </row>
    <row r="184" spans="2:47" s="1" customFormat="1" ht="40.5">
      <c r="B184" s="36"/>
      <c r="C184" s="58"/>
      <c r="D184" s="230" t="s">
        <v>216</v>
      </c>
      <c r="E184" s="58"/>
      <c r="F184" s="231" t="s">
        <v>1344</v>
      </c>
      <c r="G184" s="58"/>
      <c r="H184" s="58"/>
      <c r="I184" s="163"/>
      <c r="J184" s="58"/>
      <c r="K184" s="58"/>
      <c r="L184" s="56"/>
      <c r="M184" s="73"/>
      <c r="N184" s="37"/>
      <c r="O184" s="37"/>
      <c r="P184" s="37"/>
      <c r="Q184" s="37"/>
      <c r="R184" s="37"/>
      <c r="S184" s="37"/>
      <c r="T184" s="74"/>
      <c r="AT184" s="19" t="s">
        <v>216</v>
      </c>
      <c r="AU184" s="19" t="s">
        <v>80</v>
      </c>
    </row>
    <row r="185" spans="2:65" s="1" customFormat="1" ht="31.5" customHeight="1">
      <c r="B185" s="36"/>
      <c r="C185" s="193" t="s">
        <v>301</v>
      </c>
      <c r="D185" s="193" t="s">
        <v>183</v>
      </c>
      <c r="E185" s="194" t="s">
        <v>1348</v>
      </c>
      <c r="F185" s="195" t="s">
        <v>1349</v>
      </c>
      <c r="G185" s="196" t="s">
        <v>1350</v>
      </c>
      <c r="H185" s="197">
        <v>1</v>
      </c>
      <c r="I185" s="198"/>
      <c r="J185" s="199">
        <f>ROUND(I185*H185,2)</f>
        <v>0</v>
      </c>
      <c r="K185" s="195" t="s">
        <v>21</v>
      </c>
      <c r="L185" s="56"/>
      <c r="M185" s="200" t="s">
        <v>21</v>
      </c>
      <c r="N185" s="201" t="s">
        <v>42</v>
      </c>
      <c r="O185" s="37"/>
      <c r="P185" s="202">
        <f>O185*H185</f>
        <v>0</v>
      </c>
      <c r="Q185" s="202">
        <v>0</v>
      </c>
      <c r="R185" s="202">
        <f>Q185*H185</f>
        <v>0</v>
      </c>
      <c r="S185" s="202">
        <v>0</v>
      </c>
      <c r="T185" s="203">
        <f>S185*H185</f>
        <v>0</v>
      </c>
      <c r="AR185" s="19" t="s">
        <v>206</v>
      </c>
      <c r="AT185" s="19" t="s">
        <v>183</v>
      </c>
      <c r="AU185" s="19" t="s">
        <v>80</v>
      </c>
      <c r="AY185" s="19" t="s">
        <v>180</v>
      </c>
      <c r="BE185" s="204">
        <f>IF(N185="základní",J185,0)</f>
        <v>0</v>
      </c>
      <c r="BF185" s="204">
        <f>IF(N185="snížená",J185,0)</f>
        <v>0</v>
      </c>
      <c r="BG185" s="204">
        <f>IF(N185="zákl. přenesená",J185,0)</f>
        <v>0</v>
      </c>
      <c r="BH185" s="204">
        <f>IF(N185="sníž. přenesená",J185,0)</f>
        <v>0</v>
      </c>
      <c r="BI185" s="204">
        <f>IF(N185="nulová",J185,0)</f>
        <v>0</v>
      </c>
      <c r="BJ185" s="19" t="s">
        <v>78</v>
      </c>
      <c r="BK185" s="204">
        <f>ROUND(I185*H185,2)</f>
        <v>0</v>
      </c>
      <c r="BL185" s="19" t="s">
        <v>206</v>
      </c>
      <c r="BM185" s="19" t="s">
        <v>1351</v>
      </c>
    </row>
    <row r="186" spans="2:47" s="1" customFormat="1" ht="27">
      <c r="B186" s="36"/>
      <c r="C186" s="58"/>
      <c r="D186" s="205" t="s">
        <v>188</v>
      </c>
      <c r="E186" s="58"/>
      <c r="F186" s="206" t="s">
        <v>1349</v>
      </c>
      <c r="G186" s="58"/>
      <c r="H186" s="58"/>
      <c r="I186" s="163"/>
      <c r="J186" s="58"/>
      <c r="K186" s="58"/>
      <c r="L186" s="56"/>
      <c r="M186" s="73"/>
      <c r="N186" s="37"/>
      <c r="O186" s="37"/>
      <c r="P186" s="37"/>
      <c r="Q186" s="37"/>
      <c r="R186" s="37"/>
      <c r="S186" s="37"/>
      <c r="T186" s="74"/>
      <c r="AT186" s="19" t="s">
        <v>188</v>
      </c>
      <c r="AU186" s="19" t="s">
        <v>80</v>
      </c>
    </row>
    <row r="187" spans="2:47" s="1" customFormat="1" ht="27">
      <c r="B187" s="36"/>
      <c r="C187" s="58"/>
      <c r="D187" s="205" t="s">
        <v>216</v>
      </c>
      <c r="E187" s="58"/>
      <c r="F187" s="218" t="s">
        <v>1352</v>
      </c>
      <c r="G187" s="58"/>
      <c r="H187" s="58"/>
      <c r="I187" s="163"/>
      <c r="J187" s="58"/>
      <c r="K187" s="58"/>
      <c r="L187" s="56"/>
      <c r="M187" s="73"/>
      <c r="N187" s="37"/>
      <c r="O187" s="37"/>
      <c r="P187" s="37"/>
      <c r="Q187" s="37"/>
      <c r="R187" s="37"/>
      <c r="S187" s="37"/>
      <c r="T187" s="74"/>
      <c r="AT187" s="19" t="s">
        <v>216</v>
      </c>
      <c r="AU187" s="19" t="s">
        <v>80</v>
      </c>
    </row>
    <row r="188" spans="2:63" s="11" customFormat="1" ht="29.85" customHeight="1">
      <c r="B188" s="176"/>
      <c r="C188" s="177"/>
      <c r="D188" s="190" t="s">
        <v>70</v>
      </c>
      <c r="E188" s="191" t="s">
        <v>201</v>
      </c>
      <c r="F188" s="191" t="s">
        <v>202</v>
      </c>
      <c r="G188" s="177"/>
      <c r="H188" s="177"/>
      <c r="I188" s="180"/>
      <c r="J188" s="192">
        <f>BK188</f>
        <v>0</v>
      </c>
      <c r="K188" s="177"/>
      <c r="L188" s="182"/>
      <c r="M188" s="183"/>
      <c r="N188" s="184"/>
      <c r="O188" s="184"/>
      <c r="P188" s="185">
        <f>SUM(P189:P196)</f>
        <v>0</v>
      </c>
      <c r="Q188" s="184"/>
      <c r="R188" s="185">
        <f>SUM(R189:R196)</f>
        <v>0</v>
      </c>
      <c r="S188" s="184"/>
      <c r="T188" s="186">
        <f>SUM(T189:T196)</f>
        <v>0</v>
      </c>
      <c r="AR188" s="187" t="s">
        <v>78</v>
      </c>
      <c r="AT188" s="188" t="s">
        <v>70</v>
      </c>
      <c r="AU188" s="188" t="s">
        <v>78</v>
      </c>
      <c r="AY188" s="187" t="s">
        <v>180</v>
      </c>
      <c r="BK188" s="189">
        <f>SUM(BK189:BK196)</f>
        <v>0</v>
      </c>
    </row>
    <row r="189" spans="2:65" s="1" customFormat="1" ht="22.5" customHeight="1">
      <c r="B189" s="36"/>
      <c r="C189" s="193" t="s">
        <v>306</v>
      </c>
      <c r="D189" s="193" t="s">
        <v>183</v>
      </c>
      <c r="E189" s="194" t="s">
        <v>1353</v>
      </c>
      <c r="F189" s="195" t="s">
        <v>1354</v>
      </c>
      <c r="G189" s="196" t="s">
        <v>196</v>
      </c>
      <c r="H189" s="197">
        <v>1060.893</v>
      </c>
      <c r="I189" s="198"/>
      <c r="J189" s="199">
        <f>ROUND(I189*H189,2)</f>
        <v>0</v>
      </c>
      <c r="K189" s="195" t="s">
        <v>21</v>
      </c>
      <c r="L189" s="56"/>
      <c r="M189" s="200" t="s">
        <v>21</v>
      </c>
      <c r="N189" s="201" t="s">
        <v>42</v>
      </c>
      <c r="O189" s="37"/>
      <c r="P189" s="202">
        <f>O189*H189</f>
        <v>0</v>
      </c>
      <c r="Q189" s="202">
        <v>0</v>
      </c>
      <c r="R189" s="202">
        <f>Q189*H189</f>
        <v>0</v>
      </c>
      <c r="S189" s="202">
        <v>0</v>
      </c>
      <c r="T189" s="203">
        <f>S189*H189</f>
        <v>0</v>
      </c>
      <c r="AR189" s="19" t="s">
        <v>206</v>
      </c>
      <c r="AT189" s="19" t="s">
        <v>183</v>
      </c>
      <c r="AU189" s="19" t="s">
        <v>80</v>
      </c>
      <c r="AY189" s="19" t="s">
        <v>180</v>
      </c>
      <c r="BE189" s="204">
        <f>IF(N189="základní",J189,0)</f>
        <v>0</v>
      </c>
      <c r="BF189" s="204">
        <f>IF(N189="snížená",J189,0)</f>
        <v>0</v>
      </c>
      <c r="BG189" s="204">
        <f>IF(N189="zákl. přenesená",J189,0)</f>
        <v>0</v>
      </c>
      <c r="BH189" s="204">
        <f>IF(N189="sníž. přenesená",J189,0)</f>
        <v>0</v>
      </c>
      <c r="BI189" s="204">
        <f>IF(N189="nulová",J189,0)</f>
        <v>0</v>
      </c>
      <c r="BJ189" s="19" t="s">
        <v>78</v>
      </c>
      <c r="BK189" s="204">
        <f>ROUND(I189*H189,2)</f>
        <v>0</v>
      </c>
      <c r="BL189" s="19" t="s">
        <v>206</v>
      </c>
      <c r="BM189" s="19" t="s">
        <v>1355</v>
      </c>
    </row>
    <row r="190" spans="2:47" s="1" customFormat="1" ht="13.5">
      <c r="B190" s="36"/>
      <c r="C190" s="58"/>
      <c r="D190" s="205" t="s">
        <v>188</v>
      </c>
      <c r="E190" s="58"/>
      <c r="F190" s="206" t="s">
        <v>1356</v>
      </c>
      <c r="G190" s="58"/>
      <c r="H190" s="58"/>
      <c r="I190" s="163"/>
      <c r="J190" s="58"/>
      <c r="K190" s="58"/>
      <c r="L190" s="56"/>
      <c r="M190" s="73"/>
      <c r="N190" s="37"/>
      <c r="O190" s="37"/>
      <c r="P190" s="37"/>
      <c r="Q190" s="37"/>
      <c r="R190" s="37"/>
      <c r="S190" s="37"/>
      <c r="T190" s="74"/>
      <c r="AT190" s="19" t="s">
        <v>188</v>
      </c>
      <c r="AU190" s="19" t="s">
        <v>80</v>
      </c>
    </row>
    <row r="191" spans="2:47" s="1" customFormat="1" ht="40.5">
      <c r="B191" s="36"/>
      <c r="C191" s="58"/>
      <c r="D191" s="205" t="s">
        <v>216</v>
      </c>
      <c r="E191" s="58"/>
      <c r="F191" s="218" t="s">
        <v>1357</v>
      </c>
      <c r="G191" s="58"/>
      <c r="H191" s="58"/>
      <c r="I191" s="163"/>
      <c r="J191" s="58"/>
      <c r="K191" s="58"/>
      <c r="L191" s="56"/>
      <c r="M191" s="73"/>
      <c r="N191" s="37"/>
      <c r="O191" s="37"/>
      <c r="P191" s="37"/>
      <c r="Q191" s="37"/>
      <c r="R191" s="37"/>
      <c r="S191" s="37"/>
      <c r="T191" s="74"/>
      <c r="AT191" s="19" t="s">
        <v>216</v>
      </c>
      <c r="AU191" s="19" t="s">
        <v>80</v>
      </c>
    </row>
    <row r="192" spans="2:51" s="13" customFormat="1" ht="13.5">
      <c r="B192" s="219"/>
      <c r="C192" s="220"/>
      <c r="D192" s="230" t="s">
        <v>190</v>
      </c>
      <c r="E192" s="247" t="s">
        <v>21</v>
      </c>
      <c r="F192" s="248" t="s">
        <v>209</v>
      </c>
      <c r="G192" s="220"/>
      <c r="H192" s="249">
        <v>1060.893</v>
      </c>
      <c r="I192" s="224"/>
      <c r="J192" s="220"/>
      <c r="K192" s="220"/>
      <c r="L192" s="225"/>
      <c r="M192" s="226"/>
      <c r="N192" s="227"/>
      <c r="O192" s="227"/>
      <c r="P192" s="227"/>
      <c r="Q192" s="227"/>
      <c r="R192" s="227"/>
      <c r="S192" s="227"/>
      <c r="T192" s="228"/>
      <c r="AT192" s="229" t="s">
        <v>190</v>
      </c>
      <c r="AU192" s="229" t="s">
        <v>80</v>
      </c>
      <c r="AV192" s="13" t="s">
        <v>206</v>
      </c>
      <c r="AW192" s="13" t="s">
        <v>34</v>
      </c>
      <c r="AX192" s="13" t="s">
        <v>71</v>
      </c>
      <c r="AY192" s="229" t="s">
        <v>180</v>
      </c>
    </row>
    <row r="193" spans="2:65" s="1" customFormat="1" ht="31.5" customHeight="1">
      <c r="B193" s="36"/>
      <c r="C193" s="193" t="s">
        <v>311</v>
      </c>
      <c r="D193" s="193" t="s">
        <v>183</v>
      </c>
      <c r="E193" s="194" t="s">
        <v>1358</v>
      </c>
      <c r="F193" s="195" t="s">
        <v>1359</v>
      </c>
      <c r="G193" s="196" t="s">
        <v>196</v>
      </c>
      <c r="H193" s="197">
        <v>19</v>
      </c>
      <c r="I193" s="198"/>
      <c r="J193" s="199">
        <f>ROUND(I193*H193,2)</f>
        <v>0</v>
      </c>
      <c r="K193" s="195" t="s">
        <v>21</v>
      </c>
      <c r="L193" s="56"/>
      <c r="M193" s="200" t="s">
        <v>21</v>
      </c>
      <c r="N193" s="201" t="s">
        <v>42</v>
      </c>
      <c r="O193" s="37"/>
      <c r="P193" s="202">
        <f>O193*H193</f>
        <v>0</v>
      </c>
      <c r="Q193" s="202">
        <v>0</v>
      </c>
      <c r="R193" s="202">
        <f>Q193*H193</f>
        <v>0</v>
      </c>
      <c r="S193" s="202">
        <v>0</v>
      </c>
      <c r="T193" s="203">
        <f>S193*H193</f>
        <v>0</v>
      </c>
      <c r="AR193" s="19" t="s">
        <v>206</v>
      </c>
      <c r="AT193" s="19" t="s">
        <v>183</v>
      </c>
      <c r="AU193" s="19" t="s">
        <v>80</v>
      </c>
      <c r="AY193" s="19" t="s">
        <v>180</v>
      </c>
      <c r="BE193" s="204">
        <f>IF(N193="základní",J193,0)</f>
        <v>0</v>
      </c>
      <c r="BF193" s="204">
        <f>IF(N193="snížená",J193,0)</f>
        <v>0</v>
      </c>
      <c r="BG193" s="204">
        <f>IF(N193="zákl. přenesená",J193,0)</f>
        <v>0</v>
      </c>
      <c r="BH193" s="204">
        <f>IF(N193="sníž. přenesená",J193,0)</f>
        <v>0</v>
      </c>
      <c r="BI193" s="204">
        <f>IF(N193="nulová",J193,0)</f>
        <v>0</v>
      </c>
      <c r="BJ193" s="19" t="s">
        <v>78</v>
      </c>
      <c r="BK193" s="204">
        <f>ROUND(I193*H193,2)</f>
        <v>0</v>
      </c>
      <c r="BL193" s="19" t="s">
        <v>206</v>
      </c>
      <c r="BM193" s="19" t="s">
        <v>1360</v>
      </c>
    </row>
    <row r="194" spans="2:47" s="1" customFormat="1" ht="27">
      <c r="B194" s="36"/>
      <c r="C194" s="58"/>
      <c r="D194" s="205" t="s">
        <v>188</v>
      </c>
      <c r="E194" s="58"/>
      <c r="F194" s="206" t="s">
        <v>1361</v>
      </c>
      <c r="G194" s="58"/>
      <c r="H194" s="58"/>
      <c r="I194" s="163"/>
      <c r="J194" s="58"/>
      <c r="K194" s="58"/>
      <c r="L194" s="56"/>
      <c r="M194" s="73"/>
      <c r="N194" s="37"/>
      <c r="O194" s="37"/>
      <c r="P194" s="37"/>
      <c r="Q194" s="37"/>
      <c r="R194" s="37"/>
      <c r="S194" s="37"/>
      <c r="T194" s="74"/>
      <c r="AT194" s="19" t="s">
        <v>188</v>
      </c>
      <c r="AU194" s="19" t="s">
        <v>80</v>
      </c>
    </row>
    <row r="195" spans="2:47" s="1" customFormat="1" ht="40.5">
      <c r="B195" s="36"/>
      <c r="C195" s="58"/>
      <c r="D195" s="205" t="s">
        <v>216</v>
      </c>
      <c r="E195" s="58"/>
      <c r="F195" s="218" t="s">
        <v>1362</v>
      </c>
      <c r="G195" s="58"/>
      <c r="H195" s="58"/>
      <c r="I195" s="163"/>
      <c r="J195" s="58"/>
      <c r="K195" s="58"/>
      <c r="L195" s="56"/>
      <c r="M195" s="73"/>
      <c r="N195" s="37"/>
      <c r="O195" s="37"/>
      <c r="P195" s="37"/>
      <c r="Q195" s="37"/>
      <c r="R195" s="37"/>
      <c r="S195" s="37"/>
      <c r="T195" s="74"/>
      <c r="AT195" s="19" t="s">
        <v>216</v>
      </c>
      <c r="AU195" s="19" t="s">
        <v>80</v>
      </c>
    </row>
    <row r="196" spans="2:51" s="12" customFormat="1" ht="13.5">
      <c r="B196" s="207"/>
      <c r="C196" s="208"/>
      <c r="D196" s="205" t="s">
        <v>190</v>
      </c>
      <c r="E196" s="209" t="s">
        <v>21</v>
      </c>
      <c r="F196" s="210" t="s">
        <v>1363</v>
      </c>
      <c r="G196" s="208"/>
      <c r="H196" s="211">
        <v>19</v>
      </c>
      <c r="I196" s="212"/>
      <c r="J196" s="208"/>
      <c r="K196" s="208"/>
      <c r="L196" s="213"/>
      <c r="M196" s="214"/>
      <c r="N196" s="215"/>
      <c r="O196" s="215"/>
      <c r="P196" s="215"/>
      <c r="Q196" s="215"/>
      <c r="R196" s="215"/>
      <c r="S196" s="215"/>
      <c r="T196" s="216"/>
      <c r="AT196" s="217" t="s">
        <v>190</v>
      </c>
      <c r="AU196" s="217" t="s">
        <v>80</v>
      </c>
      <c r="AV196" s="12" t="s">
        <v>80</v>
      </c>
      <c r="AW196" s="12" t="s">
        <v>34</v>
      </c>
      <c r="AX196" s="12" t="s">
        <v>78</v>
      </c>
      <c r="AY196" s="217" t="s">
        <v>180</v>
      </c>
    </row>
    <row r="197" spans="2:63" s="11" customFormat="1" ht="29.85" customHeight="1">
      <c r="B197" s="176"/>
      <c r="C197" s="177"/>
      <c r="D197" s="190" t="s">
        <v>70</v>
      </c>
      <c r="E197" s="191" t="s">
        <v>961</v>
      </c>
      <c r="F197" s="191" t="s">
        <v>962</v>
      </c>
      <c r="G197" s="177"/>
      <c r="H197" s="177"/>
      <c r="I197" s="180"/>
      <c r="J197" s="192">
        <f>BK197</f>
        <v>0</v>
      </c>
      <c r="K197" s="177"/>
      <c r="L197" s="182"/>
      <c r="M197" s="183"/>
      <c r="N197" s="184"/>
      <c r="O197" s="184"/>
      <c r="P197" s="185">
        <f>SUM(P198:P199)</f>
        <v>0</v>
      </c>
      <c r="Q197" s="184"/>
      <c r="R197" s="185">
        <f>SUM(R198:R199)</f>
        <v>0</v>
      </c>
      <c r="S197" s="184"/>
      <c r="T197" s="186">
        <f>SUM(T198:T199)</f>
        <v>0</v>
      </c>
      <c r="AR197" s="187" t="s">
        <v>78</v>
      </c>
      <c r="AT197" s="188" t="s">
        <v>70</v>
      </c>
      <c r="AU197" s="188" t="s">
        <v>78</v>
      </c>
      <c r="AY197" s="187" t="s">
        <v>180</v>
      </c>
      <c r="BK197" s="189">
        <f>SUM(BK198:BK199)</f>
        <v>0</v>
      </c>
    </row>
    <row r="198" spans="2:65" s="1" customFormat="1" ht="22.5" customHeight="1">
      <c r="B198" s="36"/>
      <c r="C198" s="193" t="s">
        <v>317</v>
      </c>
      <c r="D198" s="193" t="s">
        <v>183</v>
      </c>
      <c r="E198" s="194" t="s">
        <v>1364</v>
      </c>
      <c r="F198" s="195" t="s">
        <v>965</v>
      </c>
      <c r="G198" s="196" t="s">
        <v>196</v>
      </c>
      <c r="H198" s="197">
        <v>1108.652</v>
      </c>
      <c r="I198" s="198"/>
      <c r="J198" s="199">
        <f>ROUND(I198*H198,2)</f>
        <v>0</v>
      </c>
      <c r="K198" s="195" t="s">
        <v>21</v>
      </c>
      <c r="L198" s="56"/>
      <c r="M198" s="200" t="s">
        <v>21</v>
      </c>
      <c r="N198" s="201" t="s">
        <v>42</v>
      </c>
      <c r="O198" s="37"/>
      <c r="P198" s="202">
        <f>O198*H198</f>
        <v>0</v>
      </c>
      <c r="Q198" s="202">
        <v>0</v>
      </c>
      <c r="R198" s="202">
        <f>Q198*H198</f>
        <v>0</v>
      </c>
      <c r="S198" s="202">
        <v>0</v>
      </c>
      <c r="T198" s="203">
        <f>S198*H198</f>
        <v>0</v>
      </c>
      <c r="AR198" s="19" t="s">
        <v>206</v>
      </c>
      <c r="AT198" s="19" t="s">
        <v>183</v>
      </c>
      <c r="AU198" s="19" t="s">
        <v>80</v>
      </c>
      <c r="AY198" s="19" t="s">
        <v>180</v>
      </c>
      <c r="BE198" s="204">
        <f>IF(N198="základní",J198,0)</f>
        <v>0</v>
      </c>
      <c r="BF198" s="204">
        <f>IF(N198="snížená",J198,0)</f>
        <v>0</v>
      </c>
      <c r="BG198" s="204">
        <f>IF(N198="zákl. přenesená",J198,0)</f>
        <v>0</v>
      </c>
      <c r="BH198" s="204">
        <f>IF(N198="sníž. přenesená",J198,0)</f>
        <v>0</v>
      </c>
      <c r="BI198" s="204">
        <f>IF(N198="nulová",J198,0)</f>
        <v>0</v>
      </c>
      <c r="BJ198" s="19" t="s">
        <v>78</v>
      </c>
      <c r="BK198" s="204">
        <f>ROUND(I198*H198,2)</f>
        <v>0</v>
      </c>
      <c r="BL198" s="19" t="s">
        <v>206</v>
      </c>
      <c r="BM198" s="19" t="s">
        <v>1365</v>
      </c>
    </row>
    <row r="199" spans="2:47" s="1" customFormat="1" ht="27">
      <c r="B199" s="36"/>
      <c r="C199" s="58"/>
      <c r="D199" s="205" t="s">
        <v>188</v>
      </c>
      <c r="E199" s="58"/>
      <c r="F199" s="206" t="s">
        <v>967</v>
      </c>
      <c r="G199" s="58"/>
      <c r="H199" s="58"/>
      <c r="I199" s="163"/>
      <c r="J199" s="58"/>
      <c r="K199" s="58"/>
      <c r="L199" s="56"/>
      <c r="M199" s="283"/>
      <c r="N199" s="253"/>
      <c r="O199" s="253"/>
      <c r="P199" s="253"/>
      <c r="Q199" s="253"/>
      <c r="R199" s="253"/>
      <c r="S199" s="253"/>
      <c r="T199" s="284"/>
      <c r="AT199" s="19" t="s">
        <v>188</v>
      </c>
      <c r="AU199" s="19" t="s">
        <v>80</v>
      </c>
    </row>
    <row r="200" spans="2:12" s="1" customFormat="1" ht="6.95" customHeight="1">
      <c r="B200" s="51"/>
      <c r="C200" s="52"/>
      <c r="D200" s="52"/>
      <c r="E200" s="52"/>
      <c r="F200" s="52"/>
      <c r="G200" s="52"/>
      <c r="H200" s="52"/>
      <c r="I200" s="139"/>
      <c r="J200" s="52"/>
      <c r="K200" s="52"/>
      <c r="L200" s="56"/>
    </row>
  </sheetData>
  <sheetProtection password="CC35" sheet="1" objects="1" scenarios="1" formatColumns="0" formatRows="0" sort="0" autoFilter="0"/>
  <autoFilter ref="C88:K88"/>
  <mergeCells count="12">
    <mergeCell ref="G1:H1"/>
    <mergeCell ref="L2:V2"/>
    <mergeCell ref="E49:H49"/>
    <mergeCell ref="E51:H51"/>
    <mergeCell ref="E77:H77"/>
    <mergeCell ref="E79:H79"/>
    <mergeCell ref="E81:H81"/>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100</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s="1" customFormat="1" ht="13.5">
      <c r="B8" s="36"/>
      <c r="C8" s="37"/>
      <c r="D8" s="32" t="s">
        <v>148</v>
      </c>
      <c r="E8" s="37"/>
      <c r="F8" s="37"/>
      <c r="G8" s="37"/>
      <c r="H8" s="37"/>
      <c r="I8" s="118"/>
      <c r="J8" s="37"/>
      <c r="K8" s="40"/>
    </row>
    <row r="9" spans="2:11" s="1" customFormat="1" ht="36.95" customHeight="1">
      <c r="B9" s="36"/>
      <c r="C9" s="37"/>
      <c r="D9" s="37"/>
      <c r="E9" s="329" t="s">
        <v>1366</v>
      </c>
      <c r="F9" s="297"/>
      <c r="G9" s="297"/>
      <c r="H9" s="297"/>
      <c r="I9" s="118"/>
      <c r="J9" s="37"/>
      <c r="K9" s="40"/>
    </row>
    <row r="10" spans="2:11" s="1" customFormat="1" ht="13.5">
      <c r="B10" s="36"/>
      <c r="C10" s="37"/>
      <c r="D10" s="37"/>
      <c r="E10" s="37"/>
      <c r="F10" s="37"/>
      <c r="G10" s="37"/>
      <c r="H10" s="37"/>
      <c r="I10" s="118"/>
      <c r="J10" s="37"/>
      <c r="K10" s="40"/>
    </row>
    <row r="11" spans="2:11" s="1" customFormat="1" ht="14.45" customHeight="1">
      <c r="B11" s="36"/>
      <c r="C11" s="37"/>
      <c r="D11" s="32" t="s">
        <v>18</v>
      </c>
      <c r="E11" s="37"/>
      <c r="F11" s="30" t="s">
        <v>21</v>
      </c>
      <c r="G11" s="37"/>
      <c r="H11" s="37"/>
      <c r="I11" s="119" t="s">
        <v>20</v>
      </c>
      <c r="J11" s="30" t="s">
        <v>21</v>
      </c>
      <c r="K11" s="40"/>
    </row>
    <row r="12" spans="2:11" s="1" customFormat="1" ht="14.45" customHeight="1">
      <c r="B12" s="36"/>
      <c r="C12" s="37"/>
      <c r="D12" s="32" t="s">
        <v>22</v>
      </c>
      <c r="E12" s="37"/>
      <c r="F12" s="30" t="s">
        <v>23</v>
      </c>
      <c r="G12" s="37"/>
      <c r="H12" s="37"/>
      <c r="I12" s="119" t="s">
        <v>24</v>
      </c>
      <c r="J12" s="120" t="str">
        <f>'Rekapitulace stavby'!AN8</f>
        <v>22. 3. 2016</v>
      </c>
      <c r="K12" s="40"/>
    </row>
    <row r="13" spans="2:11" s="1" customFormat="1" ht="10.9" customHeight="1">
      <c r="B13" s="36"/>
      <c r="C13" s="37"/>
      <c r="D13" s="37"/>
      <c r="E13" s="37"/>
      <c r="F13" s="37"/>
      <c r="G13" s="37"/>
      <c r="H13" s="37"/>
      <c r="I13" s="118"/>
      <c r="J13" s="37"/>
      <c r="K13" s="40"/>
    </row>
    <row r="14" spans="2:11" s="1" customFormat="1" ht="14.45" customHeight="1">
      <c r="B14" s="36"/>
      <c r="C14" s="37"/>
      <c r="D14" s="32" t="s">
        <v>26</v>
      </c>
      <c r="E14" s="37"/>
      <c r="F14" s="37"/>
      <c r="G14" s="37"/>
      <c r="H14" s="37"/>
      <c r="I14" s="119" t="s">
        <v>27</v>
      </c>
      <c r="J14" s="30" t="str">
        <f>IF('Rekapitulace stavby'!AN10="","",'Rekapitulace stavby'!AN10)</f>
        <v/>
      </c>
      <c r="K14" s="40"/>
    </row>
    <row r="15" spans="2:11" s="1" customFormat="1" ht="18" customHeight="1">
      <c r="B15" s="36"/>
      <c r="C15" s="37"/>
      <c r="D15" s="37"/>
      <c r="E15" s="30" t="str">
        <f>IF('Rekapitulace stavby'!E11="","",'Rekapitulace stavby'!E11)</f>
        <v>Povodí Labe, státní podnik</v>
      </c>
      <c r="F15" s="37"/>
      <c r="G15" s="37"/>
      <c r="H15" s="37"/>
      <c r="I15" s="119" t="s">
        <v>29</v>
      </c>
      <c r="J15" s="30" t="str">
        <f>IF('Rekapitulace stavby'!AN11="","",'Rekapitulace stavby'!AN11)</f>
        <v/>
      </c>
      <c r="K15" s="40"/>
    </row>
    <row r="16" spans="2:11" s="1" customFormat="1" ht="6.95" customHeight="1">
      <c r="B16" s="36"/>
      <c r="C16" s="37"/>
      <c r="D16" s="37"/>
      <c r="E16" s="37"/>
      <c r="F16" s="37"/>
      <c r="G16" s="37"/>
      <c r="H16" s="37"/>
      <c r="I16" s="118"/>
      <c r="J16" s="37"/>
      <c r="K16" s="40"/>
    </row>
    <row r="17" spans="2:11" s="1" customFormat="1" ht="14.45" customHeight="1">
      <c r="B17" s="36"/>
      <c r="C17" s="37"/>
      <c r="D17" s="32" t="s">
        <v>30</v>
      </c>
      <c r="E17" s="37"/>
      <c r="F17" s="37"/>
      <c r="G17" s="37"/>
      <c r="H17" s="37"/>
      <c r="I17" s="119" t="s">
        <v>27</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9" t="s">
        <v>29</v>
      </c>
      <c r="J18" s="30" t="str">
        <f>IF('Rekapitulace stavby'!AN14="Vyplň údaj","",IF('Rekapitulace stavby'!AN14="","",'Rekapitulace stavby'!AN14))</f>
        <v/>
      </c>
      <c r="K18" s="40"/>
    </row>
    <row r="19" spans="2:11" s="1" customFormat="1" ht="6.95" customHeight="1">
      <c r="B19" s="36"/>
      <c r="C19" s="37"/>
      <c r="D19" s="37"/>
      <c r="E19" s="37"/>
      <c r="F19" s="37"/>
      <c r="G19" s="37"/>
      <c r="H19" s="37"/>
      <c r="I19" s="118"/>
      <c r="J19" s="37"/>
      <c r="K19" s="40"/>
    </row>
    <row r="20" spans="2:11" s="1" customFormat="1" ht="14.45" customHeight="1">
      <c r="B20" s="36"/>
      <c r="C20" s="37"/>
      <c r="D20" s="32" t="s">
        <v>32</v>
      </c>
      <c r="E20" s="37"/>
      <c r="F20" s="37"/>
      <c r="G20" s="37"/>
      <c r="H20" s="37"/>
      <c r="I20" s="119" t="s">
        <v>27</v>
      </c>
      <c r="J20" s="30" t="str">
        <f>IF('Rekapitulace stavby'!AN16="","",'Rekapitulace stavby'!AN16)</f>
        <v/>
      </c>
      <c r="K20" s="40"/>
    </row>
    <row r="21" spans="2:11" s="1" customFormat="1" ht="18" customHeight="1">
      <c r="B21" s="36"/>
      <c r="C21" s="37"/>
      <c r="D21" s="37"/>
      <c r="E21" s="30" t="str">
        <f>IF('Rekapitulace stavby'!E17="","",'Rekapitulace stavby'!E17)</f>
        <v>HG Partner, s.r.o.</v>
      </c>
      <c r="F21" s="37"/>
      <c r="G21" s="37"/>
      <c r="H21" s="37"/>
      <c r="I21" s="119" t="s">
        <v>29</v>
      </c>
      <c r="J21" s="30" t="str">
        <f>IF('Rekapitulace stavby'!AN17="","",'Rekapitulace stavby'!AN17)</f>
        <v/>
      </c>
      <c r="K21" s="40"/>
    </row>
    <row r="22" spans="2:11" s="1" customFormat="1" ht="6.95" customHeight="1">
      <c r="B22" s="36"/>
      <c r="C22" s="37"/>
      <c r="D22" s="37"/>
      <c r="E22" s="37"/>
      <c r="F22" s="37"/>
      <c r="G22" s="37"/>
      <c r="H22" s="37"/>
      <c r="I22" s="118"/>
      <c r="J22" s="37"/>
      <c r="K22" s="40"/>
    </row>
    <row r="23" spans="2:11" s="1" customFormat="1" ht="14.45" customHeight="1">
      <c r="B23" s="36"/>
      <c r="C23" s="37"/>
      <c r="D23" s="32" t="s">
        <v>35</v>
      </c>
      <c r="E23" s="37"/>
      <c r="F23" s="37"/>
      <c r="G23" s="37"/>
      <c r="H23" s="37"/>
      <c r="I23" s="118"/>
      <c r="J23" s="37"/>
      <c r="K23" s="40"/>
    </row>
    <row r="24" spans="2:11" s="7" customFormat="1" ht="22.5" customHeight="1">
      <c r="B24" s="121"/>
      <c r="C24" s="122"/>
      <c r="D24" s="122"/>
      <c r="E24" s="293" t="s">
        <v>21</v>
      </c>
      <c r="F24" s="330"/>
      <c r="G24" s="330"/>
      <c r="H24" s="330"/>
      <c r="I24" s="123"/>
      <c r="J24" s="122"/>
      <c r="K24" s="124"/>
    </row>
    <row r="25" spans="2:11" s="1" customFormat="1" ht="6.95" customHeight="1">
      <c r="B25" s="36"/>
      <c r="C25" s="37"/>
      <c r="D25" s="37"/>
      <c r="E25" s="37"/>
      <c r="F25" s="37"/>
      <c r="G25" s="37"/>
      <c r="H25" s="37"/>
      <c r="I25" s="118"/>
      <c r="J25" s="37"/>
      <c r="K25" s="40"/>
    </row>
    <row r="26" spans="2:11" s="1" customFormat="1" ht="6.95" customHeight="1">
      <c r="B26" s="36"/>
      <c r="C26" s="37"/>
      <c r="D26" s="81"/>
      <c r="E26" s="81"/>
      <c r="F26" s="81"/>
      <c r="G26" s="81"/>
      <c r="H26" s="81"/>
      <c r="I26" s="125"/>
      <c r="J26" s="81"/>
      <c r="K26" s="126"/>
    </row>
    <row r="27" spans="2:11" s="1" customFormat="1" ht="25.35" customHeight="1">
      <c r="B27" s="36"/>
      <c r="C27" s="37"/>
      <c r="D27" s="127" t="s">
        <v>37</v>
      </c>
      <c r="E27" s="37"/>
      <c r="F27" s="37"/>
      <c r="G27" s="37"/>
      <c r="H27" s="37"/>
      <c r="I27" s="118"/>
      <c r="J27" s="128">
        <f>ROUND(J87,2)</f>
        <v>0</v>
      </c>
      <c r="K27" s="40"/>
    </row>
    <row r="28" spans="2:11" s="1" customFormat="1" ht="6.95" customHeight="1">
      <c r="B28" s="36"/>
      <c r="C28" s="37"/>
      <c r="D28" s="81"/>
      <c r="E28" s="81"/>
      <c r="F28" s="81"/>
      <c r="G28" s="81"/>
      <c r="H28" s="81"/>
      <c r="I28" s="125"/>
      <c r="J28" s="81"/>
      <c r="K28" s="126"/>
    </row>
    <row r="29" spans="2:11" s="1" customFormat="1" ht="14.45" customHeight="1">
      <c r="B29" s="36"/>
      <c r="C29" s="37"/>
      <c r="D29" s="37"/>
      <c r="E29" s="37"/>
      <c r="F29" s="41" t="s">
        <v>39</v>
      </c>
      <c r="G29" s="37"/>
      <c r="H29" s="37"/>
      <c r="I29" s="129" t="s">
        <v>38</v>
      </c>
      <c r="J29" s="41" t="s">
        <v>40</v>
      </c>
      <c r="K29" s="40"/>
    </row>
    <row r="30" spans="2:11" s="1" customFormat="1" ht="14.45" customHeight="1">
      <c r="B30" s="36"/>
      <c r="C30" s="37"/>
      <c r="D30" s="44" t="s">
        <v>41</v>
      </c>
      <c r="E30" s="44" t="s">
        <v>42</v>
      </c>
      <c r="F30" s="130">
        <f>ROUND(SUM(BE87:BE205),2)</f>
        <v>0</v>
      </c>
      <c r="G30" s="37"/>
      <c r="H30" s="37"/>
      <c r="I30" s="131">
        <v>0.21</v>
      </c>
      <c r="J30" s="130">
        <f>ROUND(ROUND((SUM(BE87:BE205)),2)*I30,2)</f>
        <v>0</v>
      </c>
      <c r="K30" s="40"/>
    </row>
    <row r="31" spans="2:11" s="1" customFormat="1" ht="14.45" customHeight="1">
      <c r="B31" s="36"/>
      <c r="C31" s="37"/>
      <c r="D31" s="37"/>
      <c r="E31" s="44" t="s">
        <v>43</v>
      </c>
      <c r="F31" s="130">
        <f>ROUND(SUM(BF87:BF205),2)</f>
        <v>0</v>
      </c>
      <c r="G31" s="37"/>
      <c r="H31" s="37"/>
      <c r="I31" s="131">
        <v>0.15</v>
      </c>
      <c r="J31" s="130">
        <f>ROUND(ROUND((SUM(BF87:BF205)),2)*I31,2)</f>
        <v>0</v>
      </c>
      <c r="K31" s="40"/>
    </row>
    <row r="32" spans="2:11" s="1" customFormat="1" ht="14.45" customHeight="1" hidden="1">
      <c r="B32" s="36"/>
      <c r="C32" s="37"/>
      <c r="D32" s="37"/>
      <c r="E32" s="44" t="s">
        <v>44</v>
      </c>
      <c r="F32" s="130">
        <f>ROUND(SUM(BG87:BG205),2)</f>
        <v>0</v>
      </c>
      <c r="G32" s="37"/>
      <c r="H32" s="37"/>
      <c r="I32" s="131">
        <v>0.21</v>
      </c>
      <c r="J32" s="130">
        <v>0</v>
      </c>
      <c r="K32" s="40"/>
    </row>
    <row r="33" spans="2:11" s="1" customFormat="1" ht="14.45" customHeight="1" hidden="1">
      <c r="B33" s="36"/>
      <c r="C33" s="37"/>
      <c r="D33" s="37"/>
      <c r="E33" s="44" t="s">
        <v>45</v>
      </c>
      <c r="F33" s="130">
        <f>ROUND(SUM(BH87:BH205),2)</f>
        <v>0</v>
      </c>
      <c r="G33" s="37"/>
      <c r="H33" s="37"/>
      <c r="I33" s="131">
        <v>0.15</v>
      </c>
      <c r="J33" s="130">
        <v>0</v>
      </c>
      <c r="K33" s="40"/>
    </row>
    <row r="34" spans="2:11" s="1" customFormat="1" ht="14.45" customHeight="1" hidden="1">
      <c r="B34" s="36"/>
      <c r="C34" s="37"/>
      <c r="D34" s="37"/>
      <c r="E34" s="44" t="s">
        <v>46</v>
      </c>
      <c r="F34" s="130">
        <f>ROUND(SUM(BI87:BI205),2)</f>
        <v>0</v>
      </c>
      <c r="G34" s="37"/>
      <c r="H34" s="37"/>
      <c r="I34" s="131">
        <v>0</v>
      </c>
      <c r="J34" s="130">
        <v>0</v>
      </c>
      <c r="K34" s="40"/>
    </row>
    <row r="35" spans="2:11" s="1" customFormat="1" ht="6.95" customHeight="1">
      <c r="B35" s="36"/>
      <c r="C35" s="37"/>
      <c r="D35" s="37"/>
      <c r="E35" s="37"/>
      <c r="F35" s="37"/>
      <c r="G35" s="37"/>
      <c r="H35" s="37"/>
      <c r="I35" s="118"/>
      <c r="J35" s="37"/>
      <c r="K35" s="40"/>
    </row>
    <row r="36" spans="2:11" s="1" customFormat="1" ht="25.35" customHeight="1">
      <c r="B36" s="36"/>
      <c r="C36" s="132"/>
      <c r="D36" s="133" t="s">
        <v>47</v>
      </c>
      <c r="E36" s="75"/>
      <c r="F36" s="75"/>
      <c r="G36" s="134" t="s">
        <v>48</v>
      </c>
      <c r="H36" s="135" t="s">
        <v>49</v>
      </c>
      <c r="I36" s="136"/>
      <c r="J36" s="137">
        <f>SUM(J27:J34)</f>
        <v>0</v>
      </c>
      <c r="K36" s="138"/>
    </row>
    <row r="37" spans="2:11" s="1" customFormat="1" ht="14.45" customHeight="1">
      <c r="B37" s="51"/>
      <c r="C37" s="52"/>
      <c r="D37" s="52"/>
      <c r="E37" s="52"/>
      <c r="F37" s="52"/>
      <c r="G37" s="52"/>
      <c r="H37" s="52"/>
      <c r="I37" s="139"/>
      <c r="J37" s="52"/>
      <c r="K37" s="53"/>
    </row>
    <row r="41" spans="2:11" s="1" customFormat="1" ht="6.95" customHeight="1">
      <c r="B41" s="140"/>
      <c r="C41" s="141"/>
      <c r="D41" s="141"/>
      <c r="E41" s="141"/>
      <c r="F41" s="141"/>
      <c r="G41" s="141"/>
      <c r="H41" s="141"/>
      <c r="I41" s="142"/>
      <c r="J41" s="141"/>
      <c r="K41" s="143"/>
    </row>
    <row r="42" spans="2:11" s="1" customFormat="1" ht="36.95" customHeight="1">
      <c r="B42" s="36"/>
      <c r="C42" s="25" t="s">
        <v>150</v>
      </c>
      <c r="D42" s="37"/>
      <c r="E42" s="37"/>
      <c r="F42" s="37"/>
      <c r="G42" s="37"/>
      <c r="H42" s="37"/>
      <c r="I42" s="118"/>
      <c r="J42" s="37"/>
      <c r="K42" s="40"/>
    </row>
    <row r="43" spans="2:11" s="1" customFormat="1" ht="6.95" customHeight="1">
      <c r="B43" s="36"/>
      <c r="C43" s="37"/>
      <c r="D43" s="37"/>
      <c r="E43" s="37"/>
      <c r="F43" s="37"/>
      <c r="G43" s="37"/>
      <c r="H43" s="37"/>
      <c r="I43" s="118"/>
      <c r="J43" s="37"/>
      <c r="K43" s="40"/>
    </row>
    <row r="44" spans="2:11" s="1" customFormat="1" ht="14.45" customHeight="1">
      <c r="B44" s="36"/>
      <c r="C44" s="32" t="s">
        <v>16</v>
      </c>
      <c r="D44" s="37"/>
      <c r="E44" s="37"/>
      <c r="F44" s="37"/>
      <c r="G44" s="37"/>
      <c r="H44" s="37"/>
      <c r="I44" s="118"/>
      <c r="J44" s="37"/>
      <c r="K44" s="40"/>
    </row>
    <row r="45" spans="2:11" s="1" customFormat="1" ht="22.5" customHeight="1">
      <c r="B45" s="36"/>
      <c r="C45" s="37"/>
      <c r="D45" s="37"/>
      <c r="E45" s="328" t="str">
        <f>E7</f>
        <v>VD Labská, zvýšení retenční funkce rekonstrucí spodních výpustí v obtokovém tunelu</v>
      </c>
      <c r="F45" s="297"/>
      <c r="G45" s="297"/>
      <c r="H45" s="297"/>
      <c r="I45" s="118"/>
      <c r="J45" s="37"/>
      <c r="K45" s="40"/>
    </row>
    <row r="46" spans="2:11" s="1" customFormat="1" ht="14.45" customHeight="1">
      <c r="B46" s="36"/>
      <c r="C46" s="32" t="s">
        <v>148</v>
      </c>
      <c r="D46" s="37"/>
      <c r="E46" s="37"/>
      <c r="F46" s="37"/>
      <c r="G46" s="37"/>
      <c r="H46" s="37"/>
      <c r="I46" s="118"/>
      <c r="J46" s="37"/>
      <c r="K46" s="40"/>
    </row>
    <row r="47" spans="2:11" s="1" customFormat="1" ht="23.25" customHeight="1">
      <c r="B47" s="36"/>
      <c r="C47" s="37"/>
      <c r="D47" s="37"/>
      <c r="E47" s="329" t="str">
        <f>E9</f>
        <v>SO 04 - potrubí limnigrafu</v>
      </c>
      <c r="F47" s="297"/>
      <c r="G47" s="297"/>
      <c r="H47" s="297"/>
      <c r="I47" s="118"/>
      <c r="J47" s="37"/>
      <c r="K47" s="40"/>
    </row>
    <row r="48" spans="2:11" s="1" customFormat="1" ht="6.95" customHeight="1">
      <c r="B48" s="36"/>
      <c r="C48" s="37"/>
      <c r="D48" s="37"/>
      <c r="E48" s="37"/>
      <c r="F48" s="37"/>
      <c r="G48" s="37"/>
      <c r="H48" s="37"/>
      <c r="I48" s="118"/>
      <c r="J48" s="37"/>
      <c r="K48" s="40"/>
    </row>
    <row r="49" spans="2:11" s="1" customFormat="1" ht="18" customHeight="1">
      <c r="B49" s="36"/>
      <c r="C49" s="32" t="s">
        <v>22</v>
      </c>
      <c r="D49" s="37"/>
      <c r="E49" s="37"/>
      <c r="F49" s="30" t="str">
        <f>F12</f>
        <v xml:space="preserve"> </v>
      </c>
      <c r="G49" s="37"/>
      <c r="H49" s="37"/>
      <c r="I49" s="119" t="s">
        <v>24</v>
      </c>
      <c r="J49" s="120" t="str">
        <f>IF(J12="","",J12)</f>
        <v>22. 3. 2016</v>
      </c>
      <c r="K49" s="40"/>
    </row>
    <row r="50" spans="2:11" s="1" customFormat="1" ht="6.95" customHeight="1">
      <c r="B50" s="36"/>
      <c r="C50" s="37"/>
      <c r="D50" s="37"/>
      <c r="E50" s="37"/>
      <c r="F50" s="37"/>
      <c r="G50" s="37"/>
      <c r="H50" s="37"/>
      <c r="I50" s="118"/>
      <c r="J50" s="37"/>
      <c r="K50" s="40"/>
    </row>
    <row r="51" spans="2:11" s="1" customFormat="1" ht="13.5">
      <c r="B51" s="36"/>
      <c r="C51" s="32" t="s">
        <v>26</v>
      </c>
      <c r="D51" s="37"/>
      <c r="E51" s="37"/>
      <c r="F51" s="30" t="str">
        <f>E15</f>
        <v>Povodí Labe, státní podnik</v>
      </c>
      <c r="G51" s="37"/>
      <c r="H51" s="37"/>
      <c r="I51" s="119" t="s">
        <v>32</v>
      </c>
      <c r="J51" s="30" t="str">
        <f>E21</f>
        <v>HG Partner, s.r.o.</v>
      </c>
      <c r="K51" s="40"/>
    </row>
    <row r="52" spans="2:11" s="1" customFormat="1" ht="14.45" customHeight="1">
      <c r="B52" s="36"/>
      <c r="C52" s="32" t="s">
        <v>30</v>
      </c>
      <c r="D52" s="37"/>
      <c r="E52" s="37"/>
      <c r="F52" s="30" t="str">
        <f>IF(E18="","",E18)</f>
        <v/>
      </c>
      <c r="G52" s="37"/>
      <c r="H52" s="37"/>
      <c r="I52" s="118"/>
      <c r="J52" s="37"/>
      <c r="K52" s="40"/>
    </row>
    <row r="53" spans="2:11" s="1" customFormat="1" ht="10.35" customHeight="1">
      <c r="B53" s="36"/>
      <c r="C53" s="37"/>
      <c r="D53" s="37"/>
      <c r="E53" s="37"/>
      <c r="F53" s="37"/>
      <c r="G53" s="37"/>
      <c r="H53" s="37"/>
      <c r="I53" s="118"/>
      <c r="J53" s="37"/>
      <c r="K53" s="40"/>
    </row>
    <row r="54" spans="2:11" s="1" customFormat="1" ht="29.25" customHeight="1">
      <c r="B54" s="36"/>
      <c r="C54" s="144" t="s">
        <v>151</v>
      </c>
      <c r="D54" s="132"/>
      <c r="E54" s="132"/>
      <c r="F54" s="132"/>
      <c r="G54" s="132"/>
      <c r="H54" s="132"/>
      <c r="I54" s="145"/>
      <c r="J54" s="146" t="s">
        <v>152</v>
      </c>
      <c r="K54" s="147"/>
    </row>
    <row r="55" spans="2:11" s="1" customFormat="1" ht="10.35" customHeight="1">
      <c r="B55" s="36"/>
      <c r="C55" s="37"/>
      <c r="D55" s="37"/>
      <c r="E55" s="37"/>
      <c r="F55" s="37"/>
      <c r="G55" s="37"/>
      <c r="H55" s="37"/>
      <c r="I55" s="118"/>
      <c r="J55" s="37"/>
      <c r="K55" s="40"/>
    </row>
    <row r="56" spans="2:47" s="1" customFormat="1" ht="29.25" customHeight="1">
      <c r="B56" s="36"/>
      <c r="C56" s="148" t="s">
        <v>153</v>
      </c>
      <c r="D56" s="37"/>
      <c r="E56" s="37"/>
      <c r="F56" s="37"/>
      <c r="G56" s="37"/>
      <c r="H56" s="37"/>
      <c r="I56" s="118"/>
      <c r="J56" s="128">
        <f>J87</f>
        <v>0</v>
      </c>
      <c r="K56" s="40"/>
      <c r="AU56" s="19" t="s">
        <v>154</v>
      </c>
    </row>
    <row r="57" spans="2:11" s="8" customFormat="1" ht="24.95" customHeight="1">
      <c r="B57" s="149"/>
      <c r="C57" s="150"/>
      <c r="D57" s="151" t="s">
        <v>509</v>
      </c>
      <c r="E57" s="152"/>
      <c r="F57" s="152"/>
      <c r="G57" s="152"/>
      <c r="H57" s="152"/>
      <c r="I57" s="153"/>
      <c r="J57" s="154">
        <f>J88</f>
        <v>0</v>
      </c>
      <c r="K57" s="155"/>
    </row>
    <row r="58" spans="2:11" s="9" customFormat="1" ht="19.9" customHeight="1">
      <c r="B58" s="156"/>
      <c r="C58" s="157"/>
      <c r="D58" s="158" t="s">
        <v>158</v>
      </c>
      <c r="E58" s="159"/>
      <c r="F58" s="159"/>
      <c r="G58" s="159"/>
      <c r="H58" s="159"/>
      <c r="I58" s="160"/>
      <c r="J58" s="161">
        <f>J89</f>
        <v>0</v>
      </c>
      <c r="K58" s="162"/>
    </row>
    <row r="59" spans="2:11" s="9" customFormat="1" ht="19.9" customHeight="1">
      <c r="B59" s="156"/>
      <c r="C59" s="157"/>
      <c r="D59" s="158" t="s">
        <v>1367</v>
      </c>
      <c r="E59" s="159"/>
      <c r="F59" s="159"/>
      <c r="G59" s="159"/>
      <c r="H59" s="159"/>
      <c r="I59" s="160"/>
      <c r="J59" s="161">
        <f>J93</f>
        <v>0</v>
      </c>
      <c r="K59" s="162"/>
    </row>
    <row r="60" spans="2:11" s="9" customFormat="1" ht="19.9" customHeight="1">
      <c r="B60" s="156"/>
      <c r="C60" s="157"/>
      <c r="D60" s="158" t="s">
        <v>156</v>
      </c>
      <c r="E60" s="159"/>
      <c r="F60" s="159"/>
      <c r="G60" s="159"/>
      <c r="H60" s="159"/>
      <c r="I60" s="160"/>
      <c r="J60" s="161">
        <f>J107</f>
        <v>0</v>
      </c>
      <c r="K60" s="162"/>
    </row>
    <row r="61" spans="2:11" s="9" customFormat="1" ht="19.9" customHeight="1">
      <c r="B61" s="156"/>
      <c r="C61" s="157"/>
      <c r="D61" s="158" t="s">
        <v>514</v>
      </c>
      <c r="E61" s="159"/>
      <c r="F61" s="159"/>
      <c r="G61" s="159"/>
      <c r="H61" s="159"/>
      <c r="I61" s="160"/>
      <c r="J61" s="161">
        <f>J128</f>
        <v>0</v>
      </c>
      <c r="K61" s="162"/>
    </row>
    <row r="62" spans="2:11" s="8" customFormat="1" ht="24.95" customHeight="1">
      <c r="B62" s="149"/>
      <c r="C62" s="150"/>
      <c r="D62" s="151" t="s">
        <v>515</v>
      </c>
      <c r="E62" s="152"/>
      <c r="F62" s="152"/>
      <c r="G62" s="152"/>
      <c r="H62" s="152"/>
      <c r="I62" s="153"/>
      <c r="J62" s="154">
        <f>J133</f>
        <v>0</v>
      </c>
      <c r="K62" s="155"/>
    </row>
    <row r="63" spans="2:11" s="9" customFormat="1" ht="19.9" customHeight="1">
      <c r="B63" s="156"/>
      <c r="C63" s="157"/>
      <c r="D63" s="158" t="s">
        <v>1368</v>
      </c>
      <c r="E63" s="159"/>
      <c r="F63" s="159"/>
      <c r="G63" s="159"/>
      <c r="H63" s="159"/>
      <c r="I63" s="160"/>
      <c r="J63" s="161">
        <f>J134</f>
        <v>0</v>
      </c>
      <c r="K63" s="162"/>
    </row>
    <row r="64" spans="2:11" s="9" customFormat="1" ht="19.9" customHeight="1">
      <c r="B64" s="156"/>
      <c r="C64" s="157"/>
      <c r="D64" s="158" t="s">
        <v>1369</v>
      </c>
      <c r="E64" s="159"/>
      <c r="F64" s="159"/>
      <c r="G64" s="159"/>
      <c r="H64" s="159"/>
      <c r="I64" s="160"/>
      <c r="J64" s="161">
        <f>J139</f>
        <v>0</v>
      </c>
      <c r="K64" s="162"/>
    </row>
    <row r="65" spans="2:11" s="8" customFormat="1" ht="24.95" customHeight="1">
      <c r="B65" s="149"/>
      <c r="C65" s="150"/>
      <c r="D65" s="151" t="s">
        <v>160</v>
      </c>
      <c r="E65" s="152"/>
      <c r="F65" s="152"/>
      <c r="G65" s="152"/>
      <c r="H65" s="152"/>
      <c r="I65" s="153"/>
      <c r="J65" s="154">
        <f>J155</f>
        <v>0</v>
      </c>
      <c r="K65" s="155"/>
    </row>
    <row r="66" spans="2:11" s="9" customFormat="1" ht="19.9" customHeight="1">
      <c r="B66" s="156"/>
      <c r="C66" s="157"/>
      <c r="D66" s="158" t="s">
        <v>517</v>
      </c>
      <c r="E66" s="159"/>
      <c r="F66" s="159"/>
      <c r="G66" s="159"/>
      <c r="H66" s="159"/>
      <c r="I66" s="160"/>
      <c r="J66" s="161">
        <f>J156</f>
        <v>0</v>
      </c>
      <c r="K66" s="162"/>
    </row>
    <row r="67" spans="2:11" s="9" customFormat="1" ht="19.9" customHeight="1">
      <c r="B67" s="156"/>
      <c r="C67" s="157"/>
      <c r="D67" s="158" t="s">
        <v>1370</v>
      </c>
      <c r="E67" s="159"/>
      <c r="F67" s="159"/>
      <c r="G67" s="159"/>
      <c r="H67" s="159"/>
      <c r="I67" s="160"/>
      <c r="J67" s="161">
        <f>J199</f>
        <v>0</v>
      </c>
      <c r="K67" s="162"/>
    </row>
    <row r="68" spans="2:11" s="1" customFormat="1" ht="21.75" customHeight="1">
      <c r="B68" s="36"/>
      <c r="C68" s="37"/>
      <c r="D68" s="37"/>
      <c r="E68" s="37"/>
      <c r="F68" s="37"/>
      <c r="G68" s="37"/>
      <c r="H68" s="37"/>
      <c r="I68" s="118"/>
      <c r="J68" s="37"/>
      <c r="K68" s="40"/>
    </row>
    <row r="69" spans="2:11" s="1" customFormat="1" ht="6.95" customHeight="1">
      <c r="B69" s="51"/>
      <c r="C69" s="52"/>
      <c r="D69" s="52"/>
      <c r="E69" s="52"/>
      <c r="F69" s="52"/>
      <c r="G69" s="52"/>
      <c r="H69" s="52"/>
      <c r="I69" s="139"/>
      <c r="J69" s="52"/>
      <c r="K69" s="53"/>
    </row>
    <row r="73" spans="2:12" s="1" customFormat="1" ht="6.95" customHeight="1">
      <c r="B73" s="54"/>
      <c r="C73" s="55"/>
      <c r="D73" s="55"/>
      <c r="E73" s="55"/>
      <c r="F73" s="55"/>
      <c r="G73" s="55"/>
      <c r="H73" s="55"/>
      <c r="I73" s="142"/>
      <c r="J73" s="55"/>
      <c r="K73" s="55"/>
      <c r="L73" s="56"/>
    </row>
    <row r="74" spans="2:12" s="1" customFormat="1" ht="36.95" customHeight="1">
      <c r="B74" s="36"/>
      <c r="C74" s="57" t="s">
        <v>165</v>
      </c>
      <c r="D74" s="58"/>
      <c r="E74" s="58"/>
      <c r="F74" s="58"/>
      <c r="G74" s="58"/>
      <c r="H74" s="58"/>
      <c r="I74" s="163"/>
      <c r="J74" s="58"/>
      <c r="K74" s="58"/>
      <c r="L74" s="56"/>
    </row>
    <row r="75" spans="2:12" s="1" customFormat="1" ht="6.95" customHeight="1">
      <c r="B75" s="36"/>
      <c r="C75" s="58"/>
      <c r="D75" s="58"/>
      <c r="E75" s="58"/>
      <c r="F75" s="58"/>
      <c r="G75" s="58"/>
      <c r="H75" s="58"/>
      <c r="I75" s="163"/>
      <c r="J75" s="58"/>
      <c r="K75" s="58"/>
      <c r="L75" s="56"/>
    </row>
    <row r="76" spans="2:12" s="1" customFormat="1" ht="14.45" customHeight="1">
      <c r="B76" s="36"/>
      <c r="C76" s="60" t="s">
        <v>16</v>
      </c>
      <c r="D76" s="58"/>
      <c r="E76" s="58"/>
      <c r="F76" s="58"/>
      <c r="G76" s="58"/>
      <c r="H76" s="58"/>
      <c r="I76" s="163"/>
      <c r="J76" s="58"/>
      <c r="K76" s="58"/>
      <c r="L76" s="56"/>
    </row>
    <row r="77" spans="2:12" s="1" customFormat="1" ht="22.5" customHeight="1">
      <c r="B77" s="36"/>
      <c r="C77" s="58"/>
      <c r="D77" s="58"/>
      <c r="E77" s="331" t="str">
        <f>E7</f>
        <v>VD Labská, zvýšení retenční funkce rekonstrucí spodních výpustí v obtokovém tunelu</v>
      </c>
      <c r="F77" s="308"/>
      <c r="G77" s="308"/>
      <c r="H77" s="308"/>
      <c r="I77" s="163"/>
      <c r="J77" s="58"/>
      <c r="K77" s="58"/>
      <c r="L77" s="56"/>
    </row>
    <row r="78" spans="2:12" s="1" customFormat="1" ht="14.45" customHeight="1">
      <c r="B78" s="36"/>
      <c r="C78" s="60" t="s">
        <v>148</v>
      </c>
      <c r="D78" s="58"/>
      <c r="E78" s="58"/>
      <c r="F78" s="58"/>
      <c r="G78" s="58"/>
      <c r="H78" s="58"/>
      <c r="I78" s="163"/>
      <c r="J78" s="58"/>
      <c r="K78" s="58"/>
      <c r="L78" s="56"/>
    </row>
    <row r="79" spans="2:12" s="1" customFormat="1" ht="23.25" customHeight="1">
      <c r="B79" s="36"/>
      <c r="C79" s="58"/>
      <c r="D79" s="58"/>
      <c r="E79" s="305" t="str">
        <f>E9</f>
        <v>SO 04 - potrubí limnigrafu</v>
      </c>
      <c r="F79" s="308"/>
      <c r="G79" s="308"/>
      <c r="H79" s="308"/>
      <c r="I79" s="163"/>
      <c r="J79" s="58"/>
      <c r="K79" s="58"/>
      <c r="L79" s="56"/>
    </row>
    <row r="80" spans="2:12" s="1" customFormat="1" ht="6.95" customHeight="1">
      <c r="B80" s="36"/>
      <c r="C80" s="58"/>
      <c r="D80" s="58"/>
      <c r="E80" s="58"/>
      <c r="F80" s="58"/>
      <c r="G80" s="58"/>
      <c r="H80" s="58"/>
      <c r="I80" s="163"/>
      <c r="J80" s="58"/>
      <c r="K80" s="58"/>
      <c r="L80" s="56"/>
    </row>
    <row r="81" spans="2:12" s="1" customFormat="1" ht="18" customHeight="1">
      <c r="B81" s="36"/>
      <c r="C81" s="60" t="s">
        <v>22</v>
      </c>
      <c r="D81" s="58"/>
      <c r="E81" s="58"/>
      <c r="F81" s="164" t="str">
        <f>F12</f>
        <v xml:space="preserve"> </v>
      </c>
      <c r="G81" s="58"/>
      <c r="H81" s="58"/>
      <c r="I81" s="165" t="s">
        <v>24</v>
      </c>
      <c r="J81" s="68" t="str">
        <f>IF(J12="","",J12)</f>
        <v>22. 3. 2016</v>
      </c>
      <c r="K81" s="58"/>
      <c r="L81" s="56"/>
    </row>
    <row r="82" spans="2:12" s="1" customFormat="1" ht="6.95" customHeight="1">
      <c r="B82" s="36"/>
      <c r="C82" s="58"/>
      <c r="D82" s="58"/>
      <c r="E82" s="58"/>
      <c r="F82" s="58"/>
      <c r="G82" s="58"/>
      <c r="H82" s="58"/>
      <c r="I82" s="163"/>
      <c r="J82" s="58"/>
      <c r="K82" s="58"/>
      <c r="L82" s="56"/>
    </row>
    <row r="83" spans="2:12" s="1" customFormat="1" ht="13.5">
      <c r="B83" s="36"/>
      <c r="C83" s="60" t="s">
        <v>26</v>
      </c>
      <c r="D83" s="58"/>
      <c r="E83" s="58"/>
      <c r="F83" s="164" t="str">
        <f>E15</f>
        <v>Povodí Labe, státní podnik</v>
      </c>
      <c r="G83" s="58"/>
      <c r="H83" s="58"/>
      <c r="I83" s="165" t="s">
        <v>32</v>
      </c>
      <c r="J83" s="164" t="str">
        <f>E21</f>
        <v>HG Partner, s.r.o.</v>
      </c>
      <c r="K83" s="58"/>
      <c r="L83" s="56"/>
    </row>
    <row r="84" spans="2:12" s="1" customFormat="1" ht="14.45" customHeight="1">
      <c r="B84" s="36"/>
      <c r="C84" s="60" t="s">
        <v>30</v>
      </c>
      <c r="D84" s="58"/>
      <c r="E84" s="58"/>
      <c r="F84" s="164" t="str">
        <f>IF(E18="","",E18)</f>
        <v/>
      </c>
      <c r="G84" s="58"/>
      <c r="H84" s="58"/>
      <c r="I84" s="163"/>
      <c r="J84" s="58"/>
      <c r="K84" s="58"/>
      <c r="L84" s="56"/>
    </row>
    <row r="85" spans="2:12" s="1" customFormat="1" ht="10.35" customHeight="1">
      <c r="B85" s="36"/>
      <c r="C85" s="58"/>
      <c r="D85" s="58"/>
      <c r="E85" s="58"/>
      <c r="F85" s="58"/>
      <c r="G85" s="58"/>
      <c r="H85" s="58"/>
      <c r="I85" s="163"/>
      <c r="J85" s="58"/>
      <c r="K85" s="58"/>
      <c r="L85" s="56"/>
    </row>
    <row r="86" spans="2:20" s="10" customFormat="1" ht="29.25" customHeight="1">
      <c r="B86" s="166"/>
      <c r="C86" s="167" t="s">
        <v>166</v>
      </c>
      <c r="D86" s="168" t="s">
        <v>56</v>
      </c>
      <c r="E86" s="168" t="s">
        <v>52</v>
      </c>
      <c r="F86" s="168" t="s">
        <v>167</v>
      </c>
      <c r="G86" s="168" t="s">
        <v>168</v>
      </c>
      <c r="H86" s="168" t="s">
        <v>169</v>
      </c>
      <c r="I86" s="169" t="s">
        <v>170</v>
      </c>
      <c r="J86" s="168" t="s">
        <v>152</v>
      </c>
      <c r="K86" s="170" t="s">
        <v>171</v>
      </c>
      <c r="L86" s="171"/>
      <c r="M86" s="77" t="s">
        <v>172</v>
      </c>
      <c r="N86" s="78" t="s">
        <v>41</v>
      </c>
      <c r="O86" s="78" t="s">
        <v>173</v>
      </c>
      <c r="P86" s="78" t="s">
        <v>174</v>
      </c>
      <c r="Q86" s="78" t="s">
        <v>175</v>
      </c>
      <c r="R86" s="78" t="s">
        <v>176</v>
      </c>
      <c r="S86" s="78" t="s">
        <v>177</v>
      </c>
      <c r="T86" s="79" t="s">
        <v>178</v>
      </c>
    </row>
    <row r="87" spans="2:63" s="1" customFormat="1" ht="29.25" customHeight="1">
      <c r="B87" s="36"/>
      <c r="C87" s="83" t="s">
        <v>153</v>
      </c>
      <c r="D87" s="58"/>
      <c r="E87" s="58"/>
      <c r="F87" s="58"/>
      <c r="G87" s="58"/>
      <c r="H87" s="58"/>
      <c r="I87" s="163"/>
      <c r="J87" s="172">
        <f>BK87</f>
        <v>0</v>
      </c>
      <c r="K87" s="58"/>
      <c r="L87" s="56"/>
      <c r="M87" s="80"/>
      <c r="N87" s="81"/>
      <c r="O87" s="81"/>
      <c r="P87" s="173">
        <f>P88+P133+P155</f>
        <v>0</v>
      </c>
      <c r="Q87" s="81"/>
      <c r="R87" s="173">
        <f>R88+R133+R155</f>
        <v>7.470735039999999</v>
      </c>
      <c r="S87" s="81"/>
      <c r="T87" s="174">
        <f>T88+T133+T155</f>
        <v>1.390333</v>
      </c>
      <c r="AT87" s="19" t="s">
        <v>70</v>
      </c>
      <c r="AU87" s="19" t="s">
        <v>154</v>
      </c>
      <c r="BK87" s="175">
        <f>BK88+BK133+BK155</f>
        <v>0</v>
      </c>
    </row>
    <row r="88" spans="2:63" s="11" customFormat="1" ht="37.35" customHeight="1">
      <c r="B88" s="176"/>
      <c r="C88" s="177"/>
      <c r="D88" s="178" t="s">
        <v>70</v>
      </c>
      <c r="E88" s="179" t="s">
        <v>179</v>
      </c>
      <c r="F88" s="179" t="s">
        <v>519</v>
      </c>
      <c r="G88" s="177"/>
      <c r="H88" s="177"/>
      <c r="I88" s="180"/>
      <c r="J88" s="181">
        <f>BK88</f>
        <v>0</v>
      </c>
      <c r="K88" s="177"/>
      <c r="L88" s="182"/>
      <c r="M88" s="183"/>
      <c r="N88" s="184"/>
      <c r="O88" s="184"/>
      <c r="P88" s="185">
        <f>P89+P93+P107+P128</f>
        <v>0</v>
      </c>
      <c r="Q88" s="184"/>
      <c r="R88" s="185">
        <f>R89+R93+R107+R128</f>
        <v>0.063189</v>
      </c>
      <c r="S88" s="184"/>
      <c r="T88" s="186">
        <f>T89+T93+T107+T128</f>
        <v>0</v>
      </c>
      <c r="AR88" s="187" t="s">
        <v>78</v>
      </c>
      <c r="AT88" s="188" t="s">
        <v>70</v>
      </c>
      <c r="AU88" s="188" t="s">
        <v>71</v>
      </c>
      <c r="AY88" s="187" t="s">
        <v>180</v>
      </c>
      <c r="BK88" s="189">
        <f>BK89+BK93+BK107+BK128</f>
        <v>0</v>
      </c>
    </row>
    <row r="89" spans="2:63" s="11" customFormat="1" ht="19.9" customHeight="1">
      <c r="B89" s="176"/>
      <c r="C89" s="177"/>
      <c r="D89" s="190" t="s">
        <v>70</v>
      </c>
      <c r="E89" s="191" t="s">
        <v>201</v>
      </c>
      <c r="F89" s="191" t="s">
        <v>202</v>
      </c>
      <c r="G89" s="177"/>
      <c r="H89" s="177"/>
      <c r="I89" s="180"/>
      <c r="J89" s="192">
        <f>BK89</f>
        <v>0</v>
      </c>
      <c r="K89" s="177"/>
      <c r="L89" s="182"/>
      <c r="M89" s="183"/>
      <c r="N89" s="184"/>
      <c r="O89" s="184"/>
      <c r="P89" s="185">
        <f>SUM(P90:P92)</f>
        <v>0</v>
      </c>
      <c r="Q89" s="184"/>
      <c r="R89" s="185">
        <f>SUM(R90:R92)</f>
        <v>0</v>
      </c>
      <c r="S89" s="184"/>
      <c r="T89" s="186">
        <f>SUM(T90:T92)</f>
        <v>0</v>
      </c>
      <c r="AR89" s="187" t="s">
        <v>78</v>
      </c>
      <c r="AT89" s="188" t="s">
        <v>70</v>
      </c>
      <c r="AU89" s="188" t="s">
        <v>78</v>
      </c>
      <c r="AY89" s="187" t="s">
        <v>180</v>
      </c>
      <c r="BK89" s="189">
        <f>SUM(BK90:BK92)</f>
        <v>0</v>
      </c>
    </row>
    <row r="90" spans="2:65" s="1" customFormat="1" ht="44.25" customHeight="1">
      <c r="B90" s="36"/>
      <c r="C90" s="193" t="s">
        <v>78</v>
      </c>
      <c r="D90" s="193" t="s">
        <v>183</v>
      </c>
      <c r="E90" s="194" t="s">
        <v>204</v>
      </c>
      <c r="F90" s="195" t="s">
        <v>205</v>
      </c>
      <c r="G90" s="196" t="s">
        <v>196</v>
      </c>
      <c r="H90" s="197">
        <v>0.697</v>
      </c>
      <c r="I90" s="198"/>
      <c r="J90" s="199">
        <f>ROUND(I90*H90,2)</f>
        <v>0</v>
      </c>
      <c r="K90" s="195" t="s">
        <v>21</v>
      </c>
      <c r="L90" s="56"/>
      <c r="M90" s="200" t="s">
        <v>21</v>
      </c>
      <c r="N90" s="201" t="s">
        <v>42</v>
      </c>
      <c r="O90" s="37"/>
      <c r="P90" s="202">
        <f>O90*H90</f>
        <v>0</v>
      </c>
      <c r="Q90" s="202">
        <v>0</v>
      </c>
      <c r="R90" s="202">
        <f>Q90*H90</f>
        <v>0</v>
      </c>
      <c r="S90" s="202">
        <v>0</v>
      </c>
      <c r="T90" s="203">
        <f>S90*H90</f>
        <v>0</v>
      </c>
      <c r="AR90" s="19" t="s">
        <v>206</v>
      </c>
      <c r="AT90" s="19" t="s">
        <v>183</v>
      </c>
      <c r="AU90" s="19" t="s">
        <v>80</v>
      </c>
      <c r="AY90" s="19" t="s">
        <v>180</v>
      </c>
      <c r="BE90" s="204">
        <f>IF(N90="základní",J90,0)</f>
        <v>0</v>
      </c>
      <c r="BF90" s="204">
        <f>IF(N90="snížená",J90,0)</f>
        <v>0</v>
      </c>
      <c r="BG90" s="204">
        <f>IF(N90="zákl. přenesená",J90,0)</f>
        <v>0</v>
      </c>
      <c r="BH90" s="204">
        <f>IF(N90="sníž. přenesená",J90,0)</f>
        <v>0</v>
      </c>
      <c r="BI90" s="204">
        <f>IF(N90="nulová",J90,0)</f>
        <v>0</v>
      </c>
      <c r="BJ90" s="19" t="s">
        <v>78</v>
      </c>
      <c r="BK90" s="204">
        <f>ROUND(I90*H90,2)</f>
        <v>0</v>
      </c>
      <c r="BL90" s="19" t="s">
        <v>206</v>
      </c>
      <c r="BM90" s="19" t="s">
        <v>1371</v>
      </c>
    </row>
    <row r="91" spans="2:47" s="1" customFormat="1" ht="40.5">
      <c r="B91" s="36"/>
      <c r="C91" s="58"/>
      <c r="D91" s="205" t="s">
        <v>188</v>
      </c>
      <c r="E91" s="58"/>
      <c r="F91" s="206" t="s">
        <v>205</v>
      </c>
      <c r="G91" s="58"/>
      <c r="H91" s="58"/>
      <c r="I91" s="163"/>
      <c r="J91" s="58"/>
      <c r="K91" s="58"/>
      <c r="L91" s="56"/>
      <c r="M91" s="73"/>
      <c r="N91" s="37"/>
      <c r="O91" s="37"/>
      <c r="P91" s="37"/>
      <c r="Q91" s="37"/>
      <c r="R91" s="37"/>
      <c r="S91" s="37"/>
      <c r="T91" s="74"/>
      <c r="AT91" s="19" t="s">
        <v>188</v>
      </c>
      <c r="AU91" s="19" t="s">
        <v>80</v>
      </c>
    </row>
    <row r="92" spans="2:51" s="12" customFormat="1" ht="27">
      <c r="B92" s="207"/>
      <c r="C92" s="208"/>
      <c r="D92" s="205" t="s">
        <v>190</v>
      </c>
      <c r="E92" s="209" t="s">
        <v>21</v>
      </c>
      <c r="F92" s="210" t="s">
        <v>1372</v>
      </c>
      <c r="G92" s="208"/>
      <c r="H92" s="211">
        <v>0.697</v>
      </c>
      <c r="I92" s="212"/>
      <c r="J92" s="208"/>
      <c r="K92" s="208"/>
      <c r="L92" s="213"/>
      <c r="M92" s="214"/>
      <c r="N92" s="215"/>
      <c r="O92" s="215"/>
      <c r="P92" s="215"/>
      <c r="Q92" s="215"/>
      <c r="R92" s="215"/>
      <c r="S92" s="215"/>
      <c r="T92" s="216"/>
      <c r="AT92" s="217" t="s">
        <v>190</v>
      </c>
      <c r="AU92" s="217" t="s">
        <v>80</v>
      </c>
      <c r="AV92" s="12" t="s">
        <v>80</v>
      </c>
      <c r="AW92" s="12" t="s">
        <v>34</v>
      </c>
      <c r="AX92" s="12" t="s">
        <v>78</v>
      </c>
      <c r="AY92" s="217" t="s">
        <v>180</v>
      </c>
    </row>
    <row r="93" spans="2:63" s="11" customFormat="1" ht="29.85" customHeight="1">
      <c r="B93" s="176"/>
      <c r="C93" s="177"/>
      <c r="D93" s="190" t="s">
        <v>70</v>
      </c>
      <c r="E93" s="191" t="s">
        <v>1373</v>
      </c>
      <c r="F93" s="191" t="s">
        <v>1374</v>
      </c>
      <c r="G93" s="177"/>
      <c r="H93" s="177"/>
      <c r="I93" s="180"/>
      <c r="J93" s="192">
        <f>BK93</f>
        <v>0</v>
      </c>
      <c r="K93" s="177"/>
      <c r="L93" s="182"/>
      <c r="M93" s="183"/>
      <c r="N93" s="184"/>
      <c r="O93" s="184"/>
      <c r="P93" s="185">
        <f>SUM(P94:P106)</f>
        <v>0</v>
      </c>
      <c r="Q93" s="184"/>
      <c r="R93" s="185">
        <f>SUM(R94:R106)</f>
        <v>0.00226</v>
      </c>
      <c r="S93" s="184"/>
      <c r="T93" s="186">
        <f>SUM(T94:T106)</f>
        <v>0</v>
      </c>
      <c r="AR93" s="187" t="s">
        <v>78</v>
      </c>
      <c r="AT93" s="188" t="s">
        <v>70</v>
      </c>
      <c r="AU93" s="188" t="s">
        <v>78</v>
      </c>
      <c r="AY93" s="187" t="s">
        <v>180</v>
      </c>
      <c r="BK93" s="189">
        <f>SUM(BK94:BK106)</f>
        <v>0</v>
      </c>
    </row>
    <row r="94" spans="2:65" s="1" customFormat="1" ht="22.5" customHeight="1">
      <c r="B94" s="36"/>
      <c r="C94" s="193" t="s">
        <v>80</v>
      </c>
      <c r="D94" s="193" t="s">
        <v>183</v>
      </c>
      <c r="E94" s="194" t="s">
        <v>1375</v>
      </c>
      <c r="F94" s="195" t="s">
        <v>1376</v>
      </c>
      <c r="G94" s="196" t="s">
        <v>214</v>
      </c>
      <c r="H94" s="197">
        <v>1</v>
      </c>
      <c r="I94" s="198"/>
      <c r="J94" s="199">
        <f>ROUND(I94*H94,2)</f>
        <v>0</v>
      </c>
      <c r="K94" s="195" t="s">
        <v>21</v>
      </c>
      <c r="L94" s="56"/>
      <c r="M94" s="200" t="s">
        <v>21</v>
      </c>
      <c r="N94" s="201" t="s">
        <v>42</v>
      </c>
      <c r="O94" s="37"/>
      <c r="P94" s="202">
        <f>O94*H94</f>
        <v>0</v>
      </c>
      <c r="Q94" s="202">
        <v>0</v>
      </c>
      <c r="R94" s="202">
        <f>Q94*H94</f>
        <v>0</v>
      </c>
      <c r="S94" s="202">
        <v>0</v>
      </c>
      <c r="T94" s="203">
        <f>S94*H94</f>
        <v>0</v>
      </c>
      <c r="AR94" s="19" t="s">
        <v>206</v>
      </c>
      <c r="AT94" s="19" t="s">
        <v>183</v>
      </c>
      <c r="AU94" s="19" t="s">
        <v>80</v>
      </c>
      <c r="AY94" s="19" t="s">
        <v>180</v>
      </c>
      <c r="BE94" s="204">
        <f>IF(N94="základní",J94,0)</f>
        <v>0</v>
      </c>
      <c r="BF94" s="204">
        <f>IF(N94="snížená",J94,0)</f>
        <v>0</v>
      </c>
      <c r="BG94" s="204">
        <f>IF(N94="zákl. přenesená",J94,0)</f>
        <v>0</v>
      </c>
      <c r="BH94" s="204">
        <f>IF(N94="sníž. přenesená",J94,0)</f>
        <v>0</v>
      </c>
      <c r="BI94" s="204">
        <f>IF(N94="nulová",J94,0)</f>
        <v>0</v>
      </c>
      <c r="BJ94" s="19" t="s">
        <v>78</v>
      </c>
      <c r="BK94" s="204">
        <f>ROUND(I94*H94,2)</f>
        <v>0</v>
      </c>
      <c r="BL94" s="19" t="s">
        <v>206</v>
      </c>
      <c r="BM94" s="19" t="s">
        <v>1377</v>
      </c>
    </row>
    <row r="95" spans="2:47" s="1" customFormat="1" ht="27">
      <c r="B95" s="36"/>
      <c r="C95" s="58"/>
      <c r="D95" s="205" t="s">
        <v>188</v>
      </c>
      <c r="E95" s="58"/>
      <c r="F95" s="206" t="s">
        <v>1378</v>
      </c>
      <c r="G95" s="58"/>
      <c r="H95" s="58"/>
      <c r="I95" s="163"/>
      <c r="J95" s="58"/>
      <c r="K95" s="58"/>
      <c r="L95" s="56"/>
      <c r="M95" s="73"/>
      <c r="N95" s="37"/>
      <c r="O95" s="37"/>
      <c r="P95" s="37"/>
      <c r="Q95" s="37"/>
      <c r="R95" s="37"/>
      <c r="S95" s="37"/>
      <c r="T95" s="74"/>
      <c r="AT95" s="19" t="s">
        <v>188</v>
      </c>
      <c r="AU95" s="19" t="s">
        <v>80</v>
      </c>
    </row>
    <row r="96" spans="2:47" s="1" customFormat="1" ht="94.5">
      <c r="B96" s="36"/>
      <c r="C96" s="58"/>
      <c r="D96" s="230" t="s">
        <v>216</v>
      </c>
      <c r="E96" s="58"/>
      <c r="F96" s="231" t="s">
        <v>1379</v>
      </c>
      <c r="G96" s="58"/>
      <c r="H96" s="58"/>
      <c r="I96" s="163"/>
      <c r="J96" s="58"/>
      <c r="K96" s="58"/>
      <c r="L96" s="56"/>
      <c r="M96" s="73"/>
      <c r="N96" s="37"/>
      <c r="O96" s="37"/>
      <c r="P96" s="37"/>
      <c r="Q96" s="37"/>
      <c r="R96" s="37"/>
      <c r="S96" s="37"/>
      <c r="T96" s="74"/>
      <c r="AT96" s="19" t="s">
        <v>216</v>
      </c>
      <c r="AU96" s="19" t="s">
        <v>80</v>
      </c>
    </row>
    <row r="97" spans="2:65" s="1" customFormat="1" ht="22.5" customHeight="1">
      <c r="B97" s="36"/>
      <c r="C97" s="193" t="s">
        <v>203</v>
      </c>
      <c r="D97" s="193" t="s">
        <v>183</v>
      </c>
      <c r="E97" s="194" t="s">
        <v>1380</v>
      </c>
      <c r="F97" s="195" t="s">
        <v>1381</v>
      </c>
      <c r="G97" s="196" t="s">
        <v>214</v>
      </c>
      <c r="H97" s="197">
        <v>1</v>
      </c>
      <c r="I97" s="198"/>
      <c r="J97" s="199">
        <f>ROUND(I97*H97,2)</f>
        <v>0</v>
      </c>
      <c r="K97" s="195" t="s">
        <v>21</v>
      </c>
      <c r="L97" s="56"/>
      <c r="M97" s="200" t="s">
        <v>21</v>
      </c>
      <c r="N97" s="201" t="s">
        <v>42</v>
      </c>
      <c r="O97" s="37"/>
      <c r="P97" s="202">
        <f>O97*H97</f>
        <v>0</v>
      </c>
      <c r="Q97" s="202">
        <v>0</v>
      </c>
      <c r="R97" s="202">
        <f>Q97*H97</f>
        <v>0</v>
      </c>
      <c r="S97" s="202">
        <v>0</v>
      </c>
      <c r="T97" s="203">
        <f>S97*H97</f>
        <v>0</v>
      </c>
      <c r="AR97" s="19" t="s">
        <v>206</v>
      </c>
      <c r="AT97" s="19" t="s">
        <v>183</v>
      </c>
      <c r="AU97" s="19" t="s">
        <v>80</v>
      </c>
      <c r="AY97" s="19" t="s">
        <v>180</v>
      </c>
      <c r="BE97" s="204">
        <f>IF(N97="základní",J97,0)</f>
        <v>0</v>
      </c>
      <c r="BF97" s="204">
        <f>IF(N97="snížená",J97,0)</f>
        <v>0</v>
      </c>
      <c r="BG97" s="204">
        <f>IF(N97="zákl. přenesená",J97,0)</f>
        <v>0</v>
      </c>
      <c r="BH97" s="204">
        <f>IF(N97="sníž. přenesená",J97,0)</f>
        <v>0</v>
      </c>
      <c r="BI97" s="204">
        <f>IF(N97="nulová",J97,0)</f>
        <v>0</v>
      </c>
      <c r="BJ97" s="19" t="s">
        <v>78</v>
      </c>
      <c r="BK97" s="204">
        <f>ROUND(I97*H97,2)</f>
        <v>0</v>
      </c>
      <c r="BL97" s="19" t="s">
        <v>206</v>
      </c>
      <c r="BM97" s="19" t="s">
        <v>1382</v>
      </c>
    </row>
    <row r="98" spans="2:47" s="1" customFormat="1" ht="27">
      <c r="B98" s="36"/>
      <c r="C98" s="58"/>
      <c r="D98" s="205" t="s">
        <v>188</v>
      </c>
      <c r="E98" s="58"/>
      <c r="F98" s="206" t="s">
        <v>1383</v>
      </c>
      <c r="G98" s="58"/>
      <c r="H98" s="58"/>
      <c r="I98" s="163"/>
      <c r="J98" s="58"/>
      <c r="K98" s="58"/>
      <c r="L98" s="56"/>
      <c r="M98" s="73"/>
      <c r="N98" s="37"/>
      <c r="O98" s="37"/>
      <c r="P98" s="37"/>
      <c r="Q98" s="37"/>
      <c r="R98" s="37"/>
      <c r="S98" s="37"/>
      <c r="T98" s="74"/>
      <c r="AT98" s="19" t="s">
        <v>188</v>
      </c>
      <c r="AU98" s="19" t="s">
        <v>80</v>
      </c>
    </row>
    <row r="99" spans="2:47" s="1" customFormat="1" ht="108">
      <c r="B99" s="36"/>
      <c r="C99" s="58"/>
      <c r="D99" s="230" t="s">
        <v>216</v>
      </c>
      <c r="E99" s="58"/>
      <c r="F99" s="231" t="s">
        <v>1384</v>
      </c>
      <c r="G99" s="58"/>
      <c r="H99" s="58"/>
      <c r="I99" s="163"/>
      <c r="J99" s="58"/>
      <c r="K99" s="58"/>
      <c r="L99" s="56"/>
      <c r="M99" s="73"/>
      <c r="N99" s="37"/>
      <c r="O99" s="37"/>
      <c r="P99" s="37"/>
      <c r="Q99" s="37"/>
      <c r="R99" s="37"/>
      <c r="S99" s="37"/>
      <c r="T99" s="74"/>
      <c r="AT99" s="19" t="s">
        <v>216</v>
      </c>
      <c r="AU99" s="19" t="s">
        <v>80</v>
      </c>
    </row>
    <row r="100" spans="2:65" s="1" customFormat="1" ht="22.5" customHeight="1">
      <c r="B100" s="36"/>
      <c r="C100" s="232" t="s">
        <v>206</v>
      </c>
      <c r="D100" s="232" t="s">
        <v>219</v>
      </c>
      <c r="E100" s="233" t="s">
        <v>1385</v>
      </c>
      <c r="F100" s="234" t="s">
        <v>1386</v>
      </c>
      <c r="G100" s="235" t="s">
        <v>186</v>
      </c>
      <c r="H100" s="236">
        <v>16</v>
      </c>
      <c r="I100" s="237"/>
      <c r="J100" s="238">
        <f>ROUND(I100*H100,2)</f>
        <v>0</v>
      </c>
      <c r="K100" s="234" t="s">
        <v>21</v>
      </c>
      <c r="L100" s="239"/>
      <c r="M100" s="240" t="s">
        <v>21</v>
      </c>
      <c r="N100" s="241" t="s">
        <v>42</v>
      </c>
      <c r="O100" s="37"/>
      <c r="P100" s="202">
        <f>O100*H100</f>
        <v>0</v>
      </c>
      <c r="Q100" s="202">
        <v>0</v>
      </c>
      <c r="R100" s="202">
        <f>Q100*H100</f>
        <v>0</v>
      </c>
      <c r="S100" s="202">
        <v>0</v>
      </c>
      <c r="T100" s="203">
        <f>S100*H100</f>
        <v>0</v>
      </c>
      <c r="AR100" s="19" t="s">
        <v>181</v>
      </c>
      <c r="AT100" s="19" t="s">
        <v>219</v>
      </c>
      <c r="AU100" s="19" t="s">
        <v>80</v>
      </c>
      <c r="AY100" s="19" t="s">
        <v>180</v>
      </c>
      <c r="BE100" s="204">
        <f>IF(N100="základní",J100,0)</f>
        <v>0</v>
      </c>
      <c r="BF100" s="204">
        <f>IF(N100="snížená",J100,0)</f>
        <v>0</v>
      </c>
      <c r="BG100" s="204">
        <f>IF(N100="zákl. přenesená",J100,0)</f>
        <v>0</v>
      </c>
      <c r="BH100" s="204">
        <f>IF(N100="sníž. přenesená",J100,0)</f>
        <v>0</v>
      </c>
      <c r="BI100" s="204">
        <f>IF(N100="nulová",J100,0)</f>
        <v>0</v>
      </c>
      <c r="BJ100" s="19" t="s">
        <v>78</v>
      </c>
      <c r="BK100" s="204">
        <f>ROUND(I100*H100,2)</f>
        <v>0</v>
      </c>
      <c r="BL100" s="19" t="s">
        <v>206</v>
      </c>
      <c r="BM100" s="19" t="s">
        <v>1387</v>
      </c>
    </row>
    <row r="101" spans="2:51" s="12" customFormat="1" ht="13.5">
      <c r="B101" s="207"/>
      <c r="C101" s="208"/>
      <c r="D101" s="230" t="s">
        <v>190</v>
      </c>
      <c r="E101" s="243" t="s">
        <v>21</v>
      </c>
      <c r="F101" s="244" t="s">
        <v>1388</v>
      </c>
      <c r="G101" s="208"/>
      <c r="H101" s="245">
        <v>16</v>
      </c>
      <c r="I101" s="212"/>
      <c r="J101" s="208"/>
      <c r="K101" s="208"/>
      <c r="L101" s="213"/>
      <c r="M101" s="214"/>
      <c r="N101" s="215"/>
      <c r="O101" s="215"/>
      <c r="P101" s="215"/>
      <c r="Q101" s="215"/>
      <c r="R101" s="215"/>
      <c r="S101" s="215"/>
      <c r="T101" s="216"/>
      <c r="AT101" s="217" t="s">
        <v>190</v>
      </c>
      <c r="AU101" s="217" t="s">
        <v>80</v>
      </c>
      <c r="AV101" s="12" t="s">
        <v>80</v>
      </c>
      <c r="AW101" s="12" t="s">
        <v>34</v>
      </c>
      <c r="AX101" s="12" t="s">
        <v>78</v>
      </c>
      <c r="AY101" s="217" t="s">
        <v>180</v>
      </c>
    </row>
    <row r="102" spans="2:65" s="1" customFormat="1" ht="22.5" customHeight="1">
      <c r="B102" s="36"/>
      <c r="C102" s="232" t="s">
        <v>218</v>
      </c>
      <c r="D102" s="232" t="s">
        <v>219</v>
      </c>
      <c r="E102" s="233" t="s">
        <v>1389</v>
      </c>
      <c r="F102" s="234" t="s">
        <v>1390</v>
      </c>
      <c r="G102" s="235" t="s">
        <v>186</v>
      </c>
      <c r="H102" s="236">
        <v>16</v>
      </c>
      <c r="I102" s="237"/>
      <c r="J102" s="238">
        <f>ROUND(I102*H102,2)</f>
        <v>0</v>
      </c>
      <c r="K102" s="234" t="s">
        <v>21</v>
      </c>
      <c r="L102" s="239"/>
      <c r="M102" s="240" t="s">
        <v>21</v>
      </c>
      <c r="N102" s="241" t="s">
        <v>42</v>
      </c>
      <c r="O102" s="37"/>
      <c r="P102" s="202">
        <f>O102*H102</f>
        <v>0</v>
      </c>
      <c r="Q102" s="202">
        <v>1E-05</v>
      </c>
      <c r="R102" s="202">
        <f>Q102*H102</f>
        <v>0.00016</v>
      </c>
      <c r="S102" s="202">
        <v>0</v>
      </c>
      <c r="T102" s="203">
        <f>S102*H102</f>
        <v>0</v>
      </c>
      <c r="AR102" s="19" t="s">
        <v>1038</v>
      </c>
      <c r="AT102" s="19" t="s">
        <v>219</v>
      </c>
      <c r="AU102" s="19" t="s">
        <v>80</v>
      </c>
      <c r="AY102" s="19" t="s">
        <v>180</v>
      </c>
      <c r="BE102" s="204">
        <f>IF(N102="základní",J102,0)</f>
        <v>0</v>
      </c>
      <c r="BF102" s="204">
        <f>IF(N102="snížená",J102,0)</f>
        <v>0</v>
      </c>
      <c r="BG102" s="204">
        <f>IF(N102="zákl. přenesená",J102,0)</f>
        <v>0</v>
      </c>
      <c r="BH102" s="204">
        <f>IF(N102="sníž. přenesená",J102,0)</f>
        <v>0</v>
      </c>
      <c r="BI102" s="204">
        <f>IF(N102="nulová",J102,0)</f>
        <v>0</v>
      </c>
      <c r="BJ102" s="19" t="s">
        <v>78</v>
      </c>
      <c r="BK102" s="204">
        <f>ROUND(I102*H102,2)</f>
        <v>0</v>
      </c>
      <c r="BL102" s="19" t="s">
        <v>1038</v>
      </c>
      <c r="BM102" s="19" t="s">
        <v>1391</v>
      </c>
    </row>
    <row r="103" spans="2:65" s="1" customFormat="1" ht="22.5" customHeight="1">
      <c r="B103" s="36"/>
      <c r="C103" s="232" t="s">
        <v>224</v>
      </c>
      <c r="D103" s="232" t="s">
        <v>219</v>
      </c>
      <c r="E103" s="233" t="s">
        <v>1392</v>
      </c>
      <c r="F103" s="234" t="s">
        <v>1393</v>
      </c>
      <c r="G103" s="235" t="s">
        <v>186</v>
      </c>
      <c r="H103" s="236">
        <v>1</v>
      </c>
      <c r="I103" s="237"/>
      <c r="J103" s="238">
        <f>ROUND(I103*H103,2)</f>
        <v>0</v>
      </c>
      <c r="K103" s="234" t="s">
        <v>21</v>
      </c>
      <c r="L103" s="239"/>
      <c r="M103" s="240" t="s">
        <v>21</v>
      </c>
      <c r="N103" s="241" t="s">
        <v>42</v>
      </c>
      <c r="O103" s="37"/>
      <c r="P103" s="202">
        <f>O103*H103</f>
        <v>0</v>
      </c>
      <c r="Q103" s="202">
        <v>0.0021</v>
      </c>
      <c r="R103" s="202">
        <f>Q103*H103</f>
        <v>0.0021</v>
      </c>
      <c r="S103" s="202">
        <v>0</v>
      </c>
      <c r="T103" s="203">
        <f>S103*H103</f>
        <v>0</v>
      </c>
      <c r="AR103" s="19" t="s">
        <v>181</v>
      </c>
      <c r="AT103" s="19" t="s">
        <v>219</v>
      </c>
      <c r="AU103" s="19" t="s">
        <v>80</v>
      </c>
      <c r="AY103" s="19" t="s">
        <v>180</v>
      </c>
      <c r="BE103" s="204">
        <f>IF(N103="základní",J103,0)</f>
        <v>0</v>
      </c>
      <c r="BF103" s="204">
        <f>IF(N103="snížená",J103,0)</f>
        <v>0</v>
      </c>
      <c r="BG103" s="204">
        <f>IF(N103="zákl. přenesená",J103,0)</f>
        <v>0</v>
      </c>
      <c r="BH103" s="204">
        <f>IF(N103="sníž. přenesená",J103,0)</f>
        <v>0</v>
      </c>
      <c r="BI103" s="204">
        <f>IF(N103="nulová",J103,0)</f>
        <v>0</v>
      </c>
      <c r="BJ103" s="19" t="s">
        <v>78</v>
      </c>
      <c r="BK103" s="204">
        <f>ROUND(I103*H103,2)</f>
        <v>0</v>
      </c>
      <c r="BL103" s="19" t="s">
        <v>206</v>
      </c>
      <c r="BM103" s="19" t="s">
        <v>1394</v>
      </c>
    </row>
    <row r="104" spans="2:47" s="1" customFormat="1" ht="13.5">
      <c r="B104" s="36"/>
      <c r="C104" s="58"/>
      <c r="D104" s="230" t="s">
        <v>188</v>
      </c>
      <c r="E104" s="58"/>
      <c r="F104" s="242" t="s">
        <v>1393</v>
      </c>
      <c r="G104" s="58"/>
      <c r="H104" s="58"/>
      <c r="I104" s="163"/>
      <c r="J104" s="58"/>
      <c r="K104" s="58"/>
      <c r="L104" s="56"/>
      <c r="M104" s="73"/>
      <c r="N104" s="37"/>
      <c r="O104" s="37"/>
      <c r="P104" s="37"/>
      <c r="Q104" s="37"/>
      <c r="R104" s="37"/>
      <c r="S104" s="37"/>
      <c r="T104" s="74"/>
      <c r="AT104" s="19" t="s">
        <v>188</v>
      </c>
      <c r="AU104" s="19" t="s">
        <v>80</v>
      </c>
    </row>
    <row r="105" spans="2:65" s="1" customFormat="1" ht="22.5" customHeight="1">
      <c r="B105" s="36"/>
      <c r="C105" s="193" t="s">
        <v>229</v>
      </c>
      <c r="D105" s="193" t="s">
        <v>183</v>
      </c>
      <c r="E105" s="194" t="s">
        <v>1395</v>
      </c>
      <c r="F105" s="195" t="s">
        <v>1396</v>
      </c>
      <c r="G105" s="196" t="s">
        <v>214</v>
      </c>
      <c r="H105" s="197">
        <v>1</v>
      </c>
      <c r="I105" s="198"/>
      <c r="J105" s="199">
        <f>ROUND(I105*H105,2)</f>
        <v>0</v>
      </c>
      <c r="K105" s="195" t="s">
        <v>21</v>
      </c>
      <c r="L105" s="56"/>
      <c r="M105" s="200" t="s">
        <v>21</v>
      </c>
      <c r="N105" s="201" t="s">
        <v>42</v>
      </c>
      <c r="O105" s="37"/>
      <c r="P105" s="202">
        <f>O105*H105</f>
        <v>0</v>
      </c>
      <c r="Q105" s="202">
        <v>0</v>
      </c>
      <c r="R105" s="202">
        <f>Q105*H105</f>
        <v>0</v>
      </c>
      <c r="S105" s="202">
        <v>0</v>
      </c>
      <c r="T105" s="203">
        <f>S105*H105</f>
        <v>0</v>
      </c>
      <c r="AR105" s="19" t="s">
        <v>206</v>
      </c>
      <c r="AT105" s="19" t="s">
        <v>183</v>
      </c>
      <c r="AU105" s="19" t="s">
        <v>80</v>
      </c>
      <c r="AY105" s="19" t="s">
        <v>180</v>
      </c>
      <c r="BE105" s="204">
        <f>IF(N105="základní",J105,0)</f>
        <v>0</v>
      </c>
      <c r="BF105" s="204">
        <f>IF(N105="snížená",J105,0)</f>
        <v>0</v>
      </c>
      <c r="BG105" s="204">
        <f>IF(N105="zákl. přenesená",J105,0)</f>
        <v>0</v>
      </c>
      <c r="BH105" s="204">
        <f>IF(N105="sníž. přenesená",J105,0)</f>
        <v>0</v>
      </c>
      <c r="BI105" s="204">
        <f>IF(N105="nulová",J105,0)</f>
        <v>0</v>
      </c>
      <c r="BJ105" s="19" t="s">
        <v>78</v>
      </c>
      <c r="BK105" s="204">
        <f>ROUND(I105*H105,2)</f>
        <v>0</v>
      </c>
      <c r="BL105" s="19" t="s">
        <v>206</v>
      </c>
      <c r="BM105" s="19" t="s">
        <v>1397</v>
      </c>
    </row>
    <row r="106" spans="2:47" s="1" customFormat="1" ht="40.5">
      <c r="B106" s="36"/>
      <c r="C106" s="58"/>
      <c r="D106" s="205" t="s">
        <v>188</v>
      </c>
      <c r="E106" s="58"/>
      <c r="F106" s="206" t="s">
        <v>590</v>
      </c>
      <c r="G106" s="58"/>
      <c r="H106" s="58"/>
      <c r="I106" s="163"/>
      <c r="J106" s="58"/>
      <c r="K106" s="58"/>
      <c r="L106" s="56"/>
      <c r="M106" s="73"/>
      <c r="N106" s="37"/>
      <c r="O106" s="37"/>
      <c r="P106" s="37"/>
      <c r="Q106" s="37"/>
      <c r="R106" s="37"/>
      <c r="S106" s="37"/>
      <c r="T106" s="74"/>
      <c r="AT106" s="19" t="s">
        <v>188</v>
      </c>
      <c r="AU106" s="19" t="s">
        <v>80</v>
      </c>
    </row>
    <row r="107" spans="2:63" s="11" customFormat="1" ht="29.85" customHeight="1">
      <c r="B107" s="176"/>
      <c r="C107" s="177"/>
      <c r="D107" s="190" t="s">
        <v>70</v>
      </c>
      <c r="E107" s="191" t="s">
        <v>181</v>
      </c>
      <c r="F107" s="191" t="s">
        <v>182</v>
      </c>
      <c r="G107" s="177"/>
      <c r="H107" s="177"/>
      <c r="I107" s="180"/>
      <c r="J107" s="192">
        <f>BK107</f>
        <v>0</v>
      </c>
      <c r="K107" s="177"/>
      <c r="L107" s="182"/>
      <c r="M107" s="183"/>
      <c r="N107" s="184"/>
      <c r="O107" s="184"/>
      <c r="P107" s="185">
        <f>SUM(P108:P127)</f>
        <v>0</v>
      </c>
      <c r="Q107" s="184"/>
      <c r="R107" s="185">
        <f>SUM(R108:R127)</f>
        <v>0.060929</v>
      </c>
      <c r="S107" s="184"/>
      <c r="T107" s="186">
        <f>SUM(T108:T127)</f>
        <v>0</v>
      </c>
      <c r="AR107" s="187" t="s">
        <v>78</v>
      </c>
      <c r="AT107" s="188" t="s">
        <v>70</v>
      </c>
      <c r="AU107" s="188" t="s">
        <v>78</v>
      </c>
      <c r="AY107" s="187" t="s">
        <v>180</v>
      </c>
      <c r="BK107" s="189">
        <f>SUM(BK108:BK127)</f>
        <v>0</v>
      </c>
    </row>
    <row r="108" spans="2:65" s="1" customFormat="1" ht="31.5" customHeight="1">
      <c r="B108" s="36"/>
      <c r="C108" s="193" t="s">
        <v>181</v>
      </c>
      <c r="D108" s="193" t="s">
        <v>183</v>
      </c>
      <c r="E108" s="194" t="s">
        <v>1398</v>
      </c>
      <c r="F108" s="195" t="s">
        <v>1399</v>
      </c>
      <c r="G108" s="196" t="s">
        <v>825</v>
      </c>
      <c r="H108" s="197">
        <v>25.3</v>
      </c>
      <c r="I108" s="198"/>
      <c r="J108" s="199">
        <f>ROUND(I108*H108,2)</f>
        <v>0</v>
      </c>
      <c r="K108" s="195" t="s">
        <v>560</v>
      </c>
      <c r="L108" s="56"/>
      <c r="M108" s="200" t="s">
        <v>21</v>
      </c>
      <c r="N108" s="201" t="s">
        <v>42</v>
      </c>
      <c r="O108" s="37"/>
      <c r="P108" s="202">
        <f>O108*H108</f>
        <v>0</v>
      </c>
      <c r="Q108" s="202">
        <v>0.00133</v>
      </c>
      <c r="R108" s="202">
        <f>Q108*H108</f>
        <v>0.033649</v>
      </c>
      <c r="S108" s="202">
        <v>0</v>
      </c>
      <c r="T108" s="203">
        <f>S108*H108</f>
        <v>0</v>
      </c>
      <c r="AR108" s="19" t="s">
        <v>206</v>
      </c>
      <c r="AT108" s="19" t="s">
        <v>183</v>
      </c>
      <c r="AU108" s="19" t="s">
        <v>80</v>
      </c>
      <c r="AY108" s="19" t="s">
        <v>180</v>
      </c>
      <c r="BE108" s="204">
        <f>IF(N108="základní",J108,0)</f>
        <v>0</v>
      </c>
      <c r="BF108" s="204">
        <f>IF(N108="snížená",J108,0)</f>
        <v>0</v>
      </c>
      <c r="BG108" s="204">
        <f>IF(N108="zákl. přenesená",J108,0)</f>
        <v>0</v>
      </c>
      <c r="BH108" s="204">
        <f>IF(N108="sníž. přenesená",J108,0)</f>
        <v>0</v>
      </c>
      <c r="BI108" s="204">
        <f>IF(N108="nulová",J108,0)</f>
        <v>0</v>
      </c>
      <c r="BJ108" s="19" t="s">
        <v>78</v>
      </c>
      <c r="BK108" s="204">
        <f>ROUND(I108*H108,2)</f>
        <v>0</v>
      </c>
      <c r="BL108" s="19" t="s">
        <v>206</v>
      </c>
      <c r="BM108" s="19" t="s">
        <v>1400</v>
      </c>
    </row>
    <row r="109" spans="2:47" s="1" customFormat="1" ht="27">
      <c r="B109" s="36"/>
      <c r="C109" s="58"/>
      <c r="D109" s="205" t="s">
        <v>188</v>
      </c>
      <c r="E109" s="58"/>
      <c r="F109" s="206" t="s">
        <v>1401</v>
      </c>
      <c r="G109" s="58"/>
      <c r="H109" s="58"/>
      <c r="I109" s="163"/>
      <c r="J109" s="58"/>
      <c r="K109" s="58"/>
      <c r="L109" s="56"/>
      <c r="M109" s="73"/>
      <c r="N109" s="37"/>
      <c r="O109" s="37"/>
      <c r="P109" s="37"/>
      <c r="Q109" s="37"/>
      <c r="R109" s="37"/>
      <c r="S109" s="37"/>
      <c r="T109" s="74"/>
      <c r="AT109" s="19" t="s">
        <v>188</v>
      </c>
      <c r="AU109" s="19" t="s">
        <v>80</v>
      </c>
    </row>
    <row r="110" spans="2:51" s="12" customFormat="1" ht="27">
      <c r="B110" s="207"/>
      <c r="C110" s="208"/>
      <c r="D110" s="230" t="s">
        <v>190</v>
      </c>
      <c r="E110" s="243" t="s">
        <v>21</v>
      </c>
      <c r="F110" s="244" t="s">
        <v>1402</v>
      </c>
      <c r="G110" s="208"/>
      <c r="H110" s="245">
        <v>25.3</v>
      </c>
      <c r="I110" s="212"/>
      <c r="J110" s="208"/>
      <c r="K110" s="208"/>
      <c r="L110" s="213"/>
      <c r="M110" s="214"/>
      <c r="N110" s="215"/>
      <c r="O110" s="215"/>
      <c r="P110" s="215"/>
      <c r="Q110" s="215"/>
      <c r="R110" s="215"/>
      <c r="S110" s="215"/>
      <c r="T110" s="216"/>
      <c r="AT110" s="217" t="s">
        <v>190</v>
      </c>
      <c r="AU110" s="217" t="s">
        <v>80</v>
      </c>
      <c r="AV110" s="12" t="s">
        <v>80</v>
      </c>
      <c r="AW110" s="12" t="s">
        <v>34</v>
      </c>
      <c r="AX110" s="12" t="s">
        <v>78</v>
      </c>
      <c r="AY110" s="217" t="s">
        <v>180</v>
      </c>
    </row>
    <row r="111" spans="2:65" s="1" customFormat="1" ht="22.5" customHeight="1">
      <c r="B111" s="36"/>
      <c r="C111" s="232" t="s">
        <v>192</v>
      </c>
      <c r="D111" s="232" t="s">
        <v>219</v>
      </c>
      <c r="E111" s="233" t="s">
        <v>1403</v>
      </c>
      <c r="F111" s="234" t="s">
        <v>1404</v>
      </c>
      <c r="G111" s="235" t="s">
        <v>196</v>
      </c>
      <c r="H111" s="236">
        <v>0.025</v>
      </c>
      <c r="I111" s="237"/>
      <c r="J111" s="238">
        <f>ROUND(I111*H111,2)</f>
        <v>0</v>
      </c>
      <c r="K111" s="234" t="s">
        <v>560</v>
      </c>
      <c r="L111" s="239"/>
      <c r="M111" s="240" t="s">
        <v>21</v>
      </c>
      <c r="N111" s="241" t="s">
        <v>42</v>
      </c>
      <c r="O111" s="37"/>
      <c r="P111" s="202">
        <f>O111*H111</f>
        <v>0</v>
      </c>
      <c r="Q111" s="202">
        <v>1</v>
      </c>
      <c r="R111" s="202">
        <f>Q111*H111</f>
        <v>0.025</v>
      </c>
      <c r="S111" s="202">
        <v>0</v>
      </c>
      <c r="T111" s="203">
        <f>S111*H111</f>
        <v>0</v>
      </c>
      <c r="AR111" s="19" t="s">
        <v>356</v>
      </c>
      <c r="AT111" s="19" t="s">
        <v>219</v>
      </c>
      <c r="AU111" s="19" t="s">
        <v>80</v>
      </c>
      <c r="AY111" s="19" t="s">
        <v>180</v>
      </c>
      <c r="BE111" s="204">
        <f>IF(N111="základní",J111,0)</f>
        <v>0</v>
      </c>
      <c r="BF111" s="204">
        <f>IF(N111="snížená",J111,0)</f>
        <v>0</v>
      </c>
      <c r="BG111" s="204">
        <f>IF(N111="zákl. přenesená",J111,0)</f>
        <v>0</v>
      </c>
      <c r="BH111" s="204">
        <f>IF(N111="sníž. přenesená",J111,0)</f>
        <v>0</v>
      </c>
      <c r="BI111" s="204">
        <f>IF(N111="nulová",J111,0)</f>
        <v>0</v>
      </c>
      <c r="BJ111" s="19" t="s">
        <v>78</v>
      </c>
      <c r="BK111" s="204">
        <f>ROUND(I111*H111,2)</f>
        <v>0</v>
      </c>
      <c r="BL111" s="19" t="s">
        <v>275</v>
      </c>
      <c r="BM111" s="19" t="s">
        <v>1405</v>
      </c>
    </row>
    <row r="112" spans="2:47" s="1" customFormat="1" ht="13.5">
      <c r="B112" s="36"/>
      <c r="C112" s="58"/>
      <c r="D112" s="205" t="s">
        <v>188</v>
      </c>
      <c r="E112" s="58"/>
      <c r="F112" s="206" t="s">
        <v>1406</v>
      </c>
      <c r="G112" s="58"/>
      <c r="H112" s="58"/>
      <c r="I112" s="163"/>
      <c r="J112" s="58"/>
      <c r="K112" s="58"/>
      <c r="L112" s="56"/>
      <c r="M112" s="73"/>
      <c r="N112" s="37"/>
      <c r="O112" s="37"/>
      <c r="P112" s="37"/>
      <c r="Q112" s="37"/>
      <c r="R112" s="37"/>
      <c r="S112" s="37"/>
      <c r="T112" s="74"/>
      <c r="AT112" s="19" t="s">
        <v>188</v>
      </c>
      <c r="AU112" s="19" t="s">
        <v>80</v>
      </c>
    </row>
    <row r="113" spans="2:47" s="1" customFormat="1" ht="27">
      <c r="B113" s="36"/>
      <c r="C113" s="58"/>
      <c r="D113" s="205" t="s">
        <v>216</v>
      </c>
      <c r="E113" s="58"/>
      <c r="F113" s="218" t="s">
        <v>1407</v>
      </c>
      <c r="G113" s="58"/>
      <c r="H113" s="58"/>
      <c r="I113" s="163"/>
      <c r="J113" s="58"/>
      <c r="K113" s="58"/>
      <c r="L113" s="56"/>
      <c r="M113" s="73"/>
      <c r="N113" s="37"/>
      <c r="O113" s="37"/>
      <c r="P113" s="37"/>
      <c r="Q113" s="37"/>
      <c r="R113" s="37"/>
      <c r="S113" s="37"/>
      <c r="T113" s="74"/>
      <c r="AT113" s="19" t="s">
        <v>216</v>
      </c>
      <c r="AU113" s="19" t="s">
        <v>80</v>
      </c>
    </row>
    <row r="114" spans="2:51" s="12" customFormat="1" ht="13.5">
      <c r="B114" s="207"/>
      <c r="C114" s="208"/>
      <c r="D114" s="230" t="s">
        <v>190</v>
      </c>
      <c r="E114" s="208"/>
      <c r="F114" s="244" t="s">
        <v>1408</v>
      </c>
      <c r="G114" s="208"/>
      <c r="H114" s="245">
        <v>0.025</v>
      </c>
      <c r="I114" s="212"/>
      <c r="J114" s="208"/>
      <c r="K114" s="208"/>
      <c r="L114" s="213"/>
      <c r="M114" s="214"/>
      <c r="N114" s="215"/>
      <c r="O114" s="215"/>
      <c r="P114" s="215"/>
      <c r="Q114" s="215"/>
      <c r="R114" s="215"/>
      <c r="S114" s="215"/>
      <c r="T114" s="216"/>
      <c r="AT114" s="217" t="s">
        <v>190</v>
      </c>
      <c r="AU114" s="217" t="s">
        <v>80</v>
      </c>
      <c r="AV114" s="12" t="s">
        <v>80</v>
      </c>
      <c r="AW114" s="12" t="s">
        <v>4</v>
      </c>
      <c r="AX114" s="12" t="s">
        <v>78</v>
      </c>
      <c r="AY114" s="217" t="s">
        <v>180</v>
      </c>
    </row>
    <row r="115" spans="2:65" s="1" customFormat="1" ht="22.5" customHeight="1">
      <c r="B115" s="36"/>
      <c r="C115" s="193" t="s">
        <v>244</v>
      </c>
      <c r="D115" s="193" t="s">
        <v>183</v>
      </c>
      <c r="E115" s="194" t="s">
        <v>1409</v>
      </c>
      <c r="F115" s="195" t="s">
        <v>1410</v>
      </c>
      <c r="G115" s="196" t="s">
        <v>186</v>
      </c>
      <c r="H115" s="197">
        <v>1</v>
      </c>
      <c r="I115" s="198"/>
      <c r="J115" s="199">
        <f>ROUND(I115*H115,2)</f>
        <v>0</v>
      </c>
      <c r="K115" s="195" t="s">
        <v>21</v>
      </c>
      <c r="L115" s="56"/>
      <c r="M115" s="200" t="s">
        <v>21</v>
      </c>
      <c r="N115" s="201" t="s">
        <v>42</v>
      </c>
      <c r="O115" s="37"/>
      <c r="P115" s="202">
        <f>O115*H115</f>
        <v>0</v>
      </c>
      <c r="Q115" s="202">
        <v>0.00068</v>
      </c>
      <c r="R115" s="202">
        <f>Q115*H115</f>
        <v>0.00068</v>
      </c>
      <c r="S115" s="202">
        <v>0</v>
      </c>
      <c r="T115" s="203">
        <f>S115*H115</f>
        <v>0</v>
      </c>
      <c r="AR115" s="19" t="s">
        <v>206</v>
      </c>
      <c r="AT115" s="19" t="s">
        <v>183</v>
      </c>
      <c r="AU115" s="19" t="s">
        <v>80</v>
      </c>
      <c r="AY115" s="19" t="s">
        <v>180</v>
      </c>
      <c r="BE115" s="204">
        <f>IF(N115="základní",J115,0)</f>
        <v>0</v>
      </c>
      <c r="BF115" s="204">
        <f>IF(N115="snížená",J115,0)</f>
        <v>0</v>
      </c>
      <c r="BG115" s="204">
        <f>IF(N115="zákl. přenesená",J115,0)</f>
        <v>0</v>
      </c>
      <c r="BH115" s="204">
        <f>IF(N115="sníž. přenesená",J115,0)</f>
        <v>0</v>
      </c>
      <c r="BI115" s="204">
        <f>IF(N115="nulová",J115,0)</f>
        <v>0</v>
      </c>
      <c r="BJ115" s="19" t="s">
        <v>78</v>
      </c>
      <c r="BK115" s="204">
        <f>ROUND(I115*H115,2)</f>
        <v>0</v>
      </c>
      <c r="BL115" s="19" t="s">
        <v>206</v>
      </c>
      <c r="BM115" s="19" t="s">
        <v>1411</v>
      </c>
    </row>
    <row r="116" spans="2:47" s="1" customFormat="1" ht="13.5">
      <c r="B116" s="36"/>
      <c r="C116" s="58"/>
      <c r="D116" s="205" t="s">
        <v>188</v>
      </c>
      <c r="E116" s="58"/>
      <c r="F116" s="206" t="s">
        <v>1412</v>
      </c>
      <c r="G116" s="58"/>
      <c r="H116" s="58"/>
      <c r="I116" s="163"/>
      <c r="J116" s="58"/>
      <c r="K116" s="58"/>
      <c r="L116" s="56"/>
      <c r="M116" s="73"/>
      <c r="N116" s="37"/>
      <c r="O116" s="37"/>
      <c r="P116" s="37"/>
      <c r="Q116" s="37"/>
      <c r="R116" s="37"/>
      <c r="S116" s="37"/>
      <c r="T116" s="74"/>
      <c r="AT116" s="19" t="s">
        <v>188</v>
      </c>
      <c r="AU116" s="19" t="s">
        <v>80</v>
      </c>
    </row>
    <row r="117" spans="2:47" s="1" customFormat="1" ht="27">
      <c r="B117" s="36"/>
      <c r="C117" s="58"/>
      <c r="D117" s="205" t="s">
        <v>216</v>
      </c>
      <c r="E117" s="58"/>
      <c r="F117" s="218" t="s">
        <v>1413</v>
      </c>
      <c r="G117" s="58"/>
      <c r="H117" s="58"/>
      <c r="I117" s="163"/>
      <c r="J117" s="58"/>
      <c r="K117" s="58"/>
      <c r="L117" s="56"/>
      <c r="M117" s="73"/>
      <c r="N117" s="37"/>
      <c r="O117" s="37"/>
      <c r="P117" s="37"/>
      <c r="Q117" s="37"/>
      <c r="R117" s="37"/>
      <c r="S117" s="37"/>
      <c r="T117" s="74"/>
      <c r="AT117" s="19" t="s">
        <v>216</v>
      </c>
      <c r="AU117" s="19" t="s">
        <v>80</v>
      </c>
    </row>
    <row r="118" spans="2:51" s="12" customFormat="1" ht="13.5">
      <c r="B118" s="207"/>
      <c r="C118" s="208"/>
      <c r="D118" s="230" t="s">
        <v>190</v>
      </c>
      <c r="E118" s="243" t="s">
        <v>21</v>
      </c>
      <c r="F118" s="244" t="s">
        <v>1414</v>
      </c>
      <c r="G118" s="208"/>
      <c r="H118" s="245">
        <v>1</v>
      </c>
      <c r="I118" s="212"/>
      <c r="J118" s="208"/>
      <c r="K118" s="208"/>
      <c r="L118" s="213"/>
      <c r="M118" s="214"/>
      <c r="N118" s="215"/>
      <c r="O118" s="215"/>
      <c r="P118" s="215"/>
      <c r="Q118" s="215"/>
      <c r="R118" s="215"/>
      <c r="S118" s="215"/>
      <c r="T118" s="216"/>
      <c r="AT118" s="217" t="s">
        <v>190</v>
      </c>
      <c r="AU118" s="217" t="s">
        <v>80</v>
      </c>
      <c r="AV118" s="12" t="s">
        <v>80</v>
      </c>
      <c r="AW118" s="12" t="s">
        <v>34</v>
      </c>
      <c r="AX118" s="12" t="s">
        <v>78</v>
      </c>
      <c r="AY118" s="217" t="s">
        <v>180</v>
      </c>
    </row>
    <row r="119" spans="2:65" s="1" customFormat="1" ht="22.5" customHeight="1">
      <c r="B119" s="36"/>
      <c r="C119" s="232" t="s">
        <v>249</v>
      </c>
      <c r="D119" s="232" t="s">
        <v>219</v>
      </c>
      <c r="E119" s="233" t="s">
        <v>1415</v>
      </c>
      <c r="F119" s="234" t="s">
        <v>1416</v>
      </c>
      <c r="G119" s="235" t="s">
        <v>186</v>
      </c>
      <c r="H119" s="236">
        <v>1</v>
      </c>
      <c r="I119" s="237"/>
      <c r="J119" s="238">
        <f>ROUND(I119*H119,2)</f>
        <v>0</v>
      </c>
      <c r="K119" s="234" t="s">
        <v>21</v>
      </c>
      <c r="L119" s="239"/>
      <c r="M119" s="240" t="s">
        <v>21</v>
      </c>
      <c r="N119" s="241" t="s">
        <v>42</v>
      </c>
      <c r="O119" s="37"/>
      <c r="P119" s="202">
        <f>O119*H119</f>
        <v>0</v>
      </c>
      <c r="Q119" s="202">
        <v>0</v>
      </c>
      <c r="R119" s="202">
        <f>Q119*H119</f>
        <v>0</v>
      </c>
      <c r="S119" s="202">
        <v>0</v>
      </c>
      <c r="T119" s="203">
        <f>S119*H119</f>
        <v>0</v>
      </c>
      <c r="AR119" s="19" t="s">
        <v>181</v>
      </c>
      <c r="AT119" s="19" t="s">
        <v>219</v>
      </c>
      <c r="AU119" s="19" t="s">
        <v>80</v>
      </c>
      <c r="AY119" s="19" t="s">
        <v>180</v>
      </c>
      <c r="BE119" s="204">
        <f>IF(N119="základní",J119,0)</f>
        <v>0</v>
      </c>
      <c r="BF119" s="204">
        <f>IF(N119="snížená",J119,0)</f>
        <v>0</v>
      </c>
      <c r="BG119" s="204">
        <f>IF(N119="zákl. přenesená",J119,0)</f>
        <v>0</v>
      </c>
      <c r="BH119" s="204">
        <f>IF(N119="sníž. přenesená",J119,0)</f>
        <v>0</v>
      </c>
      <c r="BI119" s="204">
        <f>IF(N119="nulová",J119,0)</f>
        <v>0</v>
      </c>
      <c r="BJ119" s="19" t="s">
        <v>78</v>
      </c>
      <c r="BK119" s="204">
        <f>ROUND(I119*H119,2)</f>
        <v>0</v>
      </c>
      <c r="BL119" s="19" t="s">
        <v>206</v>
      </c>
      <c r="BM119" s="19" t="s">
        <v>1417</v>
      </c>
    </row>
    <row r="120" spans="2:47" s="1" customFormat="1" ht="27">
      <c r="B120" s="36"/>
      <c r="C120" s="58"/>
      <c r="D120" s="230" t="s">
        <v>216</v>
      </c>
      <c r="E120" s="58"/>
      <c r="F120" s="231" t="s">
        <v>1418</v>
      </c>
      <c r="G120" s="58"/>
      <c r="H120" s="58"/>
      <c r="I120" s="163"/>
      <c r="J120" s="58"/>
      <c r="K120" s="58"/>
      <c r="L120" s="56"/>
      <c r="M120" s="73"/>
      <c r="N120" s="37"/>
      <c r="O120" s="37"/>
      <c r="P120" s="37"/>
      <c r="Q120" s="37"/>
      <c r="R120" s="37"/>
      <c r="S120" s="37"/>
      <c r="T120" s="74"/>
      <c r="AT120" s="19" t="s">
        <v>216</v>
      </c>
      <c r="AU120" s="19" t="s">
        <v>80</v>
      </c>
    </row>
    <row r="121" spans="2:65" s="1" customFormat="1" ht="22.5" customHeight="1">
      <c r="B121" s="36"/>
      <c r="C121" s="193" t="s">
        <v>254</v>
      </c>
      <c r="D121" s="193" t="s">
        <v>183</v>
      </c>
      <c r="E121" s="194" t="s">
        <v>1419</v>
      </c>
      <c r="F121" s="195" t="s">
        <v>1420</v>
      </c>
      <c r="G121" s="196" t="s">
        <v>186</v>
      </c>
      <c r="H121" s="197">
        <v>1</v>
      </c>
      <c r="I121" s="198"/>
      <c r="J121" s="199">
        <f>ROUND(I121*H121,2)</f>
        <v>0</v>
      </c>
      <c r="K121" s="195" t="s">
        <v>560</v>
      </c>
      <c r="L121" s="56"/>
      <c r="M121" s="200" t="s">
        <v>21</v>
      </c>
      <c r="N121" s="201" t="s">
        <v>42</v>
      </c>
      <c r="O121" s="37"/>
      <c r="P121" s="202">
        <f>O121*H121</f>
        <v>0</v>
      </c>
      <c r="Q121" s="202">
        <v>0.0016</v>
      </c>
      <c r="R121" s="202">
        <f>Q121*H121</f>
        <v>0.0016</v>
      </c>
      <c r="S121" s="202">
        <v>0</v>
      </c>
      <c r="T121" s="203">
        <f>S121*H121</f>
        <v>0</v>
      </c>
      <c r="AR121" s="19" t="s">
        <v>206</v>
      </c>
      <c r="AT121" s="19" t="s">
        <v>183</v>
      </c>
      <c r="AU121" s="19" t="s">
        <v>80</v>
      </c>
      <c r="AY121" s="19" t="s">
        <v>180</v>
      </c>
      <c r="BE121" s="204">
        <f>IF(N121="základní",J121,0)</f>
        <v>0</v>
      </c>
      <c r="BF121" s="204">
        <f>IF(N121="snížená",J121,0)</f>
        <v>0</v>
      </c>
      <c r="BG121" s="204">
        <f>IF(N121="zákl. přenesená",J121,0)</f>
        <v>0</v>
      </c>
      <c r="BH121" s="204">
        <f>IF(N121="sníž. přenesená",J121,0)</f>
        <v>0</v>
      </c>
      <c r="BI121" s="204">
        <f>IF(N121="nulová",J121,0)</f>
        <v>0</v>
      </c>
      <c r="BJ121" s="19" t="s">
        <v>78</v>
      </c>
      <c r="BK121" s="204">
        <f>ROUND(I121*H121,2)</f>
        <v>0</v>
      </c>
      <c r="BL121" s="19" t="s">
        <v>206</v>
      </c>
      <c r="BM121" s="19" t="s">
        <v>1421</v>
      </c>
    </row>
    <row r="122" spans="2:47" s="1" customFormat="1" ht="13.5">
      <c r="B122" s="36"/>
      <c r="C122" s="58"/>
      <c r="D122" s="205" t="s">
        <v>188</v>
      </c>
      <c r="E122" s="58"/>
      <c r="F122" s="206" t="s">
        <v>1422</v>
      </c>
      <c r="G122" s="58"/>
      <c r="H122" s="58"/>
      <c r="I122" s="163"/>
      <c r="J122" s="58"/>
      <c r="K122" s="58"/>
      <c r="L122" s="56"/>
      <c r="M122" s="73"/>
      <c r="N122" s="37"/>
      <c r="O122" s="37"/>
      <c r="P122" s="37"/>
      <c r="Q122" s="37"/>
      <c r="R122" s="37"/>
      <c r="S122" s="37"/>
      <c r="T122" s="74"/>
      <c r="AT122" s="19" t="s">
        <v>188</v>
      </c>
      <c r="AU122" s="19" t="s">
        <v>80</v>
      </c>
    </row>
    <row r="123" spans="2:51" s="12" customFormat="1" ht="13.5">
      <c r="B123" s="207"/>
      <c r="C123" s="208"/>
      <c r="D123" s="230" t="s">
        <v>190</v>
      </c>
      <c r="E123" s="243" t="s">
        <v>21</v>
      </c>
      <c r="F123" s="244" t="s">
        <v>1423</v>
      </c>
      <c r="G123" s="208"/>
      <c r="H123" s="245">
        <v>1</v>
      </c>
      <c r="I123" s="212"/>
      <c r="J123" s="208"/>
      <c r="K123" s="208"/>
      <c r="L123" s="213"/>
      <c r="M123" s="214"/>
      <c r="N123" s="215"/>
      <c r="O123" s="215"/>
      <c r="P123" s="215"/>
      <c r="Q123" s="215"/>
      <c r="R123" s="215"/>
      <c r="S123" s="215"/>
      <c r="T123" s="216"/>
      <c r="AT123" s="217" t="s">
        <v>190</v>
      </c>
      <c r="AU123" s="217" t="s">
        <v>80</v>
      </c>
      <c r="AV123" s="12" t="s">
        <v>80</v>
      </c>
      <c r="AW123" s="12" t="s">
        <v>34</v>
      </c>
      <c r="AX123" s="12" t="s">
        <v>78</v>
      </c>
      <c r="AY123" s="217" t="s">
        <v>180</v>
      </c>
    </row>
    <row r="124" spans="2:65" s="1" customFormat="1" ht="31.5" customHeight="1">
      <c r="B124" s="36"/>
      <c r="C124" s="232" t="s">
        <v>259</v>
      </c>
      <c r="D124" s="232" t="s">
        <v>219</v>
      </c>
      <c r="E124" s="233" t="s">
        <v>1424</v>
      </c>
      <c r="F124" s="234" t="s">
        <v>1425</v>
      </c>
      <c r="G124" s="235" t="s">
        <v>186</v>
      </c>
      <c r="H124" s="236">
        <v>1</v>
      </c>
      <c r="I124" s="237"/>
      <c r="J124" s="238">
        <f>ROUND(I124*H124,2)</f>
        <v>0</v>
      </c>
      <c r="K124" s="234" t="s">
        <v>21</v>
      </c>
      <c r="L124" s="239"/>
      <c r="M124" s="240" t="s">
        <v>21</v>
      </c>
      <c r="N124" s="241" t="s">
        <v>42</v>
      </c>
      <c r="O124" s="37"/>
      <c r="P124" s="202">
        <f>O124*H124</f>
        <v>0</v>
      </c>
      <c r="Q124" s="202">
        <v>0</v>
      </c>
      <c r="R124" s="202">
        <f>Q124*H124</f>
        <v>0</v>
      </c>
      <c r="S124" s="202">
        <v>0</v>
      </c>
      <c r="T124" s="203">
        <f>S124*H124</f>
        <v>0</v>
      </c>
      <c r="AR124" s="19" t="s">
        <v>181</v>
      </c>
      <c r="AT124" s="19" t="s">
        <v>219</v>
      </c>
      <c r="AU124" s="19" t="s">
        <v>80</v>
      </c>
      <c r="AY124" s="19" t="s">
        <v>180</v>
      </c>
      <c r="BE124" s="204">
        <f>IF(N124="základní",J124,0)</f>
        <v>0</v>
      </c>
      <c r="BF124" s="204">
        <f>IF(N124="snížená",J124,0)</f>
        <v>0</v>
      </c>
      <c r="BG124" s="204">
        <f>IF(N124="zákl. přenesená",J124,0)</f>
        <v>0</v>
      </c>
      <c r="BH124" s="204">
        <f>IF(N124="sníž. přenesená",J124,0)</f>
        <v>0</v>
      </c>
      <c r="BI124" s="204">
        <f>IF(N124="nulová",J124,0)</f>
        <v>0</v>
      </c>
      <c r="BJ124" s="19" t="s">
        <v>78</v>
      </c>
      <c r="BK124" s="204">
        <f>ROUND(I124*H124,2)</f>
        <v>0</v>
      </c>
      <c r="BL124" s="19" t="s">
        <v>206</v>
      </c>
      <c r="BM124" s="19" t="s">
        <v>1426</v>
      </c>
    </row>
    <row r="125" spans="2:47" s="1" customFormat="1" ht="40.5">
      <c r="B125" s="36"/>
      <c r="C125" s="58"/>
      <c r="D125" s="230" t="s">
        <v>216</v>
      </c>
      <c r="E125" s="58"/>
      <c r="F125" s="231" t="s">
        <v>1427</v>
      </c>
      <c r="G125" s="58"/>
      <c r="H125" s="58"/>
      <c r="I125" s="163"/>
      <c r="J125" s="58"/>
      <c r="K125" s="58"/>
      <c r="L125" s="56"/>
      <c r="M125" s="73"/>
      <c r="N125" s="37"/>
      <c r="O125" s="37"/>
      <c r="P125" s="37"/>
      <c r="Q125" s="37"/>
      <c r="R125" s="37"/>
      <c r="S125" s="37"/>
      <c r="T125" s="74"/>
      <c r="AT125" s="19" t="s">
        <v>216</v>
      </c>
      <c r="AU125" s="19" t="s">
        <v>80</v>
      </c>
    </row>
    <row r="126" spans="2:65" s="1" customFormat="1" ht="22.5" customHeight="1">
      <c r="B126" s="36"/>
      <c r="C126" s="193" t="s">
        <v>264</v>
      </c>
      <c r="D126" s="193" t="s">
        <v>183</v>
      </c>
      <c r="E126" s="194" t="s">
        <v>1428</v>
      </c>
      <c r="F126" s="195" t="s">
        <v>1429</v>
      </c>
      <c r="G126" s="196" t="s">
        <v>186</v>
      </c>
      <c r="H126" s="197">
        <v>1</v>
      </c>
      <c r="I126" s="198"/>
      <c r="J126" s="199">
        <f>ROUND(I126*H126,2)</f>
        <v>0</v>
      </c>
      <c r="K126" s="195" t="s">
        <v>560</v>
      </c>
      <c r="L126" s="56"/>
      <c r="M126" s="200" t="s">
        <v>21</v>
      </c>
      <c r="N126" s="201" t="s">
        <v>42</v>
      </c>
      <c r="O126" s="37"/>
      <c r="P126" s="202">
        <f>O126*H126</f>
        <v>0</v>
      </c>
      <c r="Q126" s="202">
        <v>0</v>
      </c>
      <c r="R126" s="202">
        <f>Q126*H126</f>
        <v>0</v>
      </c>
      <c r="S126" s="202">
        <v>0</v>
      </c>
      <c r="T126" s="203">
        <f>S126*H126</f>
        <v>0</v>
      </c>
      <c r="AR126" s="19" t="s">
        <v>206</v>
      </c>
      <c r="AT126" s="19" t="s">
        <v>183</v>
      </c>
      <c r="AU126" s="19" t="s">
        <v>80</v>
      </c>
      <c r="AY126" s="19" t="s">
        <v>180</v>
      </c>
      <c r="BE126" s="204">
        <f>IF(N126="základní",J126,0)</f>
        <v>0</v>
      </c>
      <c r="BF126" s="204">
        <f>IF(N126="snížená",J126,0)</f>
        <v>0</v>
      </c>
      <c r="BG126" s="204">
        <f>IF(N126="zákl. přenesená",J126,0)</f>
        <v>0</v>
      </c>
      <c r="BH126" s="204">
        <f>IF(N126="sníž. přenesená",J126,0)</f>
        <v>0</v>
      </c>
      <c r="BI126" s="204">
        <f>IF(N126="nulová",J126,0)</f>
        <v>0</v>
      </c>
      <c r="BJ126" s="19" t="s">
        <v>78</v>
      </c>
      <c r="BK126" s="204">
        <f>ROUND(I126*H126,2)</f>
        <v>0</v>
      </c>
      <c r="BL126" s="19" t="s">
        <v>206</v>
      </c>
      <c r="BM126" s="19" t="s">
        <v>1430</v>
      </c>
    </row>
    <row r="127" spans="2:47" s="1" customFormat="1" ht="13.5">
      <c r="B127" s="36"/>
      <c r="C127" s="58"/>
      <c r="D127" s="205" t="s">
        <v>188</v>
      </c>
      <c r="E127" s="58"/>
      <c r="F127" s="206" t="s">
        <v>1431</v>
      </c>
      <c r="G127" s="58"/>
      <c r="H127" s="58"/>
      <c r="I127" s="163"/>
      <c r="J127" s="58"/>
      <c r="K127" s="58"/>
      <c r="L127" s="56"/>
      <c r="M127" s="73"/>
      <c r="N127" s="37"/>
      <c r="O127" s="37"/>
      <c r="P127" s="37"/>
      <c r="Q127" s="37"/>
      <c r="R127" s="37"/>
      <c r="S127" s="37"/>
      <c r="T127" s="74"/>
      <c r="AT127" s="19" t="s">
        <v>188</v>
      </c>
      <c r="AU127" s="19" t="s">
        <v>80</v>
      </c>
    </row>
    <row r="128" spans="2:63" s="11" customFormat="1" ht="29.85" customHeight="1">
      <c r="B128" s="176"/>
      <c r="C128" s="177"/>
      <c r="D128" s="190" t="s">
        <v>70</v>
      </c>
      <c r="E128" s="191" t="s">
        <v>961</v>
      </c>
      <c r="F128" s="191" t="s">
        <v>962</v>
      </c>
      <c r="G128" s="177"/>
      <c r="H128" s="177"/>
      <c r="I128" s="180"/>
      <c r="J128" s="192">
        <f>BK128</f>
        <v>0</v>
      </c>
      <c r="K128" s="177"/>
      <c r="L128" s="182"/>
      <c r="M128" s="183"/>
      <c r="N128" s="184"/>
      <c r="O128" s="184"/>
      <c r="P128" s="185">
        <f>SUM(P129:P132)</f>
        <v>0</v>
      </c>
      <c r="Q128" s="184"/>
      <c r="R128" s="185">
        <f>SUM(R129:R132)</f>
        <v>0</v>
      </c>
      <c r="S128" s="184"/>
      <c r="T128" s="186">
        <f>SUM(T129:T132)</f>
        <v>0</v>
      </c>
      <c r="AR128" s="187" t="s">
        <v>78</v>
      </c>
      <c r="AT128" s="188" t="s">
        <v>70</v>
      </c>
      <c r="AU128" s="188" t="s">
        <v>78</v>
      </c>
      <c r="AY128" s="187" t="s">
        <v>180</v>
      </c>
      <c r="BK128" s="189">
        <f>SUM(BK129:BK132)</f>
        <v>0</v>
      </c>
    </row>
    <row r="129" spans="2:65" s="1" customFormat="1" ht="22.5" customHeight="1">
      <c r="B129" s="36"/>
      <c r="C129" s="193" t="s">
        <v>8</v>
      </c>
      <c r="D129" s="193" t="s">
        <v>183</v>
      </c>
      <c r="E129" s="194" t="s">
        <v>1432</v>
      </c>
      <c r="F129" s="195" t="s">
        <v>1433</v>
      </c>
      <c r="G129" s="196" t="s">
        <v>196</v>
      </c>
      <c r="H129" s="197">
        <v>0.038</v>
      </c>
      <c r="I129" s="198"/>
      <c r="J129" s="199">
        <f>ROUND(I129*H129,2)</f>
        <v>0</v>
      </c>
      <c r="K129" s="195" t="s">
        <v>560</v>
      </c>
      <c r="L129" s="56"/>
      <c r="M129" s="200" t="s">
        <v>21</v>
      </c>
      <c r="N129" s="201" t="s">
        <v>42</v>
      </c>
      <c r="O129" s="37"/>
      <c r="P129" s="202">
        <f>O129*H129</f>
        <v>0</v>
      </c>
      <c r="Q129" s="202">
        <v>0</v>
      </c>
      <c r="R129" s="202">
        <f>Q129*H129</f>
        <v>0</v>
      </c>
      <c r="S129" s="202">
        <v>0</v>
      </c>
      <c r="T129" s="203">
        <f>S129*H129</f>
        <v>0</v>
      </c>
      <c r="AR129" s="19" t="s">
        <v>206</v>
      </c>
      <c r="AT129" s="19" t="s">
        <v>183</v>
      </c>
      <c r="AU129" s="19" t="s">
        <v>80</v>
      </c>
      <c r="AY129" s="19" t="s">
        <v>180</v>
      </c>
      <c r="BE129" s="204">
        <f>IF(N129="základní",J129,0)</f>
        <v>0</v>
      </c>
      <c r="BF129" s="204">
        <f>IF(N129="snížená",J129,0)</f>
        <v>0</v>
      </c>
      <c r="BG129" s="204">
        <f>IF(N129="zákl. přenesená",J129,0)</f>
        <v>0</v>
      </c>
      <c r="BH129" s="204">
        <f>IF(N129="sníž. přenesená",J129,0)</f>
        <v>0</v>
      </c>
      <c r="BI129" s="204">
        <f>IF(N129="nulová",J129,0)</f>
        <v>0</v>
      </c>
      <c r="BJ129" s="19" t="s">
        <v>78</v>
      </c>
      <c r="BK129" s="204">
        <f>ROUND(I129*H129,2)</f>
        <v>0</v>
      </c>
      <c r="BL129" s="19" t="s">
        <v>206</v>
      </c>
      <c r="BM129" s="19" t="s">
        <v>1434</v>
      </c>
    </row>
    <row r="130" spans="2:47" s="1" customFormat="1" ht="27">
      <c r="B130" s="36"/>
      <c r="C130" s="58"/>
      <c r="D130" s="230" t="s">
        <v>188</v>
      </c>
      <c r="E130" s="58"/>
      <c r="F130" s="242" t="s">
        <v>1435</v>
      </c>
      <c r="G130" s="58"/>
      <c r="H130" s="58"/>
      <c r="I130" s="163"/>
      <c r="J130" s="58"/>
      <c r="K130" s="58"/>
      <c r="L130" s="56"/>
      <c r="M130" s="73"/>
      <c r="N130" s="37"/>
      <c r="O130" s="37"/>
      <c r="P130" s="37"/>
      <c r="Q130" s="37"/>
      <c r="R130" s="37"/>
      <c r="S130" s="37"/>
      <c r="T130" s="74"/>
      <c r="AT130" s="19" t="s">
        <v>188</v>
      </c>
      <c r="AU130" s="19" t="s">
        <v>80</v>
      </c>
    </row>
    <row r="131" spans="2:65" s="1" customFormat="1" ht="31.5" customHeight="1">
      <c r="B131" s="36"/>
      <c r="C131" s="193" t="s">
        <v>275</v>
      </c>
      <c r="D131" s="193" t="s">
        <v>183</v>
      </c>
      <c r="E131" s="194" t="s">
        <v>1436</v>
      </c>
      <c r="F131" s="195" t="s">
        <v>1437</v>
      </c>
      <c r="G131" s="196" t="s">
        <v>196</v>
      </c>
      <c r="H131" s="197">
        <v>0.038</v>
      </c>
      <c r="I131" s="198"/>
      <c r="J131" s="199">
        <f>ROUND(I131*H131,2)</f>
        <v>0</v>
      </c>
      <c r="K131" s="195" t="s">
        <v>560</v>
      </c>
      <c r="L131" s="56"/>
      <c r="M131" s="200" t="s">
        <v>21</v>
      </c>
      <c r="N131" s="201" t="s">
        <v>42</v>
      </c>
      <c r="O131" s="37"/>
      <c r="P131" s="202">
        <f>O131*H131</f>
        <v>0</v>
      </c>
      <c r="Q131" s="202">
        <v>0</v>
      </c>
      <c r="R131" s="202">
        <f>Q131*H131</f>
        <v>0</v>
      </c>
      <c r="S131" s="202">
        <v>0</v>
      </c>
      <c r="T131" s="203">
        <f>S131*H131</f>
        <v>0</v>
      </c>
      <c r="AR131" s="19" t="s">
        <v>206</v>
      </c>
      <c r="AT131" s="19" t="s">
        <v>183</v>
      </c>
      <c r="AU131" s="19" t="s">
        <v>80</v>
      </c>
      <c r="AY131" s="19" t="s">
        <v>180</v>
      </c>
      <c r="BE131" s="204">
        <f>IF(N131="základní",J131,0)</f>
        <v>0</v>
      </c>
      <c r="BF131" s="204">
        <f>IF(N131="snížená",J131,0)</f>
        <v>0</v>
      </c>
      <c r="BG131" s="204">
        <f>IF(N131="zákl. přenesená",J131,0)</f>
        <v>0</v>
      </c>
      <c r="BH131" s="204">
        <f>IF(N131="sníž. přenesená",J131,0)</f>
        <v>0</v>
      </c>
      <c r="BI131" s="204">
        <f>IF(N131="nulová",J131,0)</f>
        <v>0</v>
      </c>
      <c r="BJ131" s="19" t="s">
        <v>78</v>
      </c>
      <c r="BK131" s="204">
        <f>ROUND(I131*H131,2)</f>
        <v>0</v>
      </c>
      <c r="BL131" s="19" t="s">
        <v>206</v>
      </c>
      <c r="BM131" s="19" t="s">
        <v>1438</v>
      </c>
    </row>
    <row r="132" spans="2:47" s="1" customFormat="1" ht="27">
      <c r="B132" s="36"/>
      <c r="C132" s="58"/>
      <c r="D132" s="205" t="s">
        <v>188</v>
      </c>
      <c r="E132" s="58"/>
      <c r="F132" s="206" t="s">
        <v>1439</v>
      </c>
      <c r="G132" s="58"/>
      <c r="H132" s="58"/>
      <c r="I132" s="163"/>
      <c r="J132" s="58"/>
      <c r="K132" s="58"/>
      <c r="L132" s="56"/>
      <c r="M132" s="73"/>
      <c r="N132" s="37"/>
      <c r="O132" s="37"/>
      <c r="P132" s="37"/>
      <c r="Q132" s="37"/>
      <c r="R132" s="37"/>
      <c r="S132" s="37"/>
      <c r="T132" s="74"/>
      <c r="AT132" s="19" t="s">
        <v>188</v>
      </c>
      <c r="AU132" s="19" t="s">
        <v>80</v>
      </c>
    </row>
    <row r="133" spans="2:63" s="11" customFormat="1" ht="37.35" customHeight="1">
      <c r="B133" s="176"/>
      <c r="C133" s="177"/>
      <c r="D133" s="178" t="s">
        <v>70</v>
      </c>
      <c r="E133" s="179" t="s">
        <v>968</v>
      </c>
      <c r="F133" s="179" t="s">
        <v>969</v>
      </c>
      <c r="G133" s="177"/>
      <c r="H133" s="177"/>
      <c r="I133" s="180"/>
      <c r="J133" s="181">
        <f>BK133</f>
        <v>0</v>
      </c>
      <c r="K133" s="177"/>
      <c r="L133" s="182"/>
      <c r="M133" s="183"/>
      <c r="N133" s="184"/>
      <c r="O133" s="184"/>
      <c r="P133" s="185">
        <f>P134+P139</f>
        <v>0</v>
      </c>
      <c r="Q133" s="184"/>
      <c r="R133" s="185">
        <f>R134+R139</f>
        <v>0.01177704</v>
      </c>
      <c r="S133" s="184"/>
      <c r="T133" s="186">
        <f>T134+T139</f>
        <v>1.390333</v>
      </c>
      <c r="AR133" s="187" t="s">
        <v>80</v>
      </c>
      <c r="AT133" s="188" t="s">
        <v>70</v>
      </c>
      <c r="AU133" s="188" t="s">
        <v>71</v>
      </c>
      <c r="AY133" s="187" t="s">
        <v>180</v>
      </c>
      <c r="BK133" s="189">
        <f>BK134+BK139</f>
        <v>0</v>
      </c>
    </row>
    <row r="134" spans="2:63" s="11" customFormat="1" ht="19.9" customHeight="1">
      <c r="B134" s="176"/>
      <c r="C134" s="177"/>
      <c r="D134" s="190" t="s">
        <v>70</v>
      </c>
      <c r="E134" s="191" t="s">
        <v>1440</v>
      </c>
      <c r="F134" s="191" t="s">
        <v>1441</v>
      </c>
      <c r="G134" s="177"/>
      <c r="H134" s="177"/>
      <c r="I134" s="180"/>
      <c r="J134" s="192">
        <f>BK134</f>
        <v>0</v>
      </c>
      <c r="K134" s="177"/>
      <c r="L134" s="182"/>
      <c r="M134" s="183"/>
      <c r="N134" s="184"/>
      <c r="O134" s="184"/>
      <c r="P134" s="185">
        <f>SUM(P135:P138)</f>
        <v>0</v>
      </c>
      <c r="Q134" s="184"/>
      <c r="R134" s="185">
        <f>SUM(R135:R138)</f>
        <v>0</v>
      </c>
      <c r="S134" s="184"/>
      <c r="T134" s="186">
        <f>SUM(T135:T138)</f>
        <v>1.390333</v>
      </c>
      <c r="AR134" s="187" t="s">
        <v>80</v>
      </c>
      <c r="AT134" s="188" t="s">
        <v>70</v>
      </c>
      <c r="AU134" s="188" t="s">
        <v>78</v>
      </c>
      <c r="AY134" s="187" t="s">
        <v>180</v>
      </c>
      <c r="BK134" s="189">
        <f>SUM(BK135:BK138)</f>
        <v>0</v>
      </c>
    </row>
    <row r="135" spans="2:65" s="1" customFormat="1" ht="22.5" customHeight="1">
      <c r="B135" s="36"/>
      <c r="C135" s="193" t="s">
        <v>279</v>
      </c>
      <c r="D135" s="193" t="s">
        <v>183</v>
      </c>
      <c r="E135" s="194" t="s">
        <v>1442</v>
      </c>
      <c r="F135" s="195" t="s">
        <v>1443</v>
      </c>
      <c r="G135" s="196" t="s">
        <v>614</v>
      </c>
      <c r="H135" s="197">
        <v>29.05</v>
      </c>
      <c r="I135" s="198"/>
      <c r="J135" s="199">
        <f>ROUND(I135*H135,2)</f>
        <v>0</v>
      </c>
      <c r="K135" s="195" t="s">
        <v>560</v>
      </c>
      <c r="L135" s="56"/>
      <c r="M135" s="200" t="s">
        <v>21</v>
      </c>
      <c r="N135" s="201" t="s">
        <v>42</v>
      </c>
      <c r="O135" s="37"/>
      <c r="P135" s="202">
        <f>O135*H135</f>
        <v>0</v>
      </c>
      <c r="Q135" s="202">
        <v>0</v>
      </c>
      <c r="R135" s="202">
        <f>Q135*H135</f>
        <v>0</v>
      </c>
      <c r="S135" s="202">
        <v>0.04786</v>
      </c>
      <c r="T135" s="203">
        <f>S135*H135</f>
        <v>1.390333</v>
      </c>
      <c r="AR135" s="19" t="s">
        <v>275</v>
      </c>
      <c r="AT135" s="19" t="s">
        <v>183</v>
      </c>
      <c r="AU135" s="19" t="s">
        <v>80</v>
      </c>
      <c r="AY135" s="19" t="s">
        <v>180</v>
      </c>
      <c r="BE135" s="204">
        <f>IF(N135="základní",J135,0)</f>
        <v>0</v>
      </c>
      <c r="BF135" s="204">
        <f>IF(N135="snížená",J135,0)</f>
        <v>0</v>
      </c>
      <c r="BG135" s="204">
        <f>IF(N135="zákl. přenesená",J135,0)</f>
        <v>0</v>
      </c>
      <c r="BH135" s="204">
        <f>IF(N135="sníž. přenesená",J135,0)</f>
        <v>0</v>
      </c>
      <c r="BI135" s="204">
        <f>IF(N135="nulová",J135,0)</f>
        <v>0</v>
      </c>
      <c r="BJ135" s="19" t="s">
        <v>78</v>
      </c>
      <c r="BK135" s="204">
        <f>ROUND(I135*H135,2)</f>
        <v>0</v>
      </c>
      <c r="BL135" s="19" t="s">
        <v>275</v>
      </c>
      <c r="BM135" s="19" t="s">
        <v>1444</v>
      </c>
    </row>
    <row r="136" spans="2:47" s="1" customFormat="1" ht="13.5">
      <c r="B136" s="36"/>
      <c r="C136" s="58"/>
      <c r="D136" s="205" t="s">
        <v>188</v>
      </c>
      <c r="E136" s="58"/>
      <c r="F136" s="206" t="s">
        <v>1445</v>
      </c>
      <c r="G136" s="58"/>
      <c r="H136" s="58"/>
      <c r="I136" s="163"/>
      <c r="J136" s="58"/>
      <c r="K136" s="58"/>
      <c r="L136" s="56"/>
      <c r="M136" s="73"/>
      <c r="N136" s="37"/>
      <c r="O136" s="37"/>
      <c r="P136" s="37"/>
      <c r="Q136" s="37"/>
      <c r="R136" s="37"/>
      <c r="S136" s="37"/>
      <c r="T136" s="74"/>
      <c r="AT136" s="19" t="s">
        <v>188</v>
      </c>
      <c r="AU136" s="19" t="s">
        <v>80</v>
      </c>
    </row>
    <row r="137" spans="2:47" s="1" customFormat="1" ht="27">
      <c r="B137" s="36"/>
      <c r="C137" s="58"/>
      <c r="D137" s="205" t="s">
        <v>216</v>
      </c>
      <c r="E137" s="58"/>
      <c r="F137" s="218" t="s">
        <v>1446</v>
      </c>
      <c r="G137" s="58"/>
      <c r="H137" s="58"/>
      <c r="I137" s="163"/>
      <c r="J137" s="58"/>
      <c r="K137" s="58"/>
      <c r="L137" s="56"/>
      <c r="M137" s="73"/>
      <c r="N137" s="37"/>
      <c r="O137" s="37"/>
      <c r="P137" s="37"/>
      <c r="Q137" s="37"/>
      <c r="R137" s="37"/>
      <c r="S137" s="37"/>
      <c r="T137" s="74"/>
      <c r="AT137" s="19" t="s">
        <v>216</v>
      </c>
      <c r="AU137" s="19" t="s">
        <v>80</v>
      </c>
    </row>
    <row r="138" spans="2:51" s="12" customFormat="1" ht="27">
      <c r="B138" s="207"/>
      <c r="C138" s="208"/>
      <c r="D138" s="205" t="s">
        <v>190</v>
      </c>
      <c r="E138" s="209" t="s">
        <v>21</v>
      </c>
      <c r="F138" s="210" t="s">
        <v>1447</v>
      </c>
      <c r="G138" s="208"/>
      <c r="H138" s="211">
        <v>29.05</v>
      </c>
      <c r="I138" s="212"/>
      <c r="J138" s="208"/>
      <c r="K138" s="208"/>
      <c r="L138" s="213"/>
      <c r="M138" s="214"/>
      <c r="N138" s="215"/>
      <c r="O138" s="215"/>
      <c r="P138" s="215"/>
      <c r="Q138" s="215"/>
      <c r="R138" s="215"/>
      <c r="S138" s="215"/>
      <c r="T138" s="216"/>
      <c r="AT138" s="217" t="s">
        <v>190</v>
      </c>
      <c r="AU138" s="217" t="s">
        <v>80</v>
      </c>
      <c r="AV138" s="12" t="s">
        <v>80</v>
      </c>
      <c r="AW138" s="12" t="s">
        <v>34</v>
      </c>
      <c r="AX138" s="12" t="s">
        <v>78</v>
      </c>
      <c r="AY138" s="217" t="s">
        <v>180</v>
      </c>
    </row>
    <row r="139" spans="2:63" s="11" customFormat="1" ht="29.85" customHeight="1">
      <c r="B139" s="176"/>
      <c r="C139" s="177"/>
      <c r="D139" s="190" t="s">
        <v>70</v>
      </c>
      <c r="E139" s="191" t="s">
        <v>1448</v>
      </c>
      <c r="F139" s="191" t="s">
        <v>1449</v>
      </c>
      <c r="G139" s="177"/>
      <c r="H139" s="177"/>
      <c r="I139" s="180"/>
      <c r="J139" s="192">
        <f>BK139</f>
        <v>0</v>
      </c>
      <c r="K139" s="177"/>
      <c r="L139" s="182"/>
      <c r="M139" s="183"/>
      <c r="N139" s="184"/>
      <c r="O139" s="184"/>
      <c r="P139" s="185">
        <f>SUM(P140:P154)</f>
        <v>0</v>
      </c>
      <c r="Q139" s="184"/>
      <c r="R139" s="185">
        <f>SUM(R140:R154)</f>
        <v>0.01177704</v>
      </c>
      <c r="S139" s="184"/>
      <c r="T139" s="186">
        <f>SUM(T140:T154)</f>
        <v>0</v>
      </c>
      <c r="AR139" s="187" t="s">
        <v>80</v>
      </c>
      <c r="AT139" s="188" t="s">
        <v>70</v>
      </c>
      <c r="AU139" s="188" t="s">
        <v>78</v>
      </c>
      <c r="AY139" s="187" t="s">
        <v>180</v>
      </c>
      <c r="BK139" s="189">
        <f>SUM(BK140:BK154)</f>
        <v>0</v>
      </c>
    </row>
    <row r="140" spans="2:65" s="1" customFormat="1" ht="22.5" customHeight="1">
      <c r="B140" s="36"/>
      <c r="C140" s="193" t="s">
        <v>283</v>
      </c>
      <c r="D140" s="193" t="s">
        <v>183</v>
      </c>
      <c r="E140" s="194" t="s">
        <v>1450</v>
      </c>
      <c r="F140" s="195" t="s">
        <v>1451</v>
      </c>
      <c r="G140" s="196" t="s">
        <v>532</v>
      </c>
      <c r="H140" s="197">
        <v>35.688</v>
      </c>
      <c r="I140" s="198"/>
      <c r="J140" s="199">
        <f>ROUND(I140*H140,2)</f>
        <v>0</v>
      </c>
      <c r="K140" s="195" t="s">
        <v>560</v>
      </c>
      <c r="L140" s="56"/>
      <c r="M140" s="200" t="s">
        <v>21</v>
      </c>
      <c r="N140" s="201" t="s">
        <v>42</v>
      </c>
      <c r="O140" s="37"/>
      <c r="P140" s="202">
        <f>O140*H140</f>
        <v>0</v>
      </c>
      <c r="Q140" s="202">
        <v>7E-05</v>
      </c>
      <c r="R140" s="202">
        <f>Q140*H140</f>
        <v>0.00249816</v>
      </c>
      <c r="S140" s="202">
        <v>0</v>
      </c>
      <c r="T140" s="203">
        <f>S140*H140</f>
        <v>0</v>
      </c>
      <c r="AR140" s="19" t="s">
        <v>275</v>
      </c>
      <c r="AT140" s="19" t="s">
        <v>183</v>
      </c>
      <c r="AU140" s="19" t="s">
        <v>80</v>
      </c>
      <c r="AY140" s="19" t="s">
        <v>180</v>
      </c>
      <c r="BE140" s="204">
        <f>IF(N140="základní",J140,0)</f>
        <v>0</v>
      </c>
      <c r="BF140" s="204">
        <f>IF(N140="snížená",J140,0)</f>
        <v>0</v>
      </c>
      <c r="BG140" s="204">
        <f>IF(N140="zákl. přenesená",J140,0)</f>
        <v>0</v>
      </c>
      <c r="BH140" s="204">
        <f>IF(N140="sníž. přenesená",J140,0)</f>
        <v>0</v>
      </c>
      <c r="BI140" s="204">
        <f>IF(N140="nulová",J140,0)</f>
        <v>0</v>
      </c>
      <c r="BJ140" s="19" t="s">
        <v>78</v>
      </c>
      <c r="BK140" s="204">
        <f>ROUND(I140*H140,2)</f>
        <v>0</v>
      </c>
      <c r="BL140" s="19" t="s">
        <v>275</v>
      </c>
      <c r="BM140" s="19" t="s">
        <v>1452</v>
      </c>
    </row>
    <row r="141" spans="2:47" s="1" customFormat="1" ht="27">
      <c r="B141" s="36"/>
      <c r="C141" s="58"/>
      <c r="D141" s="205" t="s">
        <v>188</v>
      </c>
      <c r="E141" s="58"/>
      <c r="F141" s="206" t="s">
        <v>1453</v>
      </c>
      <c r="G141" s="58"/>
      <c r="H141" s="58"/>
      <c r="I141" s="163"/>
      <c r="J141" s="58"/>
      <c r="K141" s="58"/>
      <c r="L141" s="56"/>
      <c r="M141" s="73"/>
      <c r="N141" s="37"/>
      <c r="O141" s="37"/>
      <c r="P141" s="37"/>
      <c r="Q141" s="37"/>
      <c r="R141" s="37"/>
      <c r="S141" s="37"/>
      <c r="T141" s="74"/>
      <c r="AT141" s="19" t="s">
        <v>188</v>
      </c>
      <c r="AU141" s="19" t="s">
        <v>80</v>
      </c>
    </row>
    <row r="142" spans="2:51" s="12" customFormat="1" ht="27">
      <c r="B142" s="207"/>
      <c r="C142" s="208"/>
      <c r="D142" s="230" t="s">
        <v>190</v>
      </c>
      <c r="E142" s="243" t="s">
        <v>21</v>
      </c>
      <c r="F142" s="244" t="s">
        <v>1454</v>
      </c>
      <c r="G142" s="208"/>
      <c r="H142" s="245">
        <v>35.688</v>
      </c>
      <c r="I142" s="212"/>
      <c r="J142" s="208"/>
      <c r="K142" s="208"/>
      <c r="L142" s="213"/>
      <c r="M142" s="214"/>
      <c r="N142" s="215"/>
      <c r="O142" s="215"/>
      <c r="P142" s="215"/>
      <c r="Q142" s="215"/>
      <c r="R142" s="215"/>
      <c r="S142" s="215"/>
      <c r="T142" s="216"/>
      <c r="AT142" s="217" t="s">
        <v>190</v>
      </c>
      <c r="AU142" s="217" t="s">
        <v>80</v>
      </c>
      <c r="AV142" s="12" t="s">
        <v>80</v>
      </c>
      <c r="AW142" s="12" t="s">
        <v>34</v>
      </c>
      <c r="AX142" s="12" t="s">
        <v>78</v>
      </c>
      <c r="AY142" s="217" t="s">
        <v>180</v>
      </c>
    </row>
    <row r="143" spans="2:65" s="1" customFormat="1" ht="22.5" customHeight="1">
      <c r="B143" s="36"/>
      <c r="C143" s="193" t="s">
        <v>288</v>
      </c>
      <c r="D143" s="193" t="s">
        <v>183</v>
      </c>
      <c r="E143" s="194" t="s">
        <v>1455</v>
      </c>
      <c r="F143" s="195" t="s">
        <v>1456</v>
      </c>
      <c r="G143" s="196" t="s">
        <v>532</v>
      </c>
      <c r="H143" s="197">
        <v>35.688</v>
      </c>
      <c r="I143" s="198"/>
      <c r="J143" s="199">
        <f>ROUND(I143*H143,2)</f>
        <v>0</v>
      </c>
      <c r="K143" s="195" t="s">
        <v>560</v>
      </c>
      <c r="L143" s="56"/>
      <c r="M143" s="200" t="s">
        <v>21</v>
      </c>
      <c r="N143" s="201" t="s">
        <v>42</v>
      </c>
      <c r="O143" s="37"/>
      <c r="P143" s="202">
        <f>O143*H143</f>
        <v>0</v>
      </c>
      <c r="Q143" s="202">
        <v>0</v>
      </c>
      <c r="R143" s="202">
        <f>Q143*H143</f>
        <v>0</v>
      </c>
      <c r="S143" s="202">
        <v>0</v>
      </c>
      <c r="T143" s="203">
        <f>S143*H143</f>
        <v>0</v>
      </c>
      <c r="AR143" s="19" t="s">
        <v>275</v>
      </c>
      <c r="AT143" s="19" t="s">
        <v>183</v>
      </c>
      <c r="AU143" s="19" t="s">
        <v>80</v>
      </c>
      <c r="AY143" s="19" t="s">
        <v>180</v>
      </c>
      <c r="BE143" s="204">
        <f>IF(N143="základní",J143,0)</f>
        <v>0</v>
      </c>
      <c r="BF143" s="204">
        <f>IF(N143="snížená",J143,0)</f>
        <v>0</v>
      </c>
      <c r="BG143" s="204">
        <f>IF(N143="zákl. přenesená",J143,0)</f>
        <v>0</v>
      </c>
      <c r="BH143" s="204">
        <f>IF(N143="sníž. přenesená",J143,0)</f>
        <v>0</v>
      </c>
      <c r="BI143" s="204">
        <f>IF(N143="nulová",J143,0)</f>
        <v>0</v>
      </c>
      <c r="BJ143" s="19" t="s">
        <v>78</v>
      </c>
      <c r="BK143" s="204">
        <f>ROUND(I143*H143,2)</f>
        <v>0</v>
      </c>
      <c r="BL143" s="19" t="s">
        <v>275</v>
      </c>
      <c r="BM143" s="19" t="s">
        <v>1457</v>
      </c>
    </row>
    <row r="144" spans="2:47" s="1" customFormat="1" ht="13.5">
      <c r="B144" s="36"/>
      <c r="C144" s="58"/>
      <c r="D144" s="205" t="s">
        <v>188</v>
      </c>
      <c r="E144" s="58"/>
      <c r="F144" s="206" t="s">
        <v>1458</v>
      </c>
      <c r="G144" s="58"/>
      <c r="H144" s="58"/>
      <c r="I144" s="163"/>
      <c r="J144" s="58"/>
      <c r="K144" s="58"/>
      <c r="L144" s="56"/>
      <c r="M144" s="73"/>
      <c r="N144" s="37"/>
      <c r="O144" s="37"/>
      <c r="P144" s="37"/>
      <c r="Q144" s="37"/>
      <c r="R144" s="37"/>
      <c r="S144" s="37"/>
      <c r="T144" s="74"/>
      <c r="AT144" s="19" t="s">
        <v>188</v>
      </c>
      <c r="AU144" s="19" t="s">
        <v>80</v>
      </c>
    </row>
    <row r="145" spans="2:51" s="12" customFormat="1" ht="27">
      <c r="B145" s="207"/>
      <c r="C145" s="208"/>
      <c r="D145" s="230" t="s">
        <v>190</v>
      </c>
      <c r="E145" s="243" t="s">
        <v>21</v>
      </c>
      <c r="F145" s="244" t="s">
        <v>1454</v>
      </c>
      <c r="G145" s="208"/>
      <c r="H145" s="245">
        <v>35.688</v>
      </c>
      <c r="I145" s="212"/>
      <c r="J145" s="208"/>
      <c r="K145" s="208"/>
      <c r="L145" s="213"/>
      <c r="M145" s="214"/>
      <c r="N145" s="215"/>
      <c r="O145" s="215"/>
      <c r="P145" s="215"/>
      <c r="Q145" s="215"/>
      <c r="R145" s="215"/>
      <c r="S145" s="215"/>
      <c r="T145" s="216"/>
      <c r="AT145" s="217" t="s">
        <v>190</v>
      </c>
      <c r="AU145" s="217" t="s">
        <v>80</v>
      </c>
      <c r="AV145" s="12" t="s">
        <v>80</v>
      </c>
      <c r="AW145" s="12" t="s">
        <v>34</v>
      </c>
      <c r="AX145" s="12" t="s">
        <v>78</v>
      </c>
      <c r="AY145" s="217" t="s">
        <v>180</v>
      </c>
    </row>
    <row r="146" spans="2:65" s="1" customFormat="1" ht="22.5" customHeight="1">
      <c r="B146" s="36"/>
      <c r="C146" s="193" t="s">
        <v>293</v>
      </c>
      <c r="D146" s="193" t="s">
        <v>183</v>
      </c>
      <c r="E146" s="194" t="s">
        <v>1459</v>
      </c>
      <c r="F146" s="195" t="s">
        <v>1460</v>
      </c>
      <c r="G146" s="196" t="s">
        <v>532</v>
      </c>
      <c r="H146" s="197">
        <v>35.688</v>
      </c>
      <c r="I146" s="198"/>
      <c r="J146" s="199">
        <f>ROUND(I146*H146,2)</f>
        <v>0</v>
      </c>
      <c r="K146" s="195" t="s">
        <v>560</v>
      </c>
      <c r="L146" s="56"/>
      <c r="M146" s="200" t="s">
        <v>21</v>
      </c>
      <c r="N146" s="201" t="s">
        <v>42</v>
      </c>
      <c r="O146" s="37"/>
      <c r="P146" s="202">
        <f>O146*H146</f>
        <v>0</v>
      </c>
      <c r="Q146" s="202">
        <v>0.00014</v>
      </c>
      <c r="R146" s="202">
        <f>Q146*H146</f>
        <v>0.00499632</v>
      </c>
      <c r="S146" s="202">
        <v>0</v>
      </c>
      <c r="T146" s="203">
        <f>S146*H146</f>
        <v>0</v>
      </c>
      <c r="AR146" s="19" t="s">
        <v>275</v>
      </c>
      <c r="AT146" s="19" t="s">
        <v>183</v>
      </c>
      <c r="AU146" s="19" t="s">
        <v>80</v>
      </c>
      <c r="AY146" s="19" t="s">
        <v>180</v>
      </c>
      <c r="BE146" s="204">
        <f>IF(N146="základní",J146,0)</f>
        <v>0</v>
      </c>
      <c r="BF146" s="204">
        <f>IF(N146="snížená",J146,0)</f>
        <v>0</v>
      </c>
      <c r="BG146" s="204">
        <f>IF(N146="zákl. přenesená",J146,0)</f>
        <v>0</v>
      </c>
      <c r="BH146" s="204">
        <f>IF(N146="sníž. přenesená",J146,0)</f>
        <v>0</v>
      </c>
      <c r="BI146" s="204">
        <f>IF(N146="nulová",J146,0)</f>
        <v>0</v>
      </c>
      <c r="BJ146" s="19" t="s">
        <v>78</v>
      </c>
      <c r="BK146" s="204">
        <f>ROUND(I146*H146,2)</f>
        <v>0</v>
      </c>
      <c r="BL146" s="19" t="s">
        <v>275</v>
      </c>
      <c r="BM146" s="19" t="s">
        <v>1461</v>
      </c>
    </row>
    <row r="147" spans="2:47" s="1" customFormat="1" ht="27">
      <c r="B147" s="36"/>
      <c r="C147" s="58"/>
      <c r="D147" s="205" t="s">
        <v>188</v>
      </c>
      <c r="E147" s="58"/>
      <c r="F147" s="206" t="s">
        <v>1462</v>
      </c>
      <c r="G147" s="58"/>
      <c r="H147" s="58"/>
      <c r="I147" s="163"/>
      <c r="J147" s="58"/>
      <c r="K147" s="58"/>
      <c r="L147" s="56"/>
      <c r="M147" s="73"/>
      <c r="N147" s="37"/>
      <c r="O147" s="37"/>
      <c r="P147" s="37"/>
      <c r="Q147" s="37"/>
      <c r="R147" s="37"/>
      <c r="S147" s="37"/>
      <c r="T147" s="74"/>
      <c r="AT147" s="19" t="s">
        <v>188</v>
      </c>
      <c r="AU147" s="19" t="s">
        <v>80</v>
      </c>
    </row>
    <row r="148" spans="2:51" s="12" customFormat="1" ht="27">
      <c r="B148" s="207"/>
      <c r="C148" s="208"/>
      <c r="D148" s="230" t="s">
        <v>190</v>
      </c>
      <c r="E148" s="243" t="s">
        <v>21</v>
      </c>
      <c r="F148" s="244" t="s">
        <v>1454</v>
      </c>
      <c r="G148" s="208"/>
      <c r="H148" s="245">
        <v>35.688</v>
      </c>
      <c r="I148" s="212"/>
      <c r="J148" s="208"/>
      <c r="K148" s="208"/>
      <c r="L148" s="213"/>
      <c r="M148" s="214"/>
      <c r="N148" s="215"/>
      <c r="O148" s="215"/>
      <c r="P148" s="215"/>
      <c r="Q148" s="215"/>
      <c r="R148" s="215"/>
      <c r="S148" s="215"/>
      <c r="T148" s="216"/>
      <c r="AT148" s="217" t="s">
        <v>190</v>
      </c>
      <c r="AU148" s="217" t="s">
        <v>80</v>
      </c>
      <c r="AV148" s="12" t="s">
        <v>80</v>
      </c>
      <c r="AW148" s="12" t="s">
        <v>34</v>
      </c>
      <c r="AX148" s="12" t="s">
        <v>78</v>
      </c>
      <c r="AY148" s="217" t="s">
        <v>180</v>
      </c>
    </row>
    <row r="149" spans="2:65" s="1" customFormat="1" ht="22.5" customHeight="1">
      <c r="B149" s="36"/>
      <c r="C149" s="193" t="s">
        <v>7</v>
      </c>
      <c r="D149" s="193" t="s">
        <v>183</v>
      </c>
      <c r="E149" s="194" t="s">
        <v>1463</v>
      </c>
      <c r="F149" s="195" t="s">
        <v>1464</v>
      </c>
      <c r="G149" s="196" t="s">
        <v>532</v>
      </c>
      <c r="H149" s="197">
        <v>35.688</v>
      </c>
      <c r="I149" s="198"/>
      <c r="J149" s="199">
        <f>ROUND(I149*H149,2)</f>
        <v>0</v>
      </c>
      <c r="K149" s="195" t="s">
        <v>560</v>
      </c>
      <c r="L149" s="56"/>
      <c r="M149" s="200" t="s">
        <v>21</v>
      </c>
      <c r="N149" s="201" t="s">
        <v>42</v>
      </c>
      <c r="O149" s="37"/>
      <c r="P149" s="202">
        <f>O149*H149</f>
        <v>0</v>
      </c>
      <c r="Q149" s="202">
        <v>0.00012</v>
      </c>
      <c r="R149" s="202">
        <f>Q149*H149</f>
        <v>0.00428256</v>
      </c>
      <c r="S149" s="202">
        <v>0</v>
      </c>
      <c r="T149" s="203">
        <f>S149*H149</f>
        <v>0</v>
      </c>
      <c r="AR149" s="19" t="s">
        <v>275</v>
      </c>
      <c r="AT149" s="19" t="s">
        <v>183</v>
      </c>
      <c r="AU149" s="19" t="s">
        <v>80</v>
      </c>
      <c r="AY149" s="19" t="s">
        <v>180</v>
      </c>
      <c r="BE149" s="204">
        <f>IF(N149="základní",J149,0)</f>
        <v>0</v>
      </c>
      <c r="BF149" s="204">
        <f>IF(N149="snížená",J149,0)</f>
        <v>0</v>
      </c>
      <c r="BG149" s="204">
        <f>IF(N149="zákl. přenesená",J149,0)</f>
        <v>0</v>
      </c>
      <c r="BH149" s="204">
        <f>IF(N149="sníž. přenesená",J149,0)</f>
        <v>0</v>
      </c>
      <c r="BI149" s="204">
        <f>IF(N149="nulová",J149,0)</f>
        <v>0</v>
      </c>
      <c r="BJ149" s="19" t="s">
        <v>78</v>
      </c>
      <c r="BK149" s="204">
        <f>ROUND(I149*H149,2)</f>
        <v>0</v>
      </c>
      <c r="BL149" s="19" t="s">
        <v>275</v>
      </c>
      <c r="BM149" s="19" t="s">
        <v>1465</v>
      </c>
    </row>
    <row r="150" spans="2:47" s="1" customFormat="1" ht="27">
      <c r="B150" s="36"/>
      <c r="C150" s="58"/>
      <c r="D150" s="205" t="s">
        <v>188</v>
      </c>
      <c r="E150" s="58"/>
      <c r="F150" s="206" t="s">
        <v>1466</v>
      </c>
      <c r="G150" s="58"/>
      <c r="H150" s="58"/>
      <c r="I150" s="163"/>
      <c r="J150" s="58"/>
      <c r="K150" s="58"/>
      <c r="L150" s="56"/>
      <c r="M150" s="73"/>
      <c r="N150" s="37"/>
      <c r="O150" s="37"/>
      <c r="P150" s="37"/>
      <c r="Q150" s="37"/>
      <c r="R150" s="37"/>
      <c r="S150" s="37"/>
      <c r="T150" s="74"/>
      <c r="AT150" s="19" t="s">
        <v>188</v>
      </c>
      <c r="AU150" s="19" t="s">
        <v>80</v>
      </c>
    </row>
    <row r="151" spans="2:51" s="12" customFormat="1" ht="27">
      <c r="B151" s="207"/>
      <c r="C151" s="208"/>
      <c r="D151" s="230" t="s">
        <v>190</v>
      </c>
      <c r="E151" s="243" t="s">
        <v>21</v>
      </c>
      <c r="F151" s="244" t="s">
        <v>1467</v>
      </c>
      <c r="G151" s="208"/>
      <c r="H151" s="245">
        <v>35.688</v>
      </c>
      <c r="I151" s="212"/>
      <c r="J151" s="208"/>
      <c r="K151" s="208"/>
      <c r="L151" s="213"/>
      <c r="M151" s="214"/>
      <c r="N151" s="215"/>
      <c r="O151" s="215"/>
      <c r="P151" s="215"/>
      <c r="Q151" s="215"/>
      <c r="R151" s="215"/>
      <c r="S151" s="215"/>
      <c r="T151" s="216"/>
      <c r="AT151" s="217" t="s">
        <v>190</v>
      </c>
      <c r="AU151" s="217" t="s">
        <v>80</v>
      </c>
      <c r="AV151" s="12" t="s">
        <v>80</v>
      </c>
      <c r="AW151" s="12" t="s">
        <v>34</v>
      </c>
      <c r="AX151" s="12" t="s">
        <v>78</v>
      </c>
      <c r="AY151" s="217" t="s">
        <v>180</v>
      </c>
    </row>
    <row r="152" spans="2:65" s="1" customFormat="1" ht="22.5" customHeight="1">
      <c r="B152" s="36"/>
      <c r="C152" s="193" t="s">
        <v>301</v>
      </c>
      <c r="D152" s="193" t="s">
        <v>183</v>
      </c>
      <c r="E152" s="194" t="s">
        <v>1468</v>
      </c>
      <c r="F152" s="195" t="s">
        <v>1469</v>
      </c>
      <c r="G152" s="196" t="s">
        <v>532</v>
      </c>
      <c r="H152" s="197">
        <v>71.377</v>
      </c>
      <c r="I152" s="198"/>
      <c r="J152" s="199">
        <f>ROUND(I152*H152,2)</f>
        <v>0</v>
      </c>
      <c r="K152" s="195" t="s">
        <v>21</v>
      </c>
      <c r="L152" s="56"/>
      <c r="M152" s="200" t="s">
        <v>21</v>
      </c>
      <c r="N152" s="201" t="s">
        <v>42</v>
      </c>
      <c r="O152" s="37"/>
      <c r="P152" s="202">
        <f>O152*H152</f>
        <v>0</v>
      </c>
      <c r="Q152" s="202">
        <v>0</v>
      </c>
      <c r="R152" s="202">
        <f>Q152*H152</f>
        <v>0</v>
      </c>
      <c r="S152" s="202">
        <v>0</v>
      </c>
      <c r="T152" s="203">
        <f>S152*H152</f>
        <v>0</v>
      </c>
      <c r="AR152" s="19" t="s">
        <v>206</v>
      </c>
      <c r="AT152" s="19" t="s">
        <v>183</v>
      </c>
      <c r="AU152" s="19" t="s">
        <v>80</v>
      </c>
      <c r="AY152" s="19" t="s">
        <v>180</v>
      </c>
      <c r="BE152" s="204">
        <f>IF(N152="základní",J152,0)</f>
        <v>0</v>
      </c>
      <c r="BF152" s="204">
        <f>IF(N152="snížená",J152,0)</f>
        <v>0</v>
      </c>
      <c r="BG152" s="204">
        <f>IF(N152="zákl. přenesená",J152,0)</f>
        <v>0</v>
      </c>
      <c r="BH152" s="204">
        <f>IF(N152="sníž. přenesená",J152,0)</f>
        <v>0</v>
      </c>
      <c r="BI152" s="204">
        <f>IF(N152="nulová",J152,0)</f>
        <v>0</v>
      </c>
      <c r="BJ152" s="19" t="s">
        <v>78</v>
      </c>
      <c r="BK152" s="204">
        <f>ROUND(I152*H152,2)</f>
        <v>0</v>
      </c>
      <c r="BL152" s="19" t="s">
        <v>206</v>
      </c>
      <c r="BM152" s="19" t="s">
        <v>1470</v>
      </c>
    </row>
    <row r="153" spans="2:47" s="1" customFormat="1" ht="13.5">
      <c r="B153" s="36"/>
      <c r="C153" s="58"/>
      <c r="D153" s="205" t="s">
        <v>188</v>
      </c>
      <c r="E153" s="58"/>
      <c r="F153" s="206" t="s">
        <v>1469</v>
      </c>
      <c r="G153" s="58"/>
      <c r="H153" s="58"/>
      <c r="I153" s="163"/>
      <c r="J153" s="58"/>
      <c r="K153" s="58"/>
      <c r="L153" s="56"/>
      <c r="M153" s="73"/>
      <c r="N153" s="37"/>
      <c r="O153" s="37"/>
      <c r="P153" s="37"/>
      <c r="Q153" s="37"/>
      <c r="R153" s="37"/>
      <c r="S153" s="37"/>
      <c r="T153" s="74"/>
      <c r="AT153" s="19" t="s">
        <v>188</v>
      </c>
      <c r="AU153" s="19" t="s">
        <v>80</v>
      </c>
    </row>
    <row r="154" spans="2:51" s="12" customFormat="1" ht="27">
      <c r="B154" s="207"/>
      <c r="C154" s="208"/>
      <c r="D154" s="205" t="s">
        <v>190</v>
      </c>
      <c r="E154" s="209" t="s">
        <v>21</v>
      </c>
      <c r="F154" s="210" t="s">
        <v>1471</v>
      </c>
      <c r="G154" s="208"/>
      <c r="H154" s="211">
        <v>71.377</v>
      </c>
      <c r="I154" s="212"/>
      <c r="J154" s="208"/>
      <c r="K154" s="208"/>
      <c r="L154" s="213"/>
      <c r="M154" s="214"/>
      <c r="N154" s="215"/>
      <c r="O154" s="215"/>
      <c r="P154" s="215"/>
      <c r="Q154" s="215"/>
      <c r="R154" s="215"/>
      <c r="S154" s="215"/>
      <c r="T154" s="216"/>
      <c r="AT154" s="217" t="s">
        <v>190</v>
      </c>
      <c r="AU154" s="217" t="s">
        <v>80</v>
      </c>
      <c r="AV154" s="12" t="s">
        <v>80</v>
      </c>
      <c r="AW154" s="12" t="s">
        <v>34</v>
      </c>
      <c r="AX154" s="12" t="s">
        <v>78</v>
      </c>
      <c r="AY154" s="217" t="s">
        <v>180</v>
      </c>
    </row>
    <row r="155" spans="2:63" s="11" customFormat="1" ht="37.35" customHeight="1">
      <c r="B155" s="176"/>
      <c r="C155" s="177"/>
      <c r="D155" s="178" t="s">
        <v>70</v>
      </c>
      <c r="E155" s="179" t="s">
        <v>219</v>
      </c>
      <c r="F155" s="179" t="s">
        <v>269</v>
      </c>
      <c r="G155" s="177"/>
      <c r="H155" s="177"/>
      <c r="I155" s="180"/>
      <c r="J155" s="181">
        <f>BK155</f>
        <v>0</v>
      </c>
      <c r="K155" s="177"/>
      <c r="L155" s="182"/>
      <c r="M155" s="183"/>
      <c r="N155" s="184"/>
      <c r="O155" s="184"/>
      <c r="P155" s="185">
        <f>P156+P199</f>
        <v>0</v>
      </c>
      <c r="Q155" s="184"/>
      <c r="R155" s="185">
        <f>R156+R199</f>
        <v>7.395769</v>
      </c>
      <c r="S155" s="184"/>
      <c r="T155" s="186">
        <f>T156+T199</f>
        <v>0</v>
      </c>
      <c r="AR155" s="187" t="s">
        <v>203</v>
      </c>
      <c r="AT155" s="188" t="s">
        <v>70</v>
      </c>
      <c r="AU155" s="188" t="s">
        <v>71</v>
      </c>
      <c r="AY155" s="187" t="s">
        <v>180</v>
      </c>
      <c r="BK155" s="189">
        <f>BK156+BK199</f>
        <v>0</v>
      </c>
    </row>
    <row r="156" spans="2:63" s="11" customFormat="1" ht="19.9" customHeight="1">
      <c r="B156" s="176"/>
      <c r="C156" s="177"/>
      <c r="D156" s="190" t="s">
        <v>70</v>
      </c>
      <c r="E156" s="191" t="s">
        <v>1027</v>
      </c>
      <c r="F156" s="191" t="s">
        <v>1028</v>
      </c>
      <c r="G156" s="177"/>
      <c r="H156" s="177"/>
      <c r="I156" s="180"/>
      <c r="J156" s="192">
        <f>BK156</f>
        <v>0</v>
      </c>
      <c r="K156" s="177"/>
      <c r="L156" s="182"/>
      <c r="M156" s="183"/>
      <c r="N156" s="184"/>
      <c r="O156" s="184"/>
      <c r="P156" s="185">
        <f>SUM(P157:P198)</f>
        <v>0</v>
      </c>
      <c r="Q156" s="184"/>
      <c r="R156" s="185">
        <f>SUM(R157:R198)</f>
        <v>7.395769</v>
      </c>
      <c r="S156" s="184"/>
      <c r="T156" s="186">
        <f>SUM(T157:T198)</f>
        <v>0</v>
      </c>
      <c r="AR156" s="187" t="s">
        <v>203</v>
      </c>
      <c r="AT156" s="188" t="s">
        <v>70</v>
      </c>
      <c r="AU156" s="188" t="s">
        <v>78</v>
      </c>
      <c r="AY156" s="187" t="s">
        <v>180</v>
      </c>
      <c r="BK156" s="189">
        <f>SUM(BK157:BK198)</f>
        <v>0</v>
      </c>
    </row>
    <row r="157" spans="2:65" s="1" customFormat="1" ht="31.5" customHeight="1">
      <c r="B157" s="36"/>
      <c r="C157" s="193" t="s">
        <v>306</v>
      </c>
      <c r="D157" s="193" t="s">
        <v>183</v>
      </c>
      <c r="E157" s="194" t="s">
        <v>1472</v>
      </c>
      <c r="F157" s="195" t="s">
        <v>1473</v>
      </c>
      <c r="G157" s="196" t="s">
        <v>214</v>
      </c>
      <c r="H157" s="197">
        <v>1</v>
      </c>
      <c r="I157" s="198"/>
      <c r="J157" s="199">
        <f>ROUND(I157*H157,2)</f>
        <v>0</v>
      </c>
      <c r="K157" s="195" t="s">
        <v>21</v>
      </c>
      <c r="L157" s="56"/>
      <c r="M157" s="200" t="s">
        <v>21</v>
      </c>
      <c r="N157" s="201" t="s">
        <v>42</v>
      </c>
      <c r="O157" s="37"/>
      <c r="P157" s="202">
        <f>O157*H157</f>
        <v>0</v>
      </c>
      <c r="Q157" s="202">
        <v>0.00104</v>
      </c>
      <c r="R157" s="202">
        <f>Q157*H157</f>
        <v>0.00104</v>
      </c>
      <c r="S157" s="202">
        <v>0</v>
      </c>
      <c r="T157" s="203">
        <f>S157*H157</f>
        <v>0</v>
      </c>
      <c r="AR157" s="19" t="s">
        <v>498</v>
      </c>
      <c r="AT157" s="19" t="s">
        <v>183</v>
      </c>
      <c r="AU157" s="19" t="s">
        <v>80</v>
      </c>
      <c r="AY157" s="19" t="s">
        <v>180</v>
      </c>
      <c r="BE157" s="204">
        <f>IF(N157="základní",J157,0)</f>
        <v>0</v>
      </c>
      <c r="BF157" s="204">
        <f>IF(N157="snížená",J157,0)</f>
        <v>0</v>
      </c>
      <c r="BG157" s="204">
        <f>IF(N157="zákl. přenesená",J157,0)</f>
        <v>0</v>
      </c>
      <c r="BH157" s="204">
        <f>IF(N157="sníž. přenesená",J157,0)</f>
        <v>0</v>
      </c>
      <c r="BI157" s="204">
        <f>IF(N157="nulová",J157,0)</f>
        <v>0</v>
      </c>
      <c r="BJ157" s="19" t="s">
        <v>78</v>
      </c>
      <c r="BK157" s="204">
        <f>ROUND(I157*H157,2)</f>
        <v>0</v>
      </c>
      <c r="BL157" s="19" t="s">
        <v>498</v>
      </c>
      <c r="BM157" s="19" t="s">
        <v>1474</v>
      </c>
    </row>
    <row r="158" spans="2:47" s="1" customFormat="1" ht="27">
      <c r="B158" s="36"/>
      <c r="C158" s="58"/>
      <c r="D158" s="205" t="s">
        <v>188</v>
      </c>
      <c r="E158" s="58"/>
      <c r="F158" s="206" t="s">
        <v>1473</v>
      </c>
      <c r="G158" s="58"/>
      <c r="H158" s="58"/>
      <c r="I158" s="163"/>
      <c r="J158" s="58"/>
      <c r="K158" s="58"/>
      <c r="L158" s="56"/>
      <c r="M158" s="73"/>
      <c r="N158" s="37"/>
      <c r="O158" s="37"/>
      <c r="P158" s="37"/>
      <c r="Q158" s="37"/>
      <c r="R158" s="37"/>
      <c r="S158" s="37"/>
      <c r="T158" s="74"/>
      <c r="AT158" s="19" t="s">
        <v>188</v>
      </c>
      <c r="AU158" s="19" t="s">
        <v>80</v>
      </c>
    </row>
    <row r="159" spans="2:47" s="1" customFormat="1" ht="27">
      <c r="B159" s="36"/>
      <c r="C159" s="58"/>
      <c r="D159" s="205" t="s">
        <v>216</v>
      </c>
      <c r="E159" s="58"/>
      <c r="F159" s="218" t="s">
        <v>1475</v>
      </c>
      <c r="G159" s="58"/>
      <c r="H159" s="58"/>
      <c r="I159" s="163"/>
      <c r="J159" s="58"/>
      <c r="K159" s="58"/>
      <c r="L159" s="56"/>
      <c r="M159" s="73"/>
      <c r="N159" s="37"/>
      <c r="O159" s="37"/>
      <c r="P159" s="37"/>
      <c r="Q159" s="37"/>
      <c r="R159" s="37"/>
      <c r="S159" s="37"/>
      <c r="T159" s="74"/>
      <c r="AT159" s="19" t="s">
        <v>216</v>
      </c>
      <c r="AU159" s="19" t="s">
        <v>80</v>
      </c>
    </row>
    <row r="160" spans="2:51" s="12" customFormat="1" ht="13.5">
      <c r="B160" s="207"/>
      <c r="C160" s="208"/>
      <c r="D160" s="230" t="s">
        <v>190</v>
      </c>
      <c r="E160" s="243" t="s">
        <v>21</v>
      </c>
      <c r="F160" s="244" t="s">
        <v>1476</v>
      </c>
      <c r="G160" s="208"/>
      <c r="H160" s="245">
        <v>1</v>
      </c>
      <c r="I160" s="212"/>
      <c r="J160" s="208"/>
      <c r="K160" s="208"/>
      <c r="L160" s="213"/>
      <c r="M160" s="214"/>
      <c r="N160" s="215"/>
      <c r="O160" s="215"/>
      <c r="P160" s="215"/>
      <c r="Q160" s="215"/>
      <c r="R160" s="215"/>
      <c r="S160" s="215"/>
      <c r="T160" s="216"/>
      <c r="AT160" s="217" t="s">
        <v>190</v>
      </c>
      <c r="AU160" s="217" t="s">
        <v>80</v>
      </c>
      <c r="AV160" s="12" t="s">
        <v>80</v>
      </c>
      <c r="AW160" s="12" t="s">
        <v>34</v>
      </c>
      <c r="AX160" s="12" t="s">
        <v>78</v>
      </c>
      <c r="AY160" s="217" t="s">
        <v>180</v>
      </c>
    </row>
    <row r="161" spans="2:65" s="1" customFormat="1" ht="22.5" customHeight="1">
      <c r="B161" s="36"/>
      <c r="C161" s="193" t="s">
        <v>311</v>
      </c>
      <c r="D161" s="193" t="s">
        <v>183</v>
      </c>
      <c r="E161" s="194" t="s">
        <v>1477</v>
      </c>
      <c r="F161" s="195" t="s">
        <v>1478</v>
      </c>
      <c r="G161" s="196" t="s">
        <v>186</v>
      </c>
      <c r="H161" s="197">
        <v>4</v>
      </c>
      <c r="I161" s="198"/>
      <c r="J161" s="199">
        <f>ROUND(I161*H161,2)</f>
        <v>0</v>
      </c>
      <c r="K161" s="195" t="s">
        <v>21</v>
      </c>
      <c r="L161" s="56"/>
      <c r="M161" s="200" t="s">
        <v>21</v>
      </c>
      <c r="N161" s="201" t="s">
        <v>42</v>
      </c>
      <c r="O161" s="37"/>
      <c r="P161" s="202">
        <f>O161*H161</f>
        <v>0</v>
      </c>
      <c r="Q161" s="202">
        <v>0.0004</v>
      </c>
      <c r="R161" s="202">
        <f>Q161*H161</f>
        <v>0.0016</v>
      </c>
      <c r="S161" s="202">
        <v>0</v>
      </c>
      <c r="T161" s="203">
        <f>S161*H161</f>
        <v>0</v>
      </c>
      <c r="AR161" s="19" t="s">
        <v>498</v>
      </c>
      <c r="AT161" s="19" t="s">
        <v>183</v>
      </c>
      <c r="AU161" s="19" t="s">
        <v>80</v>
      </c>
      <c r="AY161" s="19" t="s">
        <v>180</v>
      </c>
      <c r="BE161" s="204">
        <f>IF(N161="základní",J161,0)</f>
        <v>0</v>
      </c>
      <c r="BF161" s="204">
        <f>IF(N161="snížená",J161,0)</f>
        <v>0</v>
      </c>
      <c r="BG161" s="204">
        <f>IF(N161="zákl. přenesená",J161,0)</f>
        <v>0</v>
      </c>
      <c r="BH161" s="204">
        <f>IF(N161="sníž. přenesená",J161,0)</f>
        <v>0</v>
      </c>
      <c r="BI161" s="204">
        <f>IF(N161="nulová",J161,0)</f>
        <v>0</v>
      </c>
      <c r="BJ161" s="19" t="s">
        <v>78</v>
      </c>
      <c r="BK161" s="204">
        <f>ROUND(I161*H161,2)</f>
        <v>0</v>
      </c>
      <c r="BL161" s="19" t="s">
        <v>498</v>
      </c>
      <c r="BM161" s="19" t="s">
        <v>1479</v>
      </c>
    </row>
    <row r="162" spans="2:47" s="1" customFormat="1" ht="13.5">
      <c r="B162" s="36"/>
      <c r="C162" s="58"/>
      <c r="D162" s="205" t="s">
        <v>188</v>
      </c>
      <c r="E162" s="58"/>
      <c r="F162" s="206" t="s">
        <v>1478</v>
      </c>
      <c r="G162" s="58"/>
      <c r="H162" s="58"/>
      <c r="I162" s="163"/>
      <c r="J162" s="58"/>
      <c r="K162" s="58"/>
      <c r="L162" s="56"/>
      <c r="M162" s="73"/>
      <c r="N162" s="37"/>
      <c r="O162" s="37"/>
      <c r="P162" s="37"/>
      <c r="Q162" s="37"/>
      <c r="R162" s="37"/>
      <c r="S162" s="37"/>
      <c r="T162" s="74"/>
      <c r="AT162" s="19" t="s">
        <v>188</v>
      </c>
      <c r="AU162" s="19" t="s">
        <v>80</v>
      </c>
    </row>
    <row r="163" spans="2:47" s="1" customFormat="1" ht="27">
      <c r="B163" s="36"/>
      <c r="C163" s="58"/>
      <c r="D163" s="205" t="s">
        <v>216</v>
      </c>
      <c r="E163" s="58"/>
      <c r="F163" s="218" t="s">
        <v>1480</v>
      </c>
      <c r="G163" s="58"/>
      <c r="H163" s="58"/>
      <c r="I163" s="163"/>
      <c r="J163" s="58"/>
      <c r="K163" s="58"/>
      <c r="L163" s="56"/>
      <c r="M163" s="73"/>
      <c r="N163" s="37"/>
      <c r="O163" s="37"/>
      <c r="P163" s="37"/>
      <c r="Q163" s="37"/>
      <c r="R163" s="37"/>
      <c r="S163" s="37"/>
      <c r="T163" s="74"/>
      <c r="AT163" s="19" t="s">
        <v>216</v>
      </c>
      <c r="AU163" s="19" t="s">
        <v>80</v>
      </c>
    </row>
    <row r="164" spans="2:51" s="12" customFormat="1" ht="13.5">
      <c r="B164" s="207"/>
      <c r="C164" s="208"/>
      <c r="D164" s="205" t="s">
        <v>190</v>
      </c>
      <c r="E164" s="209" t="s">
        <v>21</v>
      </c>
      <c r="F164" s="210" t="s">
        <v>1481</v>
      </c>
      <c r="G164" s="208"/>
      <c r="H164" s="211">
        <v>1</v>
      </c>
      <c r="I164" s="212"/>
      <c r="J164" s="208"/>
      <c r="K164" s="208"/>
      <c r="L164" s="213"/>
      <c r="M164" s="214"/>
      <c r="N164" s="215"/>
      <c r="O164" s="215"/>
      <c r="P164" s="215"/>
      <c r="Q164" s="215"/>
      <c r="R164" s="215"/>
      <c r="S164" s="215"/>
      <c r="T164" s="216"/>
      <c r="AT164" s="217" t="s">
        <v>190</v>
      </c>
      <c r="AU164" s="217" t="s">
        <v>80</v>
      </c>
      <c r="AV164" s="12" t="s">
        <v>80</v>
      </c>
      <c r="AW164" s="12" t="s">
        <v>34</v>
      </c>
      <c r="AX164" s="12" t="s">
        <v>71</v>
      </c>
      <c r="AY164" s="217" t="s">
        <v>180</v>
      </c>
    </row>
    <row r="165" spans="2:51" s="12" customFormat="1" ht="13.5">
      <c r="B165" s="207"/>
      <c r="C165" s="208"/>
      <c r="D165" s="205" t="s">
        <v>190</v>
      </c>
      <c r="E165" s="209" t="s">
        <v>21</v>
      </c>
      <c r="F165" s="210" t="s">
        <v>1482</v>
      </c>
      <c r="G165" s="208"/>
      <c r="H165" s="211">
        <v>1</v>
      </c>
      <c r="I165" s="212"/>
      <c r="J165" s="208"/>
      <c r="K165" s="208"/>
      <c r="L165" s="213"/>
      <c r="M165" s="214"/>
      <c r="N165" s="215"/>
      <c r="O165" s="215"/>
      <c r="P165" s="215"/>
      <c r="Q165" s="215"/>
      <c r="R165" s="215"/>
      <c r="S165" s="215"/>
      <c r="T165" s="216"/>
      <c r="AT165" s="217" t="s">
        <v>190</v>
      </c>
      <c r="AU165" s="217" t="s">
        <v>80</v>
      </c>
      <c r="AV165" s="12" t="s">
        <v>80</v>
      </c>
      <c r="AW165" s="12" t="s">
        <v>34</v>
      </c>
      <c r="AX165" s="12" t="s">
        <v>71</v>
      </c>
      <c r="AY165" s="217" t="s">
        <v>180</v>
      </c>
    </row>
    <row r="166" spans="2:51" s="12" customFormat="1" ht="13.5">
      <c r="B166" s="207"/>
      <c r="C166" s="208"/>
      <c r="D166" s="205" t="s">
        <v>190</v>
      </c>
      <c r="E166" s="209" t="s">
        <v>21</v>
      </c>
      <c r="F166" s="210" t="s">
        <v>1483</v>
      </c>
      <c r="G166" s="208"/>
      <c r="H166" s="211">
        <v>1</v>
      </c>
      <c r="I166" s="212"/>
      <c r="J166" s="208"/>
      <c r="K166" s="208"/>
      <c r="L166" s="213"/>
      <c r="M166" s="214"/>
      <c r="N166" s="215"/>
      <c r="O166" s="215"/>
      <c r="P166" s="215"/>
      <c r="Q166" s="215"/>
      <c r="R166" s="215"/>
      <c r="S166" s="215"/>
      <c r="T166" s="216"/>
      <c r="AT166" s="217" t="s">
        <v>190</v>
      </c>
      <c r="AU166" s="217" t="s">
        <v>80</v>
      </c>
      <c r="AV166" s="12" t="s">
        <v>80</v>
      </c>
      <c r="AW166" s="12" t="s">
        <v>34</v>
      </c>
      <c r="AX166" s="12" t="s">
        <v>71</v>
      </c>
      <c r="AY166" s="217" t="s">
        <v>180</v>
      </c>
    </row>
    <row r="167" spans="2:51" s="12" customFormat="1" ht="13.5">
      <c r="B167" s="207"/>
      <c r="C167" s="208"/>
      <c r="D167" s="205" t="s">
        <v>190</v>
      </c>
      <c r="E167" s="209" t="s">
        <v>21</v>
      </c>
      <c r="F167" s="210" t="s">
        <v>1484</v>
      </c>
      <c r="G167" s="208"/>
      <c r="H167" s="211">
        <v>1</v>
      </c>
      <c r="I167" s="212"/>
      <c r="J167" s="208"/>
      <c r="K167" s="208"/>
      <c r="L167" s="213"/>
      <c r="M167" s="214"/>
      <c r="N167" s="215"/>
      <c r="O167" s="215"/>
      <c r="P167" s="215"/>
      <c r="Q167" s="215"/>
      <c r="R167" s="215"/>
      <c r="S167" s="215"/>
      <c r="T167" s="216"/>
      <c r="AT167" s="217" t="s">
        <v>190</v>
      </c>
      <c r="AU167" s="217" t="s">
        <v>80</v>
      </c>
      <c r="AV167" s="12" t="s">
        <v>80</v>
      </c>
      <c r="AW167" s="12" t="s">
        <v>34</v>
      </c>
      <c r="AX167" s="12" t="s">
        <v>71</v>
      </c>
      <c r="AY167" s="217" t="s">
        <v>180</v>
      </c>
    </row>
    <row r="168" spans="2:51" s="13" customFormat="1" ht="13.5">
      <c r="B168" s="219"/>
      <c r="C168" s="220"/>
      <c r="D168" s="230" t="s">
        <v>190</v>
      </c>
      <c r="E168" s="247" t="s">
        <v>21</v>
      </c>
      <c r="F168" s="248" t="s">
        <v>209</v>
      </c>
      <c r="G168" s="220"/>
      <c r="H168" s="249">
        <v>4</v>
      </c>
      <c r="I168" s="224"/>
      <c r="J168" s="220"/>
      <c r="K168" s="220"/>
      <c r="L168" s="225"/>
      <c r="M168" s="226"/>
      <c r="N168" s="227"/>
      <c r="O168" s="227"/>
      <c r="P168" s="227"/>
      <c r="Q168" s="227"/>
      <c r="R168" s="227"/>
      <c r="S168" s="227"/>
      <c r="T168" s="228"/>
      <c r="AT168" s="229" t="s">
        <v>190</v>
      </c>
      <c r="AU168" s="229" t="s">
        <v>80</v>
      </c>
      <c r="AV168" s="13" t="s">
        <v>206</v>
      </c>
      <c r="AW168" s="13" t="s">
        <v>34</v>
      </c>
      <c r="AX168" s="13" t="s">
        <v>78</v>
      </c>
      <c r="AY168" s="229" t="s">
        <v>180</v>
      </c>
    </row>
    <row r="169" spans="2:65" s="1" customFormat="1" ht="22.5" customHeight="1">
      <c r="B169" s="36"/>
      <c r="C169" s="232" t="s">
        <v>317</v>
      </c>
      <c r="D169" s="232" t="s">
        <v>219</v>
      </c>
      <c r="E169" s="233" t="s">
        <v>1485</v>
      </c>
      <c r="F169" s="234" t="s">
        <v>1486</v>
      </c>
      <c r="G169" s="235" t="s">
        <v>186</v>
      </c>
      <c r="H169" s="236">
        <v>1</v>
      </c>
      <c r="I169" s="237"/>
      <c r="J169" s="238">
        <f>ROUND(I169*H169,2)</f>
        <v>0</v>
      </c>
      <c r="K169" s="234" t="s">
        <v>21</v>
      </c>
      <c r="L169" s="239"/>
      <c r="M169" s="240" t="s">
        <v>21</v>
      </c>
      <c r="N169" s="241" t="s">
        <v>42</v>
      </c>
      <c r="O169" s="37"/>
      <c r="P169" s="202">
        <f>O169*H169</f>
        <v>0</v>
      </c>
      <c r="Q169" s="202">
        <v>0.00056</v>
      </c>
      <c r="R169" s="202">
        <f>Q169*H169</f>
        <v>0.00056</v>
      </c>
      <c r="S169" s="202">
        <v>0</v>
      </c>
      <c r="T169" s="203">
        <f>S169*H169</f>
        <v>0</v>
      </c>
      <c r="AR169" s="19" t="s">
        <v>1038</v>
      </c>
      <c r="AT169" s="19" t="s">
        <v>219</v>
      </c>
      <c r="AU169" s="19" t="s">
        <v>80</v>
      </c>
      <c r="AY169" s="19" t="s">
        <v>180</v>
      </c>
      <c r="BE169" s="204">
        <f>IF(N169="základní",J169,0)</f>
        <v>0</v>
      </c>
      <c r="BF169" s="204">
        <f>IF(N169="snížená",J169,0)</f>
        <v>0</v>
      </c>
      <c r="BG169" s="204">
        <f>IF(N169="zákl. přenesená",J169,0)</f>
        <v>0</v>
      </c>
      <c r="BH169" s="204">
        <f>IF(N169="sníž. přenesená",J169,0)</f>
        <v>0</v>
      </c>
      <c r="BI169" s="204">
        <f>IF(N169="nulová",J169,0)</f>
        <v>0</v>
      </c>
      <c r="BJ169" s="19" t="s">
        <v>78</v>
      </c>
      <c r="BK169" s="204">
        <f>ROUND(I169*H169,2)</f>
        <v>0</v>
      </c>
      <c r="BL169" s="19" t="s">
        <v>1038</v>
      </c>
      <c r="BM169" s="19" t="s">
        <v>1487</v>
      </c>
    </row>
    <row r="170" spans="2:47" s="1" customFormat="1" ht="40.5">
      <c r="B170" s="36"/>
      <c r="C170" s="58"/>
      <c r="D170" s="230" t="s">
        <v>216</v>
      </c>
      <c r="E170" s="58"/>
      <c r="F170" s="231" t="s">
        <v>1488</v>
      </c>
      <c r="G170" s="58"/>
      <c r="H170" s="58"/>
      <c r="I170" s="163"/>
      <c r="J170" s="58"/>
      <c r="K170" s="58"/>
      <c r="L170" s="56"/>
      <c r="M170" s="73"/>
      <c r="N170" s="37"/>
      <c r="O170" s="37"/>
      <c r="P170" s="37"/>
      <c r="Q170" s="37"/>
      <c r="R170" s="37"/>
      <c r="S170" s="37"/>
      <c r="T170" s="74"/>
      <c r="AT170" s="19" t="s">
        <v>216</v>
      </c>
      <c r="AU170" s="19" t="s">
        <v>80</v>
      </c>
    </row>
    <row r="171" spans="2:65" s="1" customFormat="1" ht="22.5" customHeight="1">
      <c r="B171" s="36"/>
      <c r="C171" s="232" t="s">
        <v>324</v>
      </c>
      <c r="D171" s="232" t="s">
        <v>219</v>
      </c>
      <c r="E171" s="233" t="s">
        <v>1489</v>
      </c>
      <c r="F171" s="234" t="s">
        <v>1490</v>
      </c>
      <c r="G171" s="235" t="s">
        <v>186</v>
      </c>
      <c r="H171" s="236">
        <v>1</v>
      </c>
      <c r="I171" s="237"/>
      <c r="J171" s="238">
        <f>ROUND(I171*H171,2)</f>
        <v>0</v>
      </c>
      <c r="K171" s="234" t="s">
        <v>560</v>
      </c>
      <c r="L171" s="239"/>
      <c r="M171" s="240" t="s">
        <v>21</v>
      </c>
      <c r="N171" s="241" t="s">
        <v>42</v>
      </c>
      <c r="O171" s="37"/>
      <c r="P171" s="202">
        <f>O171*H171</f>
        <v>0</v>
      </c>
      <c r="Q171" s="202">
        <v>1.4E-05</v>
      </c>
      <c r="R171" s="202">
        <f>Q171*H171</f>
        <v>1.4E-05</v>
      </c>
      <c r="S171" s="202">
        <v>0</v>
      </c>
      <c r="T171" s="203">
        <f>S171*H171</f>
        <v>0</v>
      </c>
      <c r="AR171" s="19" t="s">
        <v>1491</v>
      </c>
      <c r="AT171" s="19" t="s">
        <v>219</v>
      </c>
      <c r="AU171" s="19" t="s">
        <v>80</v>
      </c>
      <c r="AY171" s="19" t="s">
        <v>180</v>
      </c>
      <c r="BE171" s="204">
        <f>IF(N171="základní",J171,0)</f>
        <v>0</v>
      </c>
      <c r="BF171" s="204">
        <f>IF(N171="snížená",J171,0)</f>
        <v>0</v>
      </c>
      <c r="BG171" s="204">
        <f>IF(N171="zákl. přenesená",J171,0)</f>
        <v>0</v>
      </c>
      <c r="BH171" s="204">
        <f>IF(N171="sníž. přenesená",J171,0)</f>
        <v>0</v>
      </c>
      <c r="BI171" s="204">
        <f>IF(N171="nulová",J171,0)</f>
        <v>0</v>
      </c>
      <c r="BJ171" s="19" t="s">
        <v>78</v>
      </c>
      <c r="BK171" s="204">
        <f>ROUND(I171*H171,2)</f>
        <v>0</v>
      </c>
      <c r="BL171" s="19" t="s">
        <v>498</v>
      </c>
      <c r="BM171" s="19" t="s">
        <v>1492</v>
      </c>
    </row>
    <row r="172" spans="2:47" s="1" customFormat="1" ht="40.5">
      <c r="B172" s="36"/>
      <c r="C172" s="58"/>
      <c r="D172" s="205" t="s">
        <v>188</v>
      </c>
      <c r="E172" s="58"/>
      <c r="F172" s="206" t="s">
        <v>1493</v>
      </c>
      <c r="G172" s="58"/>
      <c r="H172" s="58"/>
      <c r="I172" s="163"/>
      <c r="J172" s="58"/>
      <c r="K172" s="58"/>
      <c r="L172" s="56"/>
      <c r="M172" s="73"/>
      <c r="N172" s="37"/>
      <c r="O172" s="37"/>
      <c r="P172" s="37"/>
      <c r="Q172" s="37"/>
      <c r="R172" s="37"/>
      <c r="S172" s="37"/>
      <c r="T172" s="74"/>
      <c r="AT172" s="19" t="s">
        <v>188</v>
      </c>
      <c r="AU172" s="19" t="s">
        <v>80</v>
      </c>
    </row>
    <row r="173" spans="2:47" s="1" customFormat="1" ht="27">
      <c r="B173" s="36"/>
      <c r="C173" s="58"/>
      <c r="D173" s="230" t="s">
        <v>216</v>
      </c>
      <c r="E173" s="58"/>
      <c r="F173" s="231" t="s">
        <v>1494</v>
      </c>
      <c r="G173" s="58"/>
      <c r="H173" s="58"/>
      <c r="I173" s="163"/>
      <c r="J173" s="58"/>
      <c r="K173" s="58"/>
      <c r="L173" s="56"/>
      <c r="M173" s="73"/>
      <c r="N173" s="37"/>
      <c r="O173" s="37"/>
      <c r="P173" s="37"/>
      <c r="Q173" s="37"/>
      <c r="R173" s="37"/>
      <c r="S173" s="37"/>
      <c r="T173" s="74"/>
      <c r="AT173" s="19" t="s">
        <v>216</v>
      </c>
      <c r="AU173" s="19" t="s">
        <v>80</v>
      </c>
    </row>
    <row r="174" spans="2:65" s="1" customFormat="1" ht="31.5" customHeight="1">
      <c r="B174" s="36"/>
      <c r="C174" s="232" t="s">
        <v>328</v>
      </c>
      <c r="D174" s="232" t="s">
        <v>219</v>
      </c>
      <c r="E174" s="233" t="s">
        <v>1495</v>
      </c>
      <c r="F174" s="234" t="s">
        <v>1496</v>
      </c>
      <c r="G174" s="235" t="s">
        <v>186</v>
      </c>
      <c r="H174" s="236">
        <v>1</v>
      </c>
      <c r="I174" s="237"/>
      <c r="J174" s="238">
        <f>ROUND(I174*H174,2)</f>
        <v>0</v>
      </c>
      <c r="K174" s="234" t="s">
        <v>21</v>
      </c>
      <c r="L174" s="239"/>
      <c r="M174" s="240" t="s">
        <v>21</v>
      </c>
      <c r="N174" s="241" t="s">
        <v>42</v>
      </c>
      <c r="O174" s="37"/>
      <c r="P174" s="202">
        <f>O174*H174</f>
        <v>0</v>
      </c>
      <c r="Q174" s="202">
        <v>0</v>
      </c>
      <c r="R174" s="202">
        <f>Q174*H174</f>
        <v>0</v>
      </c>
      <c r="S174" s="202">
        <v>0</v>
      </c>
      <c r="T174" s="203">
        <f>S174*H174</f>
        <v>0</v>
      </c>
      <c r="AR174" s="19" t="s">
        <v>1038</v>
      </c>
      <c r="AT174" s="19" t="s">
        <v>219</v>
      </c>
      <c r="AU174" s="19" t="s">
        <v>80</v>
      </c>
      <c r="AY174" s="19" t="s">
        <v>180</v>
      </c>
      <c r="BE174" s="204">
        <f>IF(N174="základní",J174,0)</f>
        <v>0</v>
      </c>
      <c r="BF174" s="204">
        <f>IF(N174="snížená",J174,0)</f>
        <v>0</v>
      </c>
      <c r="BG174" s="204">
        <f>IF(N174="zákl. přenesená",J174,0)</f>
        <v>0</v>
      </c>
      <c r="BH174" s="204">
        <f>IF(N174="sníž. přenesená",J174,0)</f>
        <v>0</v>
      </c>
      <c r="BI174" s="204">
        <f>IF(N174="nulová",J174,0)</f>
        <v>0</v>
      </c>
      <c r="BJ174" s="19" t="s">
        <v>78</v>
      </c>
      <c r="BK174" s="204">
        <f>ROUND(I174*H174,2)</f>
        <v>0</v>
      </c>
      <c r="BL174" s="19" t="s">
        <v>1038</v>
      </c>
      <c r="BM174" s="19" t="s">
        <v>1497</v>
      </c>
    </row>
    <row r="175" spans="2:47" s="1" customFormat="1" ht="40.5">
      <c r="B175" s="36"/>
      <c r="C175" s="58"/>
      <c r="D175" s="230" t="s">
        <v>216</v>
      </c>
      <c r="E175" s="58"/>
      <c r="F175" s="231" t="s">
        <v>1498</v>
      </c>
      <c r="G175" s="58"/>
      <c r="H175" s="58"/>
      <c r="I175" s="163"/>
      <c r="J175" s="58"/>
      <c r="K175" s="58"/>
      <c r="L175" s="56"/>
      <c r="M175" s="73"/>
      <c r="N175" s="37"/>
      <c r="O175" s="37"/>
      <c r="P175" s="37"/>
      <c r="Q175" s="37"/>
      <c r="R175" s="37"/>
      <c r="S175" s="37"/>
      <c r="T175" s="74"/>
      <c r="AT175" s="19" t="s">
        <v>216</v>
      </c>
      <c r="AU175" s="19" t="s">
        <v>80</v>
      </c>
    </row>
    <row r="176" spans="2:65" s="1" customFormat="1" ht="22.5" customHeight="1">
      <c r="B176" s="36"/>
      <c r="C176" s="232" t="s">
        <v>335</v>
      </c>
      <c r="D176" s="232" t="s">
        <v>219</v>
      </c>
      <c r="E176" s="233" t="s">
        <v>1499</v>
      </c>
      <c r="F176" s="234" t="s">
        <v>1500</v>
      </c>
      <c r="G176" s="235" t="s">
        <v>186</v>
      </c>
      <c r="H176" s="236">
        <v>1</v>
      </c>
      <c r="I176" s="237"/>
      <c r="J176" s="238">
        <f>ROUND(I176*H176,2)</f>
        <v>0</v>
      </c>
      <c r="K176" s="234" t="s">
        <v>21</v>
      </c>
      <c r="L176" s="239"/>
      <c r="M176" s="240" t="s">
        <v>21</v>
      </c>
      <c r="N176" s="241" t="s">
        <v>42</v>
      </c>
      <c r="O176" s="37"/>
      <c r="P176" s="202">
        <f>O176*H176</f>
        <v>0</v>
      </c>
      <c r="Q176" s="202">
        <v>0</v>
      </c>
      <c r="R176" s="202">
        <f>Q176*H176</f>
        <v>0</v>
      </c>
      <c r="S176" s="202">
        <v>0</v>
      </c>
      <c r="T176" s="203">
        <f>S176*H176</f>
        <v>0</v>
      </c>
      <c r="AR176" s="19" t="s">
        <v>1038</v>
      </c>
      <c r="AT176" s="19" t="s">
        <v>219</v>
      </c>
      <c r="AU176" s="19" t="s">
        <v>80</v>
      </c>
      <c r="AY176" s="19" t="s">
        <v>180</v>
      </c>
      <c r="BE176" s="204">
        <f>IF(N176="základní",J176,0)</f>
        <v>0</v>
      </c>
      <c r="BF176" s="204">
        <f>IF(N176="snížená",J176,0)</f>
        <v>0</v>
      </c>
      <c r="BG176" s="204">
        <f>IF(N176="zákl. přenesená",J176,0)</f>
        <v>0</v>
      </c>
      <c r="BH176" s="204">
        <f>IF(N176="sníž. přenesená",J176,0)</f>
        <v>0</v>
      </c>
      <c r="BI176" s="204">
        <f>IF(N176="nulová",J176,0)</f>
        <v>0</v>
      </c>
      <c r="BJ176" s="19" t="s">
        <v>78</v>
      </c>
      <c r="BK176" s="204">
        <f>ROUND(I176*H176,2)</f>
        <v>0</v>
      </c>
      <c r="BL176" s="19" t="s">
        <v>1038</v>
      </c>
      <c r="BM176" s="19" t="s">
        <v>1501</v>
      </c>
    </row>
    <row r="177" spans="2:47" s="1" customFormat="1" ht="40.5">
      <c r="B177" s="36"/>
      <c r="C177" s="58"/>
      <c r="D177" s="230" t="s">
        <v>216</v>
      </c>
      <c r="E177" s="58"/>
      <c r="F177" s="231" t="s">
        <v>1502</v>
      </c>
      <c r="G177" s="58"/>
      <c r="H177" s="58"/>
      <c r="I177" s="163"/>
      <c r="J177" s="58"/>
      <c r="K177" s="58"/>
      <c r="L177" s="56"/>
      <c r="M177" s="73"/>
      <c r="N177" s="37"/>
      <c r="O177" s="37"/>
      <c r="P177" s="37"/>
      <c r="Q177" s="37"/>
      <c r="R177" s="37"/>
      <c r="S177" s="37"/>
      <c r="T177" s="74"/>
      <c r="AT177" s="19" t="s">
        <v>216</v>
      </c>
      <c r="AU177" s="19" t="s">
        <v>80</v>
      </c>
    </row>
    <row r="178" spans="2:65" s="1" customFormat="1" ht="22.5" customHeight="1">
      <c r="B178" s="36"/>
      <c r="C178" s="193" t="s">
        <v>340</v>
      </c>
      <c r="D178" s="193" t="s">
        <v>183</v>
      </c>
      <c r="E178" s="194" t="s">
        <v>1503</v>
      </c>
      <c r="F178" s="195" t="s">
        <v>1504</v>
      </c>
      <c r="G178" s="196" t="s">
        <v>186</v>
      </c>
      <c r="H178" s="197">
        <v>1</v>
      </c>
      <c r="I178" s="198"/>
      <c r="J178" s="199">
        <f>ROUND(I178*H178,2)</f>
        <v>0</v>
      </c>
      <c r="K178" s="195" t="s">
        <v>560</v>
      </c>
      <c r="L178" s="56"/>
      <c r="M178" s="200" t="s">
        <v>21</v>
      </c>
      <c r="N178" s="201" t="s">
        <v>42</v>
      </c>
      <c r="O178" s="37"/>
      <c r="P178" s="202">
        <f>O178*H178</f>
        <v>0</v>
      </c>
      <c r="Q178" s="202">
        <v>0</v>
      </c>
      <c r="R178" s="202">
        <f>Q178*H178</f>
        <v>0</v>
      </c>
      <c r="S178" s="202">
        <v>0</v>
      </c>
      <c r="T178" s="203">
        <f>S178*H178</f>
        <v>0</v>
      </c>
      <c r="AR178" s="19" t="s">
        <v>498</v>
      </c>
      <c r="AT178" s="19" t="s">
        <v>183</v>
      </c>
      <c r="AU178" s="19" t="s">
        <v>80</v>
      </c>
      <c r="AY178" s="19" t="s">
        <v>180</v>
      </c>
      <c r="BE178" s="204">
        <f>IF(N178="základní",J178,0)</f>
        <v>0</v>
      </c>
      <c r="BF178" s="204">
        <f>IF(N178="snížená",J178,0)</f>
        <v>0</v>
      </c>
      <c r="BG178" s="204">
        <f>IF(N178="zákl. přenesená",J178,0)</f>
        <v>0</v>
      </c>
      <c r="BH178" s="204">
        <f>IF(N178="sníž. přenesená",J178,0)</f>
        <v>0</v>
      </c>
      <c r="BI178" s="204">
        <f>IF(N178="nulová",J178,0)</f>
        <v>0</v>
      </c>
      <c r="BJ178" s="19" t="s">
        <v>78</v>
      </c>
      <c r="BK178" s="204">
        <f>ROUND(I178*H178,2)</f>
        <v>0</v>
      </c>
      <c r="BL178" s="19" t="s">
        <v>498</v>
      </c>
      <c r="BM178" s="19" t="s">
        <v>1505</v>
      </c>
    </row>
    <row r="179" spans="2:47" s="1" customFormat="1" ht="13.5">
      <c r="B179" s="36"/>
      <c r="C179" s="58"/>
      <c r="D179" s="205" t="s">
        <v>188</v>
      </c>
      <c r="E179" s="58"/>
      <c r="F179" s="206" t="s">
        <v>1506</v>
      </c>
      <c r="G179" s="58"/>
      <c r="H179" s="58"/>
      <c r="I179" s="163"/>
      <c r="J179" s="58"/>
      <c r="K179" s="58"/>
      <c r="L179" s="56"/>
      <c r="M179" s="73"/>
      <c r="N179" s="37"/>
      <c r="O179" s="37"/>
      <c r="P179" s="37"/>
      <c r="Q179" s="37"/>
      <c r="R179" s="37"/>
      <c r="S179" s="37"/>
      <c r="T179" s="74"/>
      <c r="AT179" s="19" t="s">
        <v>188</v>
      </c>
      <c r="AU179" s="19" t="s">
        <v>80</v>
      </c>
    </row>
    <row r="180" spans="2:51" s="12" customFormat="1" ht="13.5">
      <c r="B180" s="207"/>
      <c r="C180" s="208"/>
      <c r="D180" s="230" t="s">
        <v>190</v>
      </c>
      <c r="E180" s="243" t="s">
        <v>21</v>
      </c>
      <c r="F180" s="244" t="s">
        <v>1507</v>
      </c>
      <c r="G180" s="208"/>
      <c r="H180" s="245">
        <v>1</v>
      </c>
      <c r="I180" s="212"/>
      <c r="J180" s="208"/>
      <c r="K180" s="208"/>
      <c r="L180" s="213"/>
      <c r="M180" s="214"/>
      <c r="N180" s="215"/>
      <c r="O180" s="215"/>
      <c r="P180" s="215"/>
      <c r="Q180" s="215"/>
      <c r="R180" s="215"/>
      <c r="S180" s="215"/>
      <c r="T180" s="216"/>
      <c r="AT180" s="217" t="s">
        <v>190</v>
      </c>
      <c r="AU180" s="217" t="s">
        <v>80</v>
      </c>
      <c r="AV180" s="12" t="s">
        <v>80</v>
      </c>
      <c r="AW180" s="12" t="s">
        <v>34</v>
      </c>
      <c r="AX180" s="12" t="s">
        <v>78</v>
      </c>
      <c r="AY180" s="217" t="s">
        <v>180</v>
      </c>
    </row>
    <row r="181" spans="2:65" s="1" customFormat="1" ht="22.5" customHeight="1">
      <c r="B181" s="36"/>
      <c r="C181" s="232" t="s">
        <v>345</v>
      </c>
      <c r="D181" s="232" t="s">
        <v>219</v>
      </c>
      <c r="E181" s="233" t="s">
        <v>1508</v>
      </c>
      <c r="F181" s="234" t="s">
        <v>1509</v>
      </c>
      <c r="G181" s="235" t="s">
        <v>186</v>
      </c>
      <c r="H181" s="236">
        <v>1</v>
      </c>
      <c r="I181" s="237"/>
      <c r="J181" s="238">
        <f>ROUND(I181*H181,2)</f>
        <v>0</v>
      </c>
      <c r="K181" s="234" t="s">
        <v>21</v>
      </c>
      <c r="L181" s="239"/>
      <c r="M181" s="240" t="s">
        <v>21</v>
      </c>
      <c r="N181" s="241" t="s">
        <v>42</v>
      </c>
      <c r="O181" s="37"/>
      <c r="P181" s="202">
        <f>O181*H181</f>
        <v>0</v>
      </c>
      <c r="Q181" s="202">
        <v>0.0295</v>
      </c>
      <c r="R181" s="202">
        <f>Q181*H181</f>
        <v>0.0295</v>
      </c>
      <c r="S181" s="202">
        <v>0</v>
      </c>
      <c r="T181" s="203">
        <f>S181*H181</f>
        <v>0</v>
      </c>
      <c r="AR181" s="19" t="s">
        <v>1491</v>
      </c>
      <c r="AT181" s="19" t="s">
        <v>219</v>
      </c>
      <c r="AU181" s="19" t="s">
        <v>80</v>
      </c>
      <c r="AY181" s="19" t="s">
        <v>180</v>
      </c>
      <c r="BE181" s="204">
        <f>IF(N181="základní",J181,0)</f>
        <v>0</v>
      </c>
      <c r="BF181" s="204">
        <f>IF(N181="snížená",J181,0)</f>
        <v>0</v>
      </c>
      <c r="BG181" s="204">
        <f>IF(N181="zákl. přenesená",J181,0)</f>
        <v>0</v>
      </c>
      <c r="BH181" s="204">
        <f>IF(N181="sníž. přenesená",J181,0)</f>
        <v>0</v>
      </c>
      <c r="BI181" s="204">
        <f>IF(N181="nulová",J181,0)</f>
        <v>0</v>
      </c>
      <c r="BJ181" s="19" t="s">
        <v>78</v>
      </c>
      <c r="BK181" s="204">
        <f>ROUND(I181*H181,2)</f>
        <v>0</v>
      </c>
      <c r="BL181" s="19" t="s">
        <v>498</v>
      </c>
      <c r="BM181" s="19" t="s">
        <v>1510</v>
      </c>
    </row>
    <row r="182" spans="2:47" s="1" customFormat="1" ht="27">
      <c r="B182" s="36"/>
      <c r="C182" s="58"/>
      <c r="D182" s="205" t="s">
        <v>188</v>
      </c>
      <c r="E182" s="58"/>
      <c r="F182" s="206" t="s">
        <v>1511</v>
      </c>
      <c r="G182" s="58"/>
      <c r="H182" s="58"/>
      <c r="I182" s="163"/>
      <c r="J182" s="58"/>
      <c r="K182" s="58"/>
      <c r="L182" s="56"/>
      <c r="M182" s="73"/>
      <c r="N182" s="37"/>
      <c r="O182" s="37"/>
      <c r="P182" s="37"/>
      <c r="Q182" s="37"/>
      <c r="R182" s="37"/>
      <c r="S182" s="37"/>
      <c r="T182" s="74"/>
      <c r="AT182" s="19" t="s">
        <v>188</v>
      </c>
      <c r="AU182" s="19" t="s">
        <v>80</v>
      </c>
    </row>
    <row r="183" spans="2:47" s="1" customFormat="1" ht="40.5">
      <c r="B183" s="36"/>
      <c r="C183" s="58"/>
      <c r="D183" s="230" t="s">
        <v>216</v>
      </c>
      <c r="E183" s="58"/>
      <c r="F183" s="231" t="s">
        <v>1512</v>
      </c>
      <c r="G183" s="58"/>
      <c r="H183" s="58"/>
      <c r="I183" s="163"/>
      <c r="J183" s="58"/>
      <c r="K183" s="58"/>
      <c r="L183" s="56"/>
      <c r="M183" s="73"/>
      <c r="N183" s="37"/>
      <c r="O183" s="37"/>
      <c r="P183" s="37"/>
      <c r="Q183" s="37"/>
      <c r="R183" s="37"/>
      <c r="S183" s="37"/>
      <c r="T183" s="74"/>
      <c r="AT183" s="19" t="s">
        <v>216</v>
      </c>
      <c r="AU183" s="19" t="s">
        <v>80</v>
      </c>
    </row>
    <row r="184" spans="2:65" s="1" customFormat="1" ht="22.5" customHeight="1">
      <c r="B184" s="36"/>
      <c r="C184" s="193" t="s">
        <v>350</v>
      </c>
      <c r="D184" s="193" t="s">
        <v>183</v>
      </c>
      <c r="E184" s="194" t="s">
        <v>1513</v>
      </c>
      <c r="F184" s="195" t="s">
        <v>1514</v>
      </c>
      <c r="G184" s="196" t="s">
        <v>186</v>
      </c>
      <c r="H184" s="197">
        <v>15</v>
      </c>
      <c r="I184" s="198"/>
      <c r="J184" s="199">
        <f>ROUND(I184*H184,2)</f>
        <v>0</v>
      </c>
      <c r="K184" s="195" t="s">
        <v>560</v>
      </c>
      <c r="L184" s="56"/>
      <c r="M184" s="200" t="s">
        <v>21</v>
      </c>
      <c r="N184" s="201" t="s">
        <v>42</v>
      </c>
      <c r="O184" s="37"/>
      <c r="P184" s="202">
        <f>O184*H184</f>
        <v>0</v>
      </c>
      <c r="Q184" s="202">
        <v>0</v>
      </c>
      <c r="R184" s="202">
        <f>Q184*H184</f>
        <v>0</v>
      </c>
      <c r="S184" s="202">
        <v>0</v>
      </c>
      <c r="T184" s="203">
        <f>S184*H184</f>
        <v>0</v>
      </c>
      <c r="AR184" s="19" t="s">
        <v>498</v>
      </c>
      <c r="AT184" s="19" t="s">
        <v>183</v>
      </c>
      <c r="AU184" s="19" t="s">
        <v>80</v>
      </c>
      <c r="AY184" s="19" t="s">
        <v>180</v>
      </c>
      <c r="BE184" s="204">
        <f>IF(N184="základní",J184,0)</f>
        <v>0</v>
      </c>
      <c r="BF184" s="204">
        <f>IF(N184="snížená",J184,0)</f>
        <v>0</v>
      </c>
      <c r="BG184" s="204">
        <f>IF(N184="zákl. přenesená",J184,0)</f>
        <v>0</v>
      </c>
      <c r="BH184" s="204">
        <f>IF(N184="sníž. přenesená",J184,0)</f>
        <v>0</v>
      </c>
      <c r="BI184" s="204">
        <f>IF(N184="nulová",J184,0)</f>
        <v>0</v>
      </c>
      <c r="BJ184" s="19" t="s">
        <v>78</v>
      </c>
      <c r="BK184" s="204">
        <f>ROUND(I184*H184,2)</f>
        <v>0</v>
      </c>
      <c r="BL184" s="19" t="s">
        <v>498</v>
      </c>
      <c r="BM184" s="19" t="s">
        <v>1515</v>
      </c>
    </row>
    <row r="185" spans="2:47" s="1" customFormat="1" ht="13.5">
      <c r="B185" s="36"/>
      <c r="C185" s="58"/>
      <c r="D185" s="205" t="s">
        <v>188</v>
      </c>
      <c r="E185" s="58"/>
      <c r="F185" s="206" t="s">
        <v>1516</v>
      </c>
      <c r="G185" s="58"/>
      <c r="H185" s="58"/>
      <c r="I185" s="163"/>
      <c r="J185" s="58"/>
      <c r="K185" s="58"/>
      <c r="L185" s="56"/>
      <c r="M185" s="73"/>
      <c r="N185" s="37"/>
      <c r="O185" s="37"/>
      <c r="P185" s="37"/>
      <c r="Q185" s="37"/>
      <c r="R185" s="37"/>
      <c r="S185" s="37"/>
      <c r="T185" s="74"/>
      <c r="AT185" s="19" t="s">
        <v>188</v>
      </c>
      <c r="AU185" s="19" t="s">
        <v>80</v>
      </c>
    </row>
    <row r="186" spans="2:47" s="1" customFormat="1" ht="40.5">
      <c r="B186" s="36"/>
      <c r="C186" s="58"/>
      <c r="D186" s="205" t="s">
        <v>216</v>
      </c>
      <c r="E186" s="58"/>
      <c r="F186" s="218" t="s">
        <v>1517</v>
      </c>
      <c r="G186" s="58"/>
      <c r="H186" s="58"/>
      <c r="I186" s="163"/>
      <c r="J186" s="58"/>
      <c r="K186" s="58"/>
      <c r="L186" s="56"/>
      <c r="M186" s="73"/>
      <c r="N186" s="37"/>
      <c r="O186" s="37"/>
      <c r="P186" s="37"/>
      <c r="Q186" s="37"/>
      <c r="R186" s="37"/>
      <c r="S186" s="37"/>
      <c r="T186" s="74"/>
      <c r="AT186" s="19" t="s">
        <v>216</v>
      </c>
      <c r="AU186" s="19" t="s">
        <v>80</v>
      </c>
    </row>
    <row r="187" spans="2:51" s="12" customFormat="1" ht="13.5">
      <c r="B187" s="207"/>
      <c r="C187" s="208"/>
      <c r="D187" s="230" t="s">
        <v>190</v>
      </c>
      <c r="E187" s="243" t="s">
        <v>21</v>
      </c>
      <c r="F187" s="244" t="s">
        <v>1518</v>
      </c>
      <c r="G187" s="208"/>
      <c r="H187" s="245">
        <v>15</v>
      </c>
      <c r="I187" s="212"/>
      <c r="J187" s="208"/>
      <c r="K187" s="208"/>
      <c r="L187" s="213"/>
      <c r="M187" s="214"/>
      <c r="N187" s="215"/>
      <c r="O187" s="215"/>
      <c r="P187" s="215"/>
      <c r="Q187" s="215"/>
      <c r="R187" s="215"/>
      <c r="S187" s="215"/>
      <c r="T187" s="216"/>
      <c r="AT187" s="217" t="s">
        <v>190</v>
      </c>
      <c r="AU187" s="217" t="s">
        <v>80</v>
      </c>
      <c r="AV187" s="12" t="s">
        <v>80</v>
      </c>
      <c r="AW187" s="12" t="s">
        <v>34</v>
      </c>
      <c r="AX187" s="12" t="s">
        <v>78</v>
      </c>
      <c r="AY187" s="217" t="s">
        <v>180</v>
      </c>
    </row>
    <row r="188" spans="2:65" s="1" customFormat="1" ht="22.5" customHeight="1">
      <c r="B188" s="36"/>
      <c r="C188" s="232" t="s">
        <v>356</v>
      </c>
      <c r="D188" s="232" t="s">
        <v>219</v>
      </c>
      <c r="E188" s="233" t="s">
        <v>1519</v>
      </c>
      <c r="F188" s="234" t="s">
        <v>1520</v>
      </c>
      <c r="G188" s="235" t="s">
        <v>186</v>
      </c>
      <c r="H188" s="236">
        <v>15</v>
      </c>
      <c r="I188" s="237"/>
      <c r="J188" s="238">
        <f>ROUND(I188*H188,2)</f>
        <v>0</v>
      </c>
      <c r="K188" s="234" t="s">
        <v>560</v>
      </c>
      <c r="L188" s="239"/>
      <c r="M188" s="240" t="s">
        <v>21</v>
      </c>
      <c r="N188" s="241" t="s">
        <v>42</v>
      </c>
      <c r="O188" s="37"/>
      <c r="P188" s="202">
        <f>O188*H188</f>
        <v>0</v>
      </c>
      <c r="Q188" s="202">
        <v>2.5E-05</v>
      </c>
      <c r="R188" s="202">
        <f>Q188*H188</f>
        <v>0.000375</v>
      </c>
      <c r="S188" s="202">
        <v>0</v>
      </c>
      <c r="T188" s="203">
        <f>S188*H188</f>
        <v>0</v>
      </c>
      <c r="AR188" s="19" t="s">
        <v>1491</v>
      </c>
      <c r="AT188" s="19" t="s">
        <v>219</v>
      </c>
      <c r="AU188" s="19" t="s">
        <v>80</v>
      </c>
      <c r="AY188" s="19" t="s">
        <v>180</v>
      </c>
      <c r="BE188" s="204">
        <f>IF(N188="základní",J188,0)</f>
        <v>0</v>
      </c>
      <c r="BF188" s="204">
        <f>IF(N188="snížená",J188,0)</f>
        <v>0</v>
      </c>
      <c r="BG188" s="204">
        <f>IF(N188="zákl. přenesená",J188,0)</f>
        <v>0</v>
      </c>
      <c r="BH188" s="204">
        <f>IF(N188="sníž. přenesená",J188,0)</f>
        <v>0</v>
      </c>
      <c r="BI188" s="204">
        <f>IF(N188="nulová",J188,0)</f>
        <v>0</v>
      </c>
      <c r="BJ188" s="19" t="s">
        <v>78</v>
      </c>
      <c r="BK188" s="204">
        <f>ROUND(I188*H188,2)</f>
        <v>0</v>
      </c>
      <c r="BL188" s="19" t="s">
        <v>498</v>
      </c>
      <c r="BM188" s="19" t="s">
        <v>1521</v>
      </c>
    </row>
    <row r="189" spans="2:47" s="1" customFormat="1" ht="40.5">
      <c r="B189" s="36"/>
      <c r="C189" s="58"/>
      <c r="D189" s="205" t="s">
        <v>188</v>
      </c>
      <c r="E189" s="58"/>
      <c r="F189" s="206" t="s">
        <v>1522</v>
      </c>
      <c r="G189" s="58"/>
      <c r="H189" s="58"/>
      <c r="I189" s="163"/>
      <c r="J189" s="58"/>
      <c r="K189" s="58"/>
      <c r="L189" s="56"/>
      <c r="M189" s="73"/>
      <c r="N189" s="37"/>
      <c r="O189" s="37"/>
      <c r="P189" s="37"/>
      <c r="Q189" s="37"/>
      <c r="R189" s="37"/>
      <c r="S189" s="37"/>
      <c r="T189" s="74"/>
      <c r="AT189" s="19" t="s">
        <v>188</v>
      </c>
      <c r="AU189" s="19" t="s">
        <v>80</v>
      </c>
    </row>
    <row r="190" spans="2:47" s="1" customFormat="1" ht="27">
      <c r="B190" s="36"/>
      <c r="C190" s="58"/>
      <c r="D190" s="230" t="s">
        <v>216</v>
      </c>
      <c r="E190" s="58"/>
      <c r="F190" s="231" t="s">
        <v>1494</v>
      </c>
      <c r="G190" s="58"/>
      <c r="H190" s="58"/>
      <c r="I190" s="163"/>
      <c r="J190" s="58"/>
      <c r="K190" s="58"/>
      <c r="L190" s="56"/>
      <c r="M190" s="73"/>
      <c r="N190" s="37"/>
      <c r="O190" s="37"/>
      <c r="P190" s="37"/>
      <c r="Q190" s="37"/>
      <c r="R190" s="37"/>
      <c r="S190" s="37"/>
      <c r="T190" s="74"/>
      <c r="AT190" s="19" t="s">
        <v>216</v>
      </c>
      <c r="AU190" s="19" t="s">
        <v>80</v>
      </c>
    </row>
    <row r="191" spans="2:65" s="1" customFormat="1" ht="22.5" customHeight="1">
      <c r="B191" s="36"/>
      <c r="C191" s="232" t="s">
        <v>361</v>
      </c>
      <c r="D191" s="232" t="s">
        <v>219</v>
      </c>
      <c r="E191" s="233" t="s">
        <v>1523</v>
      </c>
      <c r="F191" s="234" t="s">
        <v>1524</v>
      </c>
      <c r="G191" s="235" t="s">
        <v>186</v>
      </c>
      <c r="H191" s="236">
        <v>120</v>
      </c>
      <c r="I191" s="237"/>
      <c r="J191" s="238">
        <f>ROUND(I191*H191,2)</f>
        <v>0</v>
      </c>
      <c r="K191" s="234" t="s">
        <v>21</v>
      </c>
      <c r="L191" s="239"/>
      <c r="M191" s="240" t="s">
        <v>21</v>
      </c>
      <c r="N191" s="241" t="s">
        <v>42</v>
      </c>
      <c r="O191" s="37"/>
      <c r="P191" s="202">
        <f>O191*H191</f>
        <v>0</v>
      </c>
      <c r="Q191" s="202">
        <v>0.03</v>
      </c>
      <c r="R191" s="202">
        <f>Q191*H191</f>
        <v>3.5999999999999996</v>
      </c>
      <c r="S191" s="202">
        <v>0</v>
      </c>
      <c r="T191" s="203">
        <f>S191*H191</f>
        <v>0</v>
      </c>
      <c r="AR191" s="19" t="s">
        <v>1491</v>
      </c>
      <c r="AT191" s="19" t="s">
        <v>219</v>
      </c>
      <c r="AU191" s="19" t="s">
        <v>80</v>
      </c>
      <c r="AY191" s="19" t="s">
        <v>180</v>
      </c>
      <c r="BE191" s="204">
        <f>IF(N191="základní",J191,0)</f>
        <v>0</v>
      </c>
      <c r="BF191" s="204">
        <f>IF(N191="snížená",J191,0)</f>
        <v>0</v>
      </c>
      <c r="BG191" s="204">
        <f>IF(N191="zákl. přenesená",J191,0)</f>
        <v>0</v>
      </c>
      <c r="BH191" s="204">
        <f>IF(N191="sníž. přenesená",J191,0)</f>
        <v>0</v>
      </c>
      <c r="BI191" s="204">
        <f>IF(N191="nulová",J191,0)</f>
        <v>0</v>
      </c>
      <c r="BJ191" s="19" t="s">
        <v>78</v>
      </c>
      <c r="BK191" s="204">
        <f>ROUND(I191*H191,2)</f>
        <v>0</v>
      </c>
      <c r="BL191" s="19" t="s">
        <v>498</v>
      </c>
      <c r="BM191" s="19" t="s">
        <v>1525</v>
      </c>
    </row>
    <row r="192" spans="2:47" s="1" customFormat="1" ht="13.5">
      <c r="B192" s="36"/>
      <c r="C192" s="58"/>
      <c r="D192" s="205" t="s">
        <v>188</v>
      </c>
      <c r="E192" s="58"/>
      <c r="F192" s="206" t="s">
        <v>1524</v>
      </c>
      <c r="G192" s="58"/>
      <c r="H192" s="58"/>
      <c r="I192" s="163"/>
      <c r="J192" s="58"/>
      <c r="K192" s="58"/>
      <c r="L192" s="56"/>
      <c r="M192" s="73"/>
      <c r="N192" s="37"/>
      <c r="O192" s="37"/>
      <c r="P192" s="37"/>
      <c r="Q192" s="37"/>
      <c r="R192" s="37"/>
      <c r="S192" s="37"/>
      <c r="T192" s="74"/>
      <c r="AT192" s="19" t="s">
        <v>188</v>
      </c>
      <c r="AU192" s="19" t="s">
        <v>80</v>
      </c>
    </row>
    <row r="193" spans="2:51" s="12" customFormat="1" ht="27">
      <c r="B193" s="207"/>
      <c r="C193" s="208"/>
      <c r="D193" s="230" t="s">
        <v>190</v>
      </c>
      <c r="E193" s="243" t="s">
        <v>21</v>
      </c>
      <c r="F193" s="244" t="s">
        <v>1526</v>
      </c>
      <c r="G193" s="208"/>
      <c r="H193" s="245">
        <v>120</v>
      </c>
      <c r="I193" s="212"/>
      <c r="J193" s="208"/>
      <c r="K193" s="208"/>
      <c r="L193" s="213"/>
      <c r="M193" s="214"/>
      <c r="N193" s="215"/>
      <c r="O193" s="215"/>
      <c r="P193" s="215"/>
      <c r="Q193" s="215"/>
      <c r="R193" s="215"/>
      <c r="S193" s="215"/>
      <c r="T193" s="216"/>
      <c r="AT193" s="217" t="s">
        <v>190</v>
      </c>
      <c r="AU193" s="217" t="s">
        <v>80</v>
      </c>
      <c r="AV193" s="12" t="s">
        <v>80</v>
      </c>
      <c r="AW193" s="12" t="s">
        <v>34</v>
      </c>
      <c r="AX193" s="12" t="s">
        <v>78</v>
      </c>
      <c r="AY193" s="217" t="s">
        <v>180</v>
      </c>
    </row>
    <row r="194" spans="2:65" s="1" customFormat="1" ht="22.5" customHeight="1">
      <c r="B194" s="36"/>
      <c r="C194" s="232" t="s">
        <v>365</v>
      </c>
      <c r="D194" s="232" t="s">
        <v>219</v>
      </c>
      <c r="E194" s="233" t="s">
        <v>1527</v>
      </c>
      <c r="F194" s="234" t="s">
        <v>1528</v>
      </c>
      <c r="G194" s="235" t="s">
        <v>186</v>
      </c>
      <c r="H194" s="236">
        <v>120</v>
      </c>
      <c r="I194" s="237"/>
      <c r="J194" s="238">
        <f>ROUND(I194*H194,2)</f>
        <v>0</v>
      </c>
      <c r="K194" s="234" t="s">
        <v>21</v>
      </c>
      <c r="L194" s="239"/>
      <c r="M194" s="240" t="s">
        <v>21</v>
      </c>
      <c r="N194" s="241" t="s">
        <v>42</v>
      </c>
      <c r="O194" s="37"/>
      <c r="P194" s="202">
        <f>O194*H194</f>
        <v>0</v>
      </c>
      <c r="Q194" s="202">
        <v>0.03</v>
      </c>
      <c r="R194" s="202">
        <f>Q194*H194</f>
        <v>3.5999999999999996</v>
      </c>
      <c r="S194" s="202">
        <v>0</v>
      </c>
      <c r="T194" s="203">
        <f>S194*H194</f>
        <v>0</v>
      </c>
      <c r="AR194" s="19" t="s">
        <v>1491</v>
      </c>
      <c r="AT194" s="19" t="s">
        <v>219</v>
      </c>
      <c r="AU194" s="19" t="s">
        <v>80</v>
      </c>
      <c r="AY194" s="19" t="s">
        <v>180</v>
      </c>
      <c r="BE194" s="204">
        <f>IF(N194="základní",J194,0)</f>
        <v>0</v>
      </c>
      <c r="BF194" s="204">
        <f>IF(N194="snížená",J194,0)</f>
        <v>0</v>
      </c>
      <c r="BG194" s="204">
        <f>IF(N194="zákl. přenesená",J194,0)</f>
        <v>0</v>
      </c>
      <c r="BH194" s="204">
        <f>IF(N194="sníž. přenesená",J194,0)</f>
        <v>0</v>
      </c>
      <c r="BI194" s="204">
        <f>IF(N194="nulová",J194,0)</f>
        <v>0</v>
      </c>
      <c r="BJ194" s="19" t="s">
        <v>78</v>
      </c>
      <c r="BK194" s="204">
        <f>ROUND(I194*H194,2)</f>
        <v>0</v>
      </c>
      <c r="BL194" s="19" t="s">
        <v>498</v>
      </c>
      <c r="BM194" s="19" t="s">
        <v>1529</v>
      </c>
    </row>
    <row r="195" spans="2:47" s="1" customFormat="1" ht="13.5">
      <c r="B195" s="36"/>
      <c r="C195" s="58"/>
      <c r="D195" s="230" t="s">
        <v>188</v>
      </c>
      <c r="E195" s="58"/>
      <c r="F195" s="242" t="s">
        <v>1528</v>
      </c>
      <c r="G195" s="58"/>
      <c r="H195" s="58"/>
      <c r="I195" s="163"/>
      <c r="J195" s="58"/>
      <c r="K195" s="58"/>
      <c r="L195" s="56"/>
      <c r="M195" s="73"/>
      <c r="N195" s="37"/>
      <c r="O195" s="37"/>
      <c r="P195" s="37"/>
      <c r="Q195" s="37"/>
      <c r="R195" s="37"/>
      <c r="S195" s="37"/>
      <c r="T195" s="74"/>
      <c r="AT195" s="19" t="s">
        <v>188</v>
      </c>
      <c r="AU195" s="19" t="s">
        <v>80</v>
      </c>
    </row>
    <row r="196" spans="2:65" s="1" customFormat="1" ht="22.5" customHeight="1">
      <c r="B196" s="36"/>
      <c r="C196" s="232" t="s">
        <v>369</v>
      </c>
      <c r="D196" s="232" t="s">
        <v>219</v>
      </c>
      <c r="E196" s="233" t="s">
        <v>1530</v>
      </c>
      <c r="F196" s="234" t="s">
        <v>1531</v>
      </c>
      <c r="G196" s="235" t="s">
        <v>614</v>
      </c>
      <c r="H196" s="236">
        <v>29.05</v>
      </c>
      <c r="I196" s="237"/>
      <c r="J196" s="238">
        <f>ROUND(I196*H196,2)</f>
        <v>0</v>
      </c>
      <c r="K196" s="234" t="s">
        <v>21</v>
      </c>
      <c r="L196" s="239"/>
      <c r="M196" s="240" t="s">
        <v>21</v>
      </c>
      <c r="N196" s="241" t="s">
        <v>42</v>
      </c>
      <c r="O196" s="37"/>
      <c r="P196" s="202">
        <f>O196*H196</f>
        <v>0</v>
      </c>
      <c r="Q196" s="202">
        <v>0.0056</v>
      </c>
      <c r="R196" s="202">
        <f>Q196*H196</f>
        <v>0.16268</v>
      </c>
      <c r="S196" s="202">
        <v>0</v>
      </c>
      <c r="T196" s="203">
        <f>S196*H196</f>
        <v>0</v>
      </c>
      <c r="AR196" s="19" t="s">
        <v>1038</v>
      </c>
      <c r="AT196" s="19" t="s">
        <v>219</v>
      </c>
      <c r="AU196" s="19" t="s">
        <v>80</v>
      </c>
      <c r="AY196" s="19" t="s">
        <v>180</v>
      </c>
      <c r="BE196" s="204">
        <f>IF(N196="základní",J196,0)</f>
        <v>0</v>
      </c>
      <c r="BF196" s="204">
        <f>IF(N196="snížená",J196,0)</f>
        <v>0</v>
      </c>
      <c r="BG196" s="204">
        <f>IF(N196="zákl. přenesená",J196,0)</f>
        <v>0</v>
      </c>
      <c r="BH196" s="204">
        <f>IF(N196="sníž. přenesená",J196,0)</f>
        <v>0</v>
      </c>
      <c r="BI196" s="204">
        <f>IF(N196="nulová",J196,0)</f>
        <v>0</v>
      </c>
      <c r="BJ196" s="19" t="s">
        <v>78</v>
      </c>
      <c r="BK196" s="204">
        <f>ROUND(I196*H196,2)</f>
        <v>0</v>
      </c>
      <c r="BL196" s="19" t="s">
        <v>1038</v>
      </c>
      <c r="BM196" s="19" t="s">
        <v>1532</v>
      </c>
    </row>
    <row r="197" spans="2:47" s="1" customFormat="1" ht="13.5">
      <c r="B197" s="36"/>
      <c r="C197" s="58"/>
      <c r="D197" s="205" t="s">
        <v>188</v>
      </c>
      <c r="E197" s="58"/>
      <c r="F197" s="206" t="s">
        <v>1533</v>
      </c>
      <c r="G197" s="58"/>
      <c r="H197" s="58"/>
      <c r="I197" s="163"/>
      <c r="J197" s="58"/>
      <c r="K197" s="58"/>
      <c r="L197" s="56"/>
      <c r="M197" s="73"/>
      <c r="N197" s="37"/>
      <c r="O197" s="37"/>
      <c r="P197" s="37"/>
      <c r="Q197" s="37"/>
      <c r="R197" s="37"/>
      <c r="S197" s="37"/>
      <c r="T197" s="74"/>
      <c r="AT197" s="19" t="s">
        <v>188</v>
      </c>
      <c r="AU197" s="19" t="s">
        <v>80</v>
      </c>
    </row>
    <row r="198" spans="2:51" s="12" customFormat="1" ht="13.5">
      <c r="B198" s="207"/>
      <c r="C198" s="208"/>
      <c r="D198" s="205" t="s">
        <v>190</v>
      </c>
      <c r="E198" s="209" t="s">
        <v>21</v>
      </c>
      <c r="F198" s="210" t="s">
        <v>1534</v>
      </c>
      <c r="G198" s="208"/>
      <c r="H198" s="211">
        <v>29.05</v>
      </c>
      <c r="I198" s="212"/>
      <c r="J198" s="208"/>
      <c r="K198" s="208"/>
      <c r="L198" s="213"/>
      <c r="M198" s="214"/>
      <c r="N198" s="215"/>
      <c r="O198" s="215"/>
      <c r="P198" s="215"/>
      <c r="Q198" s="215"/>
      <c r="R198" s="215"/>
      <c r="S198" s="215"/>
      <c r="T198" s="216"/>
      <c r="AT198" s="217" t="s">
        <v>190</v>
      </c>
      <c r="AU198" s="217" t="s">
        <v>80</v>
      </c>
      <c r="AV198" s="12" t="s">
        <v>80</v>
      </c>
      <c r="AW198" s="12" t="s">
        <v>34</v>
      </c>
      <c r="AX198" s="12" t="s">
        <v>78</v>
      </c>
      <c r="AY198" s="217" t="s">
        <v>180</v>
      </c>
    </row>
    <row r="199" spans="2:63" s="11" customFormat="1" ht="29.85" customHeight="1">
      <c r="B199" s="176"/>
      <c r="C199" s="177"/>
      <c r="D199" s="190" t="s">
        <v>70</v>
      </c>
      <c r="E199" s="191" t="s">
        <v>1535</v>
      </c>
      <c r="F199" s="191" t="s">
        <v>1536</v>
      </c>
      <c r="G199" s="177"/>
      <c r="H199" s="177"/>
      <c r="I199" s="180"/>
      <c r="J199" s="192">
        <f>BK199</f>
        <v>0</v>
      </c>
      <c r="K199" s="177"/>
      <c r="L199" s="182"/>
      <c r="M199" s="183"/>
      <c r="N199" s="184"/>
      <c r="O199" s="184"/>
      <c r="P199" s="185">
        <f>SUM(P200:P205)</f>
        <v>0</v>
      </c>
      <c r="Q199" s="184"/>
      <c r="R199" s="185">
        <f>SUM(R200:R205)</f>
        <v>0</v>
      </c>
      <c r="S199" s="184"/>
      <c r="T199" s="186">
        <f>SUM(T200:T205)</f>
        <v>0</v>
      </c>
      <c r="AR199" s="187" t="s">
        <v>203</v>
      </c>
      <c r="AT199" s="188" t="s">
        <v>70</v>
      </c>
      <c r="AU199" s="188" t="s">
        <v>78</v>
      </c>
      <c r="AY199" s="187" t="s">
        <v>180</v>
      </c>
      <c r="BK199" s="189">
        <f>SUM(BK200:BK205)</f>
        <v>0</v>
      </c>
    </row>
    <row r="200" spans="2:65" s="1" customFormat="1" ht="22.5" customHeight="1">
      <c r="B200" s="36"/>
      <c r="C200" s="193" t="s">
        <v>373</v>
      </c>
      <c r="D200" s="193" t="s">
        <v>183</v>
      </c>
      <c r="E200" s="194" t="s">
        <v>1537</v>
      </c>
      <c r="F200" s="195" t="s">
        <v>1538</v>
      </c>
      <c r="G200" s="196" t="s">
        <v>186</v>
      </c>
      <c r="H200" s="197">
        <v>1</v>
      </c>
      <c r="I200" s="198"/>
      <c r="J200" s="199">
        <f>ROUND(I200*H200,2)</f>
        <v>0</v>
      </c>
      <c r="K200" s="195" t="s">
        <v>560</v>
      </c>
      <c r="L200" s="56"/>
      <c r="M200" s="200" t="s">
        <v>21</v>
      </c>
      <c r="N200" s="201" t="s">
        <v>42</v>
      </c>
      <c r="O200" s="37"/>
      <c r="P200" s="202">
        <f>O200*H200</f>
        <v>0</v>
      </c>
      <c r="Q200" s="202">
        <v>0</v>
      </c>
      <c r="R200" s="202">
        <f>Q200*H200</f>
        <v>0</v>
      </c>
      <c r="S200" s="202">
        <v>0</v>
      </c>
      <c r="T200" s="203">
        <f>S200*H200</f>
        <v>0</v>
      </c>
      <c r="AR200" s="19" t="s">
        <v>498</v>
      </c>
      <c r="AT200" s="19" t="s">
        <v>183</v>
      </c>
      <c r="AU200" s="19" t="s">
        <v>80</v>
      </c>
      <c r="AY200" s="19" t="s">
        <v>180</v>
      </c>
      <c r="BE200" s="204">
        <f>IF(N200="základní",J200,0)</f>
        <v>0</v>
      </c>
      <c r="BF200" s="204">
        <f>IF(N200="snížená",J200,0)</f>
        <v>0</v>
      </c>
      <c r="BG200" s="204">
        <f>IF(N200="zákl. přenesená",J200,0)</f>
        <v>0</v>
      </c>
      <c r="BH200" s="204">
        <f>IF(N200="sníž. přenesená",J200,0)</f>
        <v>0</v>
      </c>
      <c r="BI200" s="204">
        <f>IF(N200="nulová",J200,0)</f>
        <v>0</v>
      </c>
      <c r="BJ200" s="19" t="s">
        <v>78</v>
      </c>
      <c r="BK200" s="204">
        <f>ROUND(I200*H200,2)</f>
        <v>0</v>
      </c>
      <c r="BL200" s="19" t="s">
        <v>498</v>
      </c>
      <c r="BM200" s="19" t="s">
        <v>1539</v>
      </c>
    </row>
    <row r="201" spans="2:47" s="1" customFormat="1" ht="13.5">
      <c r="B201" s="36"/>
      <c r="C201" s="58"/>
      <c r="D201" s="205" t="s">
        <v>188</v>
      </c>
      <c r="E201" s="58"/>
      <c r="F201" s="206" t="s">
        <v>1540</v>
      </c>
      <c r="G201" s="58"/>
      <c r="H201" s="58"/>
      <c r="I201" s="163"/>
      <c r="J201" s="58"/>
      <c r="K201" s="58"/>
      <c r="L201" s="56"/>
      <c r="M201" s="73"/>
      <c r="N201" s="37"/>
      <c r="O201" s="37"/>
      <c r="P201" s="37"/>
      <c r="Q201" s="37"/>
      <c r="R201" s="37"/>
      <c r="S201" s="37"/>
      <c r="T201" s="74"/>
      <c r="AT201" s="19" t="s">
        <v>188</v>
      </c>
      <c r="AU201" s="19" t="s">
        <v>80</v>
      </c>
    </row>
    <row r="202" spans="2:51" s="12" customFormat="1" ht="13.5">
      <c r="B202" s="207"/>
      <c r="C202" s="208"/>
      <c r="D202" s="230" t="s">
        <v>190</v>
      </c>
      <c r="E202" s="243" t="s">
        <v>21</v>
      </c>
      <c r="F202" s="244" t="s">
        <v>1541</v>
      </c>
      <c r="G202" s="208"/>
      <c r="H202" s="245">
        <v>1</v>
      </c>
      <c r="I202" s="212"/>
      <c r="J202" s="208"/>
      <c r="K202" s="208"/>
      <c r="L202" s="213"/>
      <c r="M202" s="214"/>
      <c r="N202" s="215"/>
      <c r="O202" s="215"/>
      <c r="P202" s="215"/>
      <c r="Q202" s="215"/>
      <c r="R202" s="215"/>
      <c r="S202" s="215"/>
      <c r="T202" s="216"/>
      <c r="AT202" s="217" t="s">
        <v>190</v>
      </c>
      <c r="AU202" s="217" t="s">
        <v>80</v>
      </c>
      <c r="AV202" s="12" t="s">
        <v>80</v>
      </c>
      <c r="AW202" s="12" t="s">
        <v>34</v>
      </c>
      <c r="AX202" s="12" t="s">
        <v>78</v>
      </c>
      <c r="AY202" s="217" t="s">
        <v>180</v>
      </c>
    </row>
    <row r="203" spans="2:65" s="1" customFormat="1" ht="22.5" customHeight="1">
      <c r="B203" s="36"/>
      <c r="C203" s="232" t="s">
        <v>377</v>
      </c>
      <c r="D203" s="232" t="s">
        <v>219</v>
      </c>
      <c r="E203" s="233" t="s">
        <v>1542</v>
      </c>
      <c r="F203" s="234" t="s">
        <v>1543</v>
      </c>
      <c r="G203" s="235" t="s">
        <v>186</v>
      </c>
      <c r="H203" s="236">
        <v>1</v>
      </c>
      <c r="I203" s="237"/>
      <c r="J203" s="238">
        <f>ROUND(I203*H203,2)</f>
        <v>0</v>
      </c>
      <c r="K203" s="234" t="s">
        <v>21</v>
      </c>
      <c r="L203" s="239"/>
      <c r="M203" s="240" t="s">
        <v>21</v>
      </c>
      <c r="N203" s="241" t="s">
        <v>42</v>
      </c>
      <c r="O203" s="37"/>
      <c r="P203" s="202">
        <f>O203*H203</f>
        <v>0</v>
      </c>
      <c r="Q203" s="202">
        <v>0</v>
      </c>
      <c r="R203" s="202">
        <f>Q203*H203</f>
        <v>0</v>
      </c>
      <c r="S203" s="202">
        <v>0</v>
      </c>
      <c r="T203" s="203">
        <f>S203*H203</f>
        <v>0</v>
      </c>
      <c r="AR203" s="19" t="s">
        <v>1491</v>
      </c>
      <c r="AT203" s="19" t="s">
        <v>219</v>
      </c>
      <c r="AU203" s="19" t="s">
        <v>80</v>
      </c>
      <c r="AY203" s="19" t="s">
        <v>180</v>
      </c>
      <c r="BE203" s="204">
        <f>IF(N203="základní",J203,0)</f>
        <v>0</v>
      </c>
      <c r="BF203" s="204">
        <f>IF(N203="snížená",J203,0)</f>
        <v>0</v>
      </c>
      <c r="BG203" s="204">
        <f>IF(N203="zákl. přenesená",J203,0)</f>
        <v>0</v>
      </c>
      <c r="BH203" s="204">
        <f>IF(N203="sníž. přenesená",J203,0)</f>
        <v>0</v>
      </c>
      <c r="BI203" s="204">
        <f>IF(N203="nulová",J203,0)</f>
        <v>0</v>
      </c>
      <c r="BJ203" s="19" t="s">
        <v>78</v>
      </c>
      <c r="BK203" s="204">
        <f>ROUND(I203*H203,2)</f>
        <v>0</v>
      </c>
      <c r="BL203" s="19" t="s">
        <v>498</v>
      </c>
      <c r="BM203" s="19" t="s">
        <v>1544</v>
      </c>
    </row>
    <row r="204" spans="2:47" s="1" customFormat="1" ht="13.5">
      <c r="B204" s="36"/>
      <c r="C204" s="58"/>
      <c r="D204" s="230" t="s">
        <v>188</v>
      </c>
      <c r="E204" s="58"/>
      <c r="F204" s="242" t="s">
        <v>1545</v>
      </c>
      <c r="G204" s="58"/>
      <c r="H204" s="58"/>
      <c r="I204" s="163"/>
      <c r="J204" s="58"/>
      <c r="K204" s="58"/>
      <c r="L204" s="56"/>
      <c r="M204" s="73"/>
      <c r="N204" s="37"/>
      <c r="O204" s="37"/>
      <c r="P204" s="37"/>
      <c r="Q204" s="37"/>
      <c r="R204" s="37"/>
      <c r="S204" s="37"/>
      <c r="T204" s="74"/>
      <c r="AT204" s="19" t="s">
        <v>188</v>
      </c>
      <c r="AU204" s="19" t="s">
        <v>80</v>
      </c>
    </row>
    <row r="205" spans="2:65" s="1" customFormat="1" ht="22.5" customHeight="1">
      <c r="B205" s="36"/>
      <c r="C205" s="193" t="s">
        <v>381</v>
      </c>
      <c r="D205" s="193" t="s">
        <v>183</v>
      </c>
      <c r="E205" s="194" t="s">
        <v>1546</v>
      </c>
      <c r="F205" s="195" t="s">
        <v>1547</v>
      </c>
      <c r="G205" s="196" t="s">
        <v>314</v>
      </c>
      <c r="H205" s="197">
        <v>1</v>
      </c>
      <c r="I205" s="198"/>
      <c r="J205" s="199">
        <f>ROUND(I205*H205,2)</f>
        <v>0</v>
      </c>
      <c r="K205" s="195" t="s">
        <v>21</v>
      </c>
      <c r="L205" s="56"/>
      <c r="M205" s="200" t="s">
        <v>21</v>
      </c>
      <c r="N205" s="252" t="s">
        <v>42</v>
      </c>
      <c r="O205" s="253"/>
      <c r="P205" s="254">
        <f>O205*H205</f>
        <v>0</v>
      </c>
      <c r="Q205" s="254">
        <v>0</v>
      </c>
      <c r="R205" s="254">
        <f>Q205*H205</f>
        <v>0</v>
      </c>
      <c r="S205" s="254">
        <v>0</v>
      </c>
      <c r="T205" s="255">
        <f>S205*H205</f>
        <v>0</v>
      </c>
      <c r="AR205" s="19" t="s">
        <v>206</v>
      </c>
      <c r="AT205" s="19" t="s">
        <v>183</v>
      </c>
      <c r="AU205" s="19" t="s">
        <v>80</v>
      </c>
      <c r="AY205" s="19" t="s">
        <v>180</v>
      </c>
      <c r="BE205" s="204">
        <f>IF(N205="základní",J205,0)</f>
        <v>0</v>
      </c>
      <c r="BF205" s="204">
        <f>IF(N205="snížená",J205,0)</f>
        <v>0</v>
      </c>
      <c r="BG205" s="204">
        <f>IF(N205="zákl. přenesená",J205,0)</f>
        <v>0</v>
      </c>
      <c r="BH205" s="204">
        <f>IF(N205="sníž. přenesená",J205,0)</f>
        <v>0</v>
      </c>
      <c r="BI205" s="204">
        <f>IF(N205="nulová",J205,0)</f>
        <v>0</v>
      </c>
      <c r="BJ205" s="19" t="s">
        <v>78</v>
      </c>
      <c r="BK205" s="204">
        <f>ROUND(I205*H205,2)</f>
        <v>0</v>
      </c>
      <c r="BL205" s="19" t="s">
        <v>206</v>
      </c>
      <c r="BM205" s="19" t="s">
        <v>1548</v>
      </c>
    </row>
    <row r="206" spans="2:12" s="1" customFormat="1" ht="6.95" customHeight="1">
      <c r="B206" s="51"/>
      <c r="C206" s="52"/>
      <c r="D206" s="52"/>
      <c r="E206" s="52"/>
      <c r="F206" s="52"/>
      <c r="G206" s="52"/>
      <c r="H206" s="52"/>
      <c r="I206" s="139"/>
      <c r="J206" s="52"/>
      <c r="K206" s="52"/>
      <c r="L206" s="56"/>
    </row>
  </sheetData>
  <sheetProtection password="CC35" sheet="1" objects="1" scenarios="1" formatColumns="0" formatRows="0" sort="0" autoFilter="0"/>
  <autoFilter ref="C86:K86"/>
  <mergeCells count="9">
    <mergeCell ref="E77:H77"/>
    <mergeCell ref="E79:H79"/>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106</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ht="13.5">
      <c r="B8" s="23"/>
      <c r="C8" s="24"/>
      <c r="D8" s="32" t="s">
        <v>148</v>
      </c>
      <c r="E8" s="24"/>
      <c r="F8" s="24"/>
      <c r="G8" s="24"/>
      <c r="H8" s="24"/>
      <c r="I8" s="117"/>
      <c r="J8" s="24"/>
      <c r="K8" s="26"/>
    </row>
    <row r="9" spans="2:11" s="1" customFormat="1" ht="22.5" customHeight="1">
      <c r="B9" s="36"/>
      <c r="C9" s="37"/>
      <c r="D9" s="37"/>
      <c r="E9" s="328" t="s">
        <v>1549</v>
      </c>
      <c r="F9" s="297"/>
      <c r="G9" s="297"/>
      <c r="H9" s="297"/>
      <c r="I9" s="118"/>
      <c r="J9" s="37"/>
      <c r="K9" s="40"/>
    </row>
    <row r="10" spans="2:11" s="1" customFormat="1" ht="13.5">
      <c r="B10" s="36"/>
      <c r="C10" s="37"/>
      <c r="D10" s="32" t="s">
        <v>1109</v>
      </c>
      <c r="E10" s="37"/>
      <c r="F10" s="37"/>
      <c r="G10" s="37"/>
      <c r="H10" s="37"/>
      <c r="I10" s="118"/>
      <c r="J10" s="37"/>
      <c r="K10" s="40"/>
    </row>
    <row r="11" spans="2:11" s="1" customFormat="1" ht="36.95" customHeight="1">
      <c r="B11" s="36"/>
      <c r="C11" s="37"/>
      <c r="D11" s="37"/>
      <c r="E11" s="329" t="s">
        <v>1550</v>
      </c>
      <c r="F11" s="297"/>
      <c r="G11" s="297"/>
      <c r="H11" s="297"/>
      <c r="I11" s="118"/>
      <c r="J11" s="37"/>
      <c r="K11" s="40"/>
    </row>
    <row r="12" spans="2:11" s="1" customFormat="1" ht="13.5">
      <c r="B12" s="36"/>
      <c r="C12" s="37"/>
      <c r="D12" s="37"/>
      <c r="E12" s="37"/>
      <c r="F12" s="37"/>
      <c r="G12" s="37"/>
      <c r="H12" s="37"/>
      <c r="I12" s="118"/>
      <c r="J12" s="37"/>
      <c r="K12" s="40"/>
    </row>
    <row r="13" spans="2:11" s="1" customFormat="1" ht="14.45" customHeight="1">
      <c r="B13" s="36"/>
      <c r="C13" s="37"/>
      <c r="D13" s="32" t="s">
        <v>18</v>
      </c>
      <c r="E13" s="37"/>
      <c r="F13" s="30" t="s">
        <v>21</v>
      </c>
      <c r="G13" s="37"/>
      <c r="H13" s="37"/>
      <c r="I13" s="119" t="s">
        <v>20</v>
      </c>
      <c r="J13" s="30" t="s">
        <v>21</v>
      </c>
      <c r="K13" s="40"/>
    </row>
    <row r="14" spans="2:11" s="1" customFormat="1" ht="14.45" customHeight="1">
      <c r="B14" s="36"/>
      <c r="C14" s="37"/>
      <c r="D14" s="32" t="s">
        <v>22</v>
      </c>
      <c r="E14" s="37"/>
      <c r="F14" s="30" t="s">
        <v>23</v>
      </c>
      <c r="G14" s="37"/>
      <c r="H14" s="37"/>
      <c r="I14" s="119" t="s">
        <v>24</v>
      </c>
      <c r="J14" s="120" t="str">
        <f>'Rekapitulace stavby'!AN8</f>
        <v>22. 3. 2016</v>
      </c>
      <c r="K14" s="40"/>
    </row>
    <row r="15" spans="2:11" s="1" customFormat="1" ht="10.9" customHeight="1">
      <c r="B15" s="36"/>
      <c r="C15" s="37"/>
      <c r="D15" s="37"/>
      <c r="E15" s="37"/>
      <c r="F15" s="37"/>
      <c r="G15" s="37"/>
      <c r="H15" s="37"/>
      <c r="I15" s="118"/>
      <c r="J15" s="37"/>
      <c r="K15" s="40"/>
    </row>
    <row r="16" spans="2:11" s="1" customFormat="1" ht="14.45" customHeight="1">
      <c r="B16" s="36"/>
      <c r="C16" s="37"/>
      <c r="D16" s="32" t="s">
        <v>26</v>
      </c>
      <c r="E16" s="37"/>
      <c r="F16" s="37"/>
      <c r="G16" s="37"/>
      <c r="H16" s="37"/>
      <c r="I16" s="119" t="s">
        <v>27</v>
      </c>
      <c r="J16" s="30" t="str">
        <f>IF('Rekapitulace stavby'!AN10="","",'Rekapitulace stavby'!AN10)</f>
        <v/>
      </c>
      <c r="K16" s="40"/>
    </row>
    <row r="17" spans="2:11" s="1" customFormat="1" ht="18" customHeight="1">
      <c r="B17" s="36"/>
      <c r="C17" s="37"/>
      <c r="D17" s="37"/>
      <c r="E17" s="30" t="str">
        <f>IF('Rekapitulace stavby'!E11="","",'Rekapitulace stavby'!E11)</f>
        <v>Povodí Labe, státní podnik</v>
      </c>
      <c r="F17" s="37"/>
      <c r="G17" s="37"/>
      <c r="H17" s="37"/>
      <c r="I17" s="119" t="s">
        <v>29</v>
      </c>
      <c r="J17" s="30" t="str">
        <f>IF('Rekapitulace stavby'!AN11="","",'Rekapitulace stavby'!AN11)</f>
        <v/>
      </c>
      <c r="K17" s="40"/>
    </row>
    <row r="18" spans="2:11" s="1" customFormat="1" ht="6.95" customHeight="1">
      <c r="B18" s="36"/>
      <c r="C18" s="37"/>
      <c r="D18" s="37"/>
      <c r="E18" s="37"/>
      <c r="F18" s="37"/>
      <c r="G18" s="37"/>
      <c r="H18" s="37"/>
      <c r="I18" s="118"/>
      <c r="J18" s="37"/>
      <c r="K18" s="40"/>
    </row>
    <row r="19" spans="2:11" s="1" customFormat="1" ht="14.45"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5" customHeight="1">
      <c r="B21" s="36"/>
      <c r="C21" s="37"/>
      <c r="D21" s="37"/>
      <c r="E21" s="37"/>
      <c r="F21" s="37"/>
      <c r="G21" s="37"/>
      <c r="H21" s="37"/>
      <c r="I21" s="118"/>
      <c r="J21" s="37"/>
      <c r="K21" s="40"/>
    </row>
    <row r="22" spans="2:11" s="1" customFormat="1" ht="14.45" customHeight="1">
      <c r="B22" s="36"/>
      <c r="C22" s="37"/>
      <c r="D22" s="32" t="s">
        <v>32</v>
      </c>
      <c r="E22" s="37"/>
      <c r="F22" s="37"/>
      <c r="G22" s="37"/>
      <c r="H22" s="37"/>
      <c r="I22" s="119" t="s">
        <v>27</v>
      </c>
      <c r="J22" s="30" t="str">
        <f>IF('Rekapitulace stavby'!AN16="","",'Rekapitulace stavby'!AN16)</f>
        <v/>
      </c>
      <c r="K22" s="40"/>
    </row>
    <row r="23" spans="2:11" s="1" customFormat="1" ht="18" customHeight="1">
      <c r="B23" s="36"/>
      <c r="C23" s="37"/>
      <c r="D23" s="37"/>
      <c r="E23" s="30" t="str">
        <f>IF('Rekapitulace stavby'!E17="","",'Rekapitulace stavby'!E17)</f>
        <v>HG Partner, s.r.o.</v>
      </c>
      <c r="F23" s="37"/>
      <c r="G23" s="37"/>
      <c r="H23" s="37"/>
      <c r="I23" s="119" t="s">
        <v>29</v>
      </c>
      <c r="J23" s="30" t="str">
        <f>IF('Rekapitulace stavby'!AN17="","",'Rekapitulace stavby'!AN17)</f>
        <v/>
      </c>
      <c r="K23" s="40"/>
    </row>
    <row r="24" spans="2:11" s="1" customFormat="1" ht="6.95" customHeight="1">
      <c r="B24" s="36"/>
      <c r="C24" s="37"/>
      <c r="D24" s="37"/>
      <c r="E24" s="37"/>
      <c r="F24" s="37"/>
      <c r="G24" s="37"/>
      <c r="H24" s="37"/>
      <c r="I24" s="118"/>
      <c r="J24" s="37"/>
      <c r="K24" s="40"/>
    </row>
    <row r="25" spans="2:11" s="1" customFormat="1" ht="14.45" customHeight="1">
      <c r="B25" s="36"/>
      <c r="C25" s="37"/>
      <c r="D25" s="32" t="s">
        <v>35</v>
      </c>
      <c r="E25" s="37"/>
      <c r="F25" s="37"/>
      <c r="G25" s="37"/>
      <c r="H25" s="37"/>
      <c r="I25" s="118"/>
      <c r="J25" s="37"/>
      <c r="K25" s="40"/>
    </row>
    <row r="26" spans="2:11" s="7" customFormat="1" ht="22.5" customHeight="1">
      <c r="B26" s="121"/>
      <c r="C26" s="122"/>
      <c r="D26" s="122"/>
      <c r="E26" s="293" t="s">
        <v>21</v>
      </c>
      <c r="F26" s="330"/>
      <c r="G26" s="330"/>
      <c r="H26" s="330"/>
      <c r="I26" s="123"/>
      <c r="J26" s="122"/>
      <c r="K26" s="124"/>
    </row>
    <row r="27" spans="2:11" s="1" customFormat="1" ht="6.95" customHeight="1">
      <c r="B27" s="36"/>
      <c r="C27" s="37"/>
      <c r="D27" s="37"/>
      <c r="E27" s="37"/>
      <c r="F27" s="37"/>
      <c r="G27" s="37"/>
      <c r="H27" s="37"/>
      <c r="I27" s="118"/>
      <c r="J27" s="37"/>
      <c r="K27" s="40"/>
    </row>
    <row r="28" spans="2:11" s="1" customFormat="1" ht="6.95"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ROUND(J93,2)</f>
        <v>0</v>
      </c>
      <c r="K29" s="40"/>
    </row>
    <row r="30" spans="2:11" s="1" customFormat="1" ht="6.95" customHeight="1">
      <c r="B30" s="36"/>
      <c r="C30" s="37"/>
      <c r="D30" s="81"/>
      <c r="E30" s="81"/>
      <c r="F30" s="81"/>
      <c r="G30" s="81"/>
      <c r="H30" s="81"/>
      <c r="I30" s="125"/>
      <c r="J30" s="81"/>
      <c r="K30" s="126"/>
    </row>
    <row r="31" spans="2:11" s="1" customFormat="1" ht="14.45" customHeight="1">
      <c r="B31" s="36"/>
      <c r="C31" s="37"/>
      <c r="D31" s="37"/>
      <c r="E31" s="37"/>
      <c r="F31" s="41" t="s">
        <v>39</v>
      </c>
      <c r="G31" s="37"/>
      <c r="H31" s="37"/>
      <c r="I31" s="129" t="s">
        <v>38</v>
      </c>
      <c r="J31" s="41" t="s">
        <v>40</v>
      </c>
      <c r="K31" s="40"/>
    </row>
    <row r="32" spans="2:11" s="1" customFormat="1" ht="14.45" customHeight="1">
      <c r="B32" s="36"/>
      <c r="C32" s="37"/>
      <c r="D32" s="44" t="s">
        <v>41</v>
      </c>
      <c r="E32" s="44" t="s">
        <v>42</v>
      </c>
      <c r="F32" s="130">
        <f>ROUND(SUM(BE93:BE217),2)</f>
        <v>0</v>
      </c>
      <c r="G32" s="37"/>
      <c r="H32" s="37"/>
      <c r="I32" s="131">
        <v>0.21</v>
      </c>
      <c r="J32" s="130">
        <f>ROUND(ROUND((SUM(BE93:BE217)),2)*I32,2)</f>
        <v>0</v>
      </c>
      <c r="K32" s="40"/>
    </row>
    <row r="33" spans="2:11" s="1" customFormat="1" ht="14.45" customHeight="1">
      <c r="B33" s="36"/>
      <c r="C33" s="37"/>
      <c r="D33" s="37"/>
      <c r="E33" s="44" t="s">
        <v>43</v>
      </c>
      <c r="F33" s="130">
        <f>ROUND(SUM(BF93:BF217),2)</f>
        <v>0</v>
      </c>
      <c r="G33" s="37"/>
      <c r="H33" s="37"/>
      <c r="I33" s="131">
        <v>0.15</v>
      </c>
      <c r="J33" s="130">
        <f>ROUND(ROUND((SUM(BF93:BF217)),2)*I33,2)</f>
        <v>0</v>
      </c>
      <c r="K33" s="40"/>
    </row>
    <row r="34" spans="2:11" s="1" customFormat="1" ht="14.45" customHeight="1" hidden="1">
      <c r="B34" s="36"/>
      <c r="C34" s="37"/>
      <c r="D34" s="37"/>
      <c r="E34" s="44" t="s">
        <v>44</v>
      </c>
      <c r="F34" s="130">
        <f>ROUND(SUM(BG93:BG217),2)</f>
        <v>0</v>
      </c>
      <c r="G34" s="37"/>
      <c r="H34" s="37"/>
      <c r="I34" s="131">
        <v>0.21</v>
      </c>
      <c r="J34" s="130">
        <v>0</v>
      </c>
      <c r="K34" s="40"/>
    </row>
    <row r="35" spans="2:11" s="1" customFormat="1" ht="14.45" customHeight="1" hidden="1">
      <c r="B35" s="36"/>
      <c r="C35" s="37"/>
      <c r="D35" s="37"/>
      <c r="E35" s="44" t="s">
        <v>45</v>
      </c>
      <c r="F35" s="130">
        <f>ROUND(SUM(BH93:BH217),2)</f>
        <v>0</v>
      </c>
      <c r="G35" s="37"/>
      <c r="H35" s="37"/>
      <c r="I35" s="131">
        <v>0.15</v>
      </c>
      <c r="J35" s="130">
        <v>0</v>
      </c>
      <c r="K35" s="40"/>
    </row>
    <row r="36" spans="2:11" s="1" customFormat="1" ht="14.45" customHeight="1" hidden="1">
      <c r="B36" s="36"/>
      <c r="C36" s="37"/>
      <c r="D36" s="37"/>
      <c r="E36" s="44" t="s">
        <v>46</v>
      </c>
      <c r="F36" s="130">
        <f>ROUND(SUM(BI93:BI217),2)</f>
        <v>0</v>
      </c>
      <c r="G36" s="37"/>
      <c r="H36" s="37"/>
      <c r="I36" s="131">
        <v>0</v>
      </c>
      <c r="J36" s="130">
        <v>0</v>
      </c>
      <c r="K36" s="40"/>
    </row>
    <row r="37" spans="2:11" s="1" customFormat="1" ht="6.95"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5" customHeight="1">
      <c r="B39" s="51"/>
      <c r="C39" s="52"/>
      <c r="D39" s="52"/>
      <c r="E39" s="52"/>
      <c r="F39" s="52"/>
      <c r="G39" s="52"/>
      <c r="H39" s="52"/>
      <c r="I39" s="139"/>
      <c r="J39" s="52"/>
      <c r="K39" s="53"/>
    </row>
    <row r="43" spans="2:11" s="1" customFormat="1" ht="6.95" customHeight="1">
      <c r="B43" s="140"/>
      <c r="C43" s="141"/>
      <c r="D43" s="141"/>
      <c r="E43" s="141"/>
      <c r="F43" s="141"/>
      <c r="G43" s="141"/>
      <c r="H43" s="141"/>
      <c r="I43" s="142"/>
      <c r="J43" s="141"/>
      <c r="K43" s="143"/>
    </row>
    <row r="44" spans="2:11" s="1" customFormat="1" ht="36.95" customHeight="1">
      <c r="B44" s="36"/>
      <c r="C44" s="25" t="s">
        <v>150</v>
      </c>
      <c r="D44" s="37"/>
      <c r="E44" s="37"/>
      <c r="F44" s="37"/>
      <c r="G44" s="37"/>
      <c r="H44" s="37"/>
      <c r="I44" s="118"/>
      <c r="J44" s="37"/>
      <c r="K44" s="40"/>
    </row>
    <row r="45" spans="2:11" s="1" customFormat="1" ht="6.95" customHeight="1">
      <c r="B45" s="36"/>
      <c r="C45" s="37"/>
      <c r="D45" s="37"/>
      <c r="E45" s="37"/>
      <c r="F45" s="37"/>
      <c r="G45" s="37"/>
      <c r="H45" s="37"/>
      <c r="I45" s="118"/>
      <c r="J45" s="37"/>
      <c r="K45" s="40"/>
    </row>
    <row r="46" spans="2:11" s="1" customFormat="1" ht="14.45" customHeight="1">
      <c r="B46" s="36"/>
      <c r="C46" s="32" t="s">
        <v>16</v>
      </c>
      <c r="D46" s="37"/>
      <c r="E46" s="37"/>
      <c r="F46" s="37"/>
      <c r="G46" s="37"/>
      <c r="H46" s="37"/>
      <c r="I46" s="118"/>
      <c r="J46" s="37"/>
      <c r="K46" s="40"/>
    </row>
    <row r="47" spans="2:11" s="1" customFormat="1" ht="22.5" customHeight="1">
      <c r="B47" s="36"/>
      <c r="C47" s="37"/>
      <c r="D47" s="37"/>
      <c r="E47" s="328" t="str">
        <f>E7</f>
        <v>VD Labská, zvýšení retenční funkce rekonstrucí spodních výpustí v obtokovém tunelu</v>
      </c>
      <c r="F47" s="297"/>
      <c r="G47" s="297"/>
      <c r="H47" s="297"/>
      <c r="I47" s="118"/>
      <c r="J47" s="37"/>
      <c r="K47" s="40"/>
    </row>
    <row r="48" spans="2:11" ht="13.5">
      <c r="B48" s="23"/>
      <c r="C48" s="32" t="s">
        <v>148</v>
      </c>
      <c r="D48" s="24"/>
      <c r="E48" s="24"/>
      <c r="F48" s="24"/>
      <c r="G48" s="24"/>
      <c r="H48" s="24"/>
      <c r="I48" s="117"/>
      <c r="J48" s="24"/>
      <c r="K48" s="26"/>
    </row>
    <row r="49" spans="2:11" s="1" customFormat="1" ht="22.5" customHeight="1">
      <c r="B49" s="36"/>
      <c r="C49" s="37"/>
      <c r="D49" s="37"/>
      <c r="E49" s="328" t="s">
        <v>1549</v>
      </c>
      <c r="F49" s="297"/>
      <c r="G49" s="297"/>
      <c r="H49" s="297"/>
      <c r="I49" s="118"/>
      <c r="J49" s="37"/>
      <c r="K49" s="40"/>
    </row>
    <row r="50" spans="2:11" s="1" customFormat="1" ht="14.45" customHeight="1">
      <c r="B50" s="36"/>
      <c r="C50" s="32" t="s">
        <v>1109</v>
      </c>
      <c r="D50" s="37"/>
      <c r="E50" s="37"/>
      <c r="F50" s="37"/>
      <c r="G50" s="37"/>
      <c r="H50" s="37"/>
      <c r="I50" s="118"/>
      <c r="J50" s="37"/>
      <c r="K50" s="40"/>
    </row>
    <row r="51" spans="2:11" s="1" customFormat="1" ht="23.25" customHeight="1">
      <c r="B51" s="36"/>
      <c r="C51" s="37"/>
      <c r="D51" s="37"/>
      <c r="E51" s="329" t="str">
        <f>E11</f>
        <v>SO 05.01 - Přístup k uzávěrům</v>
      </c>
      <c r="F51" s="297"/>
      <c r="G51" s="297"/>
      <c r="H51" s="297"/>
      <c r="I51" s="118"/>
      <c r="J51" s="37"/>
      <c r="K51" s="40"/>
    </row>
    <row r="52" spans="2:11" s="1" customFormat="1" ht="6.95" customHeight="1">
      <c r="B52" s="36"/>
      <c r="C52" s="37"/>
      <c r="D52" s="37"/>
      <c r="E52" s="37"/>
      <c r="F52" s="37"/>
      <c r="G52" s="37"/>
      <c r="H52" s="37"/>
      <c r="I52" s="118"/>
      <c r="J52" s="37"/>
      <c r="K52" s="40"/>
    </row>
    <row r="53" spans="2:11" s="1" customFormat="1" ht="18" customHeight="1">
      <c r="B53" s="36"/>
      <c r="C53" s="32" t="s">
        <v>22</v>
      </c>
      <c r="D53" s="37"/>
      <c r="E53" s="37"/>
      <c r="F53" s="30" t="str">
        <f>F14</f>
        <v xml:space="preserve"> </v>
      </c>
      <c r="G53" s="37"/>
      <c r="H53" s="37"/>
      <c r="I53" s="119" t="s">
        <v>24</v>
      </c>
      <c r="J53" s="120" t="str">
        <f>IF(J14="","",J14)</f>
        <v>22. 3. 2016</v>
      </c>
      <c r="K53" s="40"/>
    </row>
    <row r="54" spans="2:11" s="1" customFormat="1" ht="6.95" customHeight="1">
      <c r="B54" s="36"/>
      <c r="C54" s="37"/>
      <c r="D54" s="37"/>
      <c r="E54" s="37"/>
      <c r="F54" s="37"/>
      <c r="G54" s="37"/>
      <c r="H54" s="37"/>
      <c r="I54" s="118"/>
      <c r="J54" s="37"/>
      <c r="K54" s="40"/>
    </row>
    <row r="55" spans="2:11" s="1" customFormat="1" ht="13.5">
      <c r="B55" s="36"/>
      <c r="C55" s="32" t="s">
        <v>26</v>
      </c>
      <c r="D55" s="37"/>
      <c r="E55" s="37"/>
      <c r="F55" s="30" t="str">
        <f>E17</f>
        <v>Povodí Labe, státní podnik</v>
      </c>
      <c r="G55" s="37"/>
      <c r="H55" s="37"/>
      <c r="I55" s="119" t="s">
        <v>32</v>
      </c>
      <c r="J55" s="30" t="str">
        <f>E23</f>
        <v>HG Partner, s.r.o.</v>
      </c>
      <c r="K55" s="40"/>
    </row>
    <row r="56" spans="2:11" s="1" customFormat="1" ht="14.45"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151</v>
      </c>
      <c r="D58" s="132"/>
      <c r="E58" s="132"/>
      <c r="F58" s="132"/>
      <c r="G58" s="132"/>
      <c r="H58" s="132"/>
      <c r="I58" s="145"/>
      <c r="J58" s="146" t="s">
        <v>152</v>
      </c>
      <c r="K58" s="147"/>
    </row>
    <row r="59" spans="2:11" s="1" customFormat="1" ht="10.35" customHeight="1">
      <c r="B59" s="36"/>
      <c r="C59" s="37"/>
      <c r="D59" s="37"/>
      <c r="E59" s="37"/>
      <c r="F59" s="37"/>
      <c r="G59" s="37"/>
      <c r="H59" s="37"/>
      <c r="I59" s="118"/>
      <c r="J59" s="37"/>
      <c r="K59" s="40"/>
    </row>
    <row r="60" spans="2:47" s="1" customFormat="1" ht="29.25" customHeight="1">
      <c r="B60" s="36"/>
      <c r="C60" s="148" t="s">
        <v>153</v>
      </c>
      <c r="D60" s="37"/>
      <c r="E60" s="37"/>
      <c r="F60" s="37"/>
      <c r="G60" s="37"/>
      <c r="H60" s="37"/>
      <c r="I60" s="118"/>
      <c r="J60" s="128">
        <f>J93</f>
        <v>0</v>
      </c>
      <c r="K60" s="40"/>
      <c r="AU60" s="19" t="s">
        <v>154</v>
      </c>
    </row>
    <row r="61" spans="2:11" s="8" customFormat="1" ht="24.95" customHeight="1">
      <c r="B61" s="149"/>
      <c r="C61" s="150"/>
      <c r="D61" s="151" t="s">
        <v>509</v>
      </c>
      <c r="E61" s="152"/>
      <c r="F61" s="152"/>
      <c r="G61" s="152"/>
      <c r="H61" s="152"/>
      <c r="I61" s="153"/>
      <c r="J61" s="154">
        <f>J94</f>
        <v>0</v>
      </c>
      <c r="K61" s="155"/>
    </row>
    <row r="62" spans="2:11" s="9" customFormat="1" ht="19.9" customHeight="1">
      <c r="B62" s="156"/>
      <c r="C62" s="157"/>
      <c r="D62" s="158" t="s">
        <v>512</v>
      </c>
      <c r="E62" s="159"/>
      <c r="F62" s="159"/>
      <c r="G62" s="159"/>
      <c r="H62" s="159"/>
      <c r="I62" s="160"/>
      <c r="J62" s="161">
        <f>J95</f>
        <v>0</v>
      </c>
      <c r="K62" s="162"/>
    </row>
    <row r="63" spans="2:11" s="9" customFormat="1" ht="19.9" customHeight="1">
      <c r="B63" s="156"/>
      <c r="C63" s="157"/>
      <c r="D63" s="158" t="s">
        <v>513</v>
      </c>
      <c r="E63" s="159"/>
      <c r="F63" s="159"/>
      <c r="G63" s="159"/>
      <c r="H63" s="159"/>
      <c r="I63" s="160"/>
      <c r="J63" s="161">
        <f>J103</f>
        <v>0</v>
      </c>
      <c r="K63" s="162"/>
    </row>
    <row r="64" spans="2:11" s="9" customFormat="1" ht="19.9" customHeight="1">
      <c r="B64" s="156"/>
      <c r="C64" s="157"/>
      <c r="D64" s="158" t="s">
        <v>157</v>
      </c>
      <c r="E64" s="159"/>
      <c r="F64" s="159"/>
      <c r="G64" s="159"/>
      <c r="H64" s="159"/>
      <c r="I64" s="160"/>
      <c r="J64" s="161">
        <f>J132</f>
        <v>0</v>
      </c>
      <c r="K64" s="162"/>
    </row>
    <row r="65" spans="2:11" s="9" customFormat="1" ht="19.9" customHeight="1">
      <c r="B65" s="156"/>
      <c r="C65" s="157"/>
      <c r="D65" s="158" t="s">
        <v>158</v>
      </c>
      <c r="E65" s="159"/>
      <c r="F65" s="159"/>
      <c r="G65" s="159"/>
      <c r="H65" s="159"/>
      <c r="I65" s="160"/>
      <c r="J65" s="161">
        <f>J151</f>
        <v>0</v>
      </c>
      <c r="K65" s="162"/>
    </row>
    <row r="66" spans="2:11" s="9" customFormat="1" ht="19.9" customHeight="1">
      <c r="B66" s="156"/>
      <c r="C66" s="157"/>
      <c r="D66" s="158" t="s">
        <v>514</v>
      </c>
      <c r="E66" s="159"/>
      <c r="F66" s="159"/>
      <c r="G66" s="159"/>
      <c r="H66" s="159"/>
      <c r="I66" s="160"/>
      <c r="J66" s="161">
        <f>J160</f>
        <v>0</v>
      </c>
      <c r="K66" s="162"/>
    </row>
    <row r="67" spans="2:11" s="8" customFormat="1" ht="24.95" customHeight="1">
      <c r="B67" s="149"/>
      <c r="C67" s="150"/>
      <c r="D67" s="151" t="s">
        <v>515</v>
      </c>
      <c r="E67" s="152"/>
      <c r="F67" s="152"/>
      <c r="G67" s="152"/>
      <c r="H67" s="152"/>
      <c r="I67" s="153"/>
      <c r="J67" s="154">
        <f>J163</f>
        <v>0</v>
      </c>
      <c r="K67" s="155"/>
    </row>
    <row r="68" spans="2:11" s="9" customFormat="1" ht="19.9" customHeight="1">
      <c r="B68" s="156"/>
      <c r="C68" s="157"/>
      <c r="D68" s="158" t="s">
        <v>516</v>
      </c>
      <c r="E68" s="159"/>
      <c r="F68" s="159"/>
      <c r="G68" s="159"/>
      <c r="H68" s="159"/>
      <c r="I68" s="160"/>
      <c r="J68" s="161">
        <f>J164</f>
        <v>0</v>
      </c>
      <c r="K68" s="162"/>
    </row>
    <row r="69" spans="2:11" s="8" customFormat="1" ht="24.95" customHeight="1">
      <c r="B69" s="149"/>
      <c r="C69" s="150"/>
      <c r="D69" s="151" t="s">
        <v>160</v>
      </c>
      <c r="E69" s="152"/>
      <c r="F69" s="152"/>
      <c r="G69" s="152"/>
      <c r="H69" s="152"/>
      <c r="I69" s="153"/>
      <c r="J69" s="154">
        <f>J203</f>
        <v>0</v>
      </c>
      <c r="K69" s="155"/>
    </row>
    <row r="70" spans="2:11" s="9" customFormat="1" ht="19.9" customHeight="1">
      <c r="B70" s="156"/>
      <c r="C70" s="157"/>
      <c r="D70" s="158" t="s">
        <v>1551</v>
      </c>
      <c r="E70" s="159"/>
      <c r="F70" s="159"/>
      <c r="G70" s="159"/>
      <c r="H70" s="159"/>
      <c r="I70" s="160"/>
      <c r="J70" s="161">
        <f>J204</f>
        <v>0</v>
      </c>
      <c r="K70" s="162"/>
    </row>
    <row r="71" spans="2:11" s="9" customFormat="1" ht="19.9" customHeight="1">
      <c r="B71" s="156"/>
      <c r="C71" s="157"/>
      <c r="D71" s="158" t="s">
        <v>1552</v>
      </c>
      <c r="E71" s="159"/>
      <c r="F71" s="159"/>
      <c r="G71" s="159"/>
      <c r="H71" s="159"/>
      <c r="I71" s="160"/>
      <c r="J71" s="161">
        <f>J210</f>
        <v>0</v>
      </c>
      <c r="K71" s="162"/>
    </row>
    <row r="72" spans="2:11" s="1" customFormat="1" ht="21.75" customHeight="1">
      <c r="B72" s="36"/>
      <c r="C72" s="37"/>
      <c r="D72" s="37"/>
      <c r="E72" s="37"/>
      <c r="F72" s="37"/>
      <c r="G72" s="37"/>
      <c r="H72" s="37"/>
      <c r="I72" s="118"/>
      <c r="J72" s="37"/>
      <c r="K72" s="40"/>
    </row>
    <row r="73" spans="2:11" s="1" customFormat="1" ht="6.95" customHeight="1">
      <c r="B73" s="51"/>
      <c r="C73" s="52"/>
      <c r="D73" s="52"/>
      <c r="E73" s="52"/>
      <c r="F73" s="52"/>
      <c r="G73" s="52"/>
      <c r="H73" s="52"/>
      <c r="I73" s="139"/>
      <c r="J73" s="52"/>
      <c r="K73" s="53"/>
    </row>
    <row r="77" spans="2:12" s="1" customFormat="1" ht="6.95" customHeight="1">
      <c r="B77" s="54"/>
      <c r="C77" s="55"/>
      <c r="D77" s="55"/>
      <c r="E77" s="55"/>
      <c r="F77" s="55"/>
      <c r="G77" s="55"/>
      <c r="H77" s="55"/>
      <c r="I77" s="142"/>
      <c r="J77" s="55"/>
      <c r="K77" s="55"/>
      <c r="L77" s="56"/>
    </row>
    <row r="78" spans="2:12" s="1" customFormat="1" ht="36.95" customHeight="1">
      <c r="B78" s="36"/>
      <c r="C78" s="57" t="s">
        <v>165</v>
      </c>
      <c r="D78" s="58"/>
      <c r="E78" s="58"/>
      <c r="F78" s="58"/>
      <c r="G78" s="58"/>
      <c r="H78" s="58"/>
      <c r="I78" s="163"/>
      <c r="J78" s="58"/>
      <c r="K78" s="58"/>
      <c r="L78" s="56"/>
    </row>
    <row r="79" spans="2:12" s="1" customFormat="1" ht="6.95" customHeight="1">
      <c r="B79" s="36"/>
      <c r="C79" s="58"/>
      <c r="D79" s="58"/>
      <c r="E79" s="58"/>
      <c r="F79" s="58"/>
      <c r="G79" s="58"/>
      <c r="H79" s="58"/>
      <c r="I79" s="163"/>
      <c r="J79" s="58"/>
      <c r="K79" s="58"/>
      <c r="L79" s="56"/>
    </row>
    <row r="80" spans="2:12" s="1" customFormat="1" ht="14.45" customHeight="1">
      <c r="B80" s="36"/>
      <c r="C80" s="60" t="s">
        <v>16</v>
      </c>
      <c r="D80" s="58"/>
      <c r="E80" s="58"/>
      <c r="F80" s="58"/>
      <c r="G80" s="58"/>
      <c r="H80" s="58"/>
      <c r="I80" s="163"/>
      <c r="J80" s="58"/>
      <c r="K80" s="58"/>
      <c r="L80" s="56"/>
    </row>
    <row r="81" spans="2:12" s="1" customFormat="1" ht="22.5" customHeight="1">
      <c r="B81" s="36"/>
      <c r="C81" s="58"/>
      <c r="D81" s="58"/>
      <c r="E81" s="331" t="str">
        <f>E7</f>
        <v>VD Labská, zvýšení retenční funkce rekonstrucí spodních výpustí v obtokovém tunelu</v>
      </c>
      <c r="F81" s="308"/>
      <c r="G81" s="308"/>
      <c r="H81" s="308"/>
      <c r="I81" s="163"/>
      <c r="J81" s="58"/>
      <c r="K81" s="58"/>
      <c r="L81" s="56"/>
    </row>
    <row r="82" spans="2:12" ht="13.5">
      <c r="B82" s="23"/>
      <c r="C82" s="60" t="s">
        <v>148</v>
      </c>
      <c r="D82" s="270"/>
      <c r="E82" s="270"/>
      <c r="F82" s="270"/>
      <c r="G82" s="270"/>
      <c r="H82" s="270"/>
      <c r="J82" s="270"/>
      <c r="K82" s="270"/>
      <c r="L82" s="271"/>
    </row>
    <row r="83" spans="2:12" s="1" customFormat="1" ht="22.5" customHeight="1">
      <c r="B83" s="36"/>
      <c r="C83" s="58"/>
      <c r="D83" s="58"/>
      <c r="E83" s="331" t="s">
        <v>1549</v>
      </c>
      <c r="F83" s="308"/>
      <c r="G83" s="308"/>
      <c r="H83" s="308"/>
      <c r="I83" s="163"/>
      <c r="J83" s="58"/>
      <c r="K83" s="58"/>
      <c r="L83" s="56"/>
    </row>
    <row r="84" spans="2:12" s="1" customFormat="1" ht="14.45" customHeight="1">
      <c r="B84" s="36"/>
      <c r="C84" s="60" t="s">
        <v>1109</v>
      </c>
      <c r="D84" s="58"/>
      <c r="E84" s="58"/>
      <c r="F84" s="58"/>
      <c r="G84" s="58"/>
      <c r="H84" s="58"/>
      <c r="I84" s="163"/>
      <c r="J84" s="58"/>
      <c r="K84" s="58"/>
      <c r="L84" s="56"/>
    </row>
    <row r="85" spans="2:12" s="1" customFormat="1" ht="23.25" customHeight="1">
      <c r="B85" s="36"/>
      <c r="C85" s="58"/>
      <c r="D85" s="58"/>
      <c r="E85" s="305" t="str">
        <f>E11</f>
        <v>SO 05.01 - Přístup k uzávěrům</v>
      </c>
      <c r="F85" s="308"/>
      <c r="G85" s="308"/>
      <c r="H85" s="308"/>
      <c r="I85" s="163"/>
      <c r="J85" s="58"/>
      <c r="K85" s="58"/>
      <c r="L85" s="56"/>
    </row>
    <row r="86" spans="2:12" s="1" customFormat="1" ht="6.95" customHeight="1">
      <c r="B86" s="36"/>
      <c r="C86" s="58"/>
      <c r="D86" s="58"/>
      <c r="E86" s="58"/>
      <c r="F86" s="58"/>
      <c r="G86" s="58"/>
      <c r="H86" s="58"/>
      <c r="I86" s="163"/>
      <c r="J86" s="58"/>
      <c r="K86" s="58"/>
      <c r="L86" s="56"/>
    </row>
    <row r="87" spans="2:12" s="1" customFormat="1" ht="18" customHeight="1">
      <c r="B87" s="36"/>
      <c r="C87" s="60" t="s">
        <v>22</v>
      </c>
      <c r="D87" s="58"/>
      <c r="E87" s="58"/>
      <c r="F87" s="164" t="str">
        <f>F14</f>
        <v xml:space="preserve"> </v>
      </c>
      <c r="G87" s="58"/>
      <c r="H87" s="58"/>
      <c r="I87" s="165" t="s">
        <v>24</v>
      </c>
      <c r="J87" s="68" t="str">
        <f>IF(J14="","",J14)</f>
        <v>22. 3. 2016</v>
      </c>
      <c r="K87" s="58"/>
      <c r="L87" s="56"/>
    </row>
    <row r="88" spans="2:12" s="1" customFormat="1" ht="6.95" customHeight="1">
      <c r="B88" s="36"/>
      <c r="C88" s="58"/>
      <c r="D88" s="58"/>
      <c r="E88" s="58"/>
      <c r="F88" s="58"/>
      <c r="G88" s="58"/>
      <c r="H88" s="58"/>
      <c r="I88" s="163"/>
      <c r="J88" s="58"/>
      <c r="K88" s="58"/>
      <c r="L88" s="56"/>
    </row>
    <row r="89" spans="2:12" s="1" customFormat="1" ht="13.5">
      <c r="B89" s="36"/>
      <c r="C89" s="60" t="s">
        <v>26</v>
      </c>
      <c r="D89" s="58"/>
      <c r="E89" s="58"/>
      <c r="F89" s="164" t="str">
        <f>E17</f>
        <v>Povodí Labe, státní podnik</v>
      </c>
      <c r="G89" s="58"/>
      <c r="H89" s="58"/>
      <c r="I89" s="165" t="s">
        <v>32</v>
      </c>
      <c r="J89" s="164" t="str">
        <f>E23</f>
        <v>HG Partner, s.r.o.</v>
      </c>
      <c r="K89" s="58"/>
      <c r="L89" s="56"/>
    </row>
    <row r="90" spans="2:12" s="1" customFormat="1" ht="14.45" customHeight="1">
      <c r="B90" s="36"/>
      <c r="C90" s="60" t="s">
        <v>30</v>
      </c>
      <c r="D90" s="58"/>
      <c r="E90" s="58"/>
      <c r="F90" s="164" t="str">
        <f>IF(E20="","",E20)</f>
        <v/>
      </c>
      <c r="G90" s="58"/>
      <c r="H90" s="58"/>
      <c r="I90" s="163"/>
      <c r="J90" s="58"/>
      <c r="K90" s="58"/>
      <c r="L90" s="56"/>
    </row>
    <row r="91" spans="2:12" s="1" customFormat="1" ht="10.35" customHeight="1">
      <c r="B91" s="36"/>
      <c r="C91" s="58"/>
      <c r="D91" s="58"/>
      <c r="E91" s="58"/>
      <c r="F91" s="58"/>
      <c r="G91" s="58"/>
      <c r="H91" s="58"/>
      <c r="I91" s="163"/>
      <c r="J91" s="58"/>
      <c r="K91" s="58"/>
      <c r="L91" s="56"/>
    </row>
    <row r="92" spans="2:20" s="10" customFormat="1" ht="29.25" customHeight="1">
      <c r="B92" s="166"/>
      <c r="C92" s="167" t="s">
        <v>166</v>
      </c>
      <c r="D92" s="168" t="s">
        <v>56</v>
      </c>
      <c r="E92" s="168" t="s">
        <v>52</v>
      </c>
      <c r="F92" s="168" t="s">
        <v>167</v>
      </c>
      <c r="G92" s="168" t="s">
        <v>168</v>
      </c>
      <c r="H92" s="168" t="s">
        <v>169</v>
      </c>
      <c r="I92" s="169" t="s">
        <v>170</v>
      </c>
      <c r="J92" s="168" t="s">
        <v>152</v>
      </c>
      <c r="K92" s="170" t="s">
        <v>171</v>
      </c>
      <c r="L92" s="171"/>
      <c r="M92" s="77" t="s">
        <v>172</v>
      </c>
      <c r="N92" s="78" t="s">
        <v>41</v>
      </c>
      <c r="O92" s="78" t="s">
        <v>173</v>
      </c>
      <c r="P92" s="78" t="s">
        <v>174</v>
      </c>
      <c r="Q92" s="78" t="s">
        <v>175</v>
      </c>
      <c r="R92" s="78" t="s">
        <v>176</v>
      </c>
      <c r="S92" s="78" t="s">
        <v>177</v>
      </c>
      <c r="T92" s="79" t="s">
        <v>178</v>
      </c>
    </row>
    <row r="93" spans="2:63" s="1" customFormat="1" ht="29.25" customHeight="1">
      <c r="B93" s="36"/>
      <c r="C93" s="83" t="s">
        <v>153</v>
      </c>
      <c r="D93" s="58"/>
      <c r="E93" s="58"/>
      <c r="F93" s="58"/>
      <c r="G93" s="58"/>
      <c r="H93" s="58"/>
      <c r="I93" s="163"/>
      <c r="J93" s="172">
        <f>BK93</f>
        <v>0</v>
      </c>
      <c r="K93" s="58"/>
      <c r="L93" s="56"/>
      <c r="M93" s="80"/>
      <c r="N93" s="81"/>
      <c r="O93" s="81"/>
      <c r="P93" s="173">
        <f>P94+P163+P203</f>
        <v>0</v>
      </c>
      <c r="Q93" s="81"/>
      <c r="R93" s="173">
        <f>R94+R163+R203</f>
        <v>10.102684898000001</v>
      </c>
      <c r="S93" s="81"/>
      <c r="T93" s="174">
        <f>T94+T163+T203</f>
        <v>19.2</v>
      </c>
      <c r="AT93" s="19" t="s">
        <v>70</v>
      </c>
      <c r="AU93" s="19" t="s">
        <v>154</v>
      </c>
      <c r="BK93" s="175">
        <f>BK94+BK163+BK203</f>
        <v>0</v>
      </c>
    </row>
    <row r="94" spans="2:63" s="11" customFormat="1" ht="37.35" customHeight="1">
      <c r="B94" s="176"/>
      <c r="C94" s="177"/>
      <c r="D94" s="178" t="s">
        <v>70</v>
      </c>
      <c r="E94" s="179" t="s">
        <v>179</v>
      </c>
      <c r="F94" s="179" t="s">
        <v>519</v>
      </c>
      <c r="G94" s="177"/>
      <c r="H94" s="177"/>
      <c r="I94" s="180"/>
      <c r="J94" s="181">
        <f>BK94</f>
        <v>0</v>
      </c>
      <c r="K94" s="177"/>
      <c r="L94" s="182"/>
      <c r="M94" s="183"/>
      <c r="N94" s="184"/>
      <c r="O94" s="184"/>
      <c r="P94" s="185">
        <f>P95+P103+P132+P151+P160</f>
        <v>0</v>
      </c>
      <c r="Q94" s="184"/>
      <c r="R94" s="185">
        <f>R95+R103+R132+R151+R160</f>
        <v>5.8836864</v>
      </c>
      <c r="S94" s="184"/>
      <c r="T94" s="186">
        <f>T95+T103+T132+T151+T160</f>
        <v>19.2</v>
      </c>
      <c r="AR94" s="187" t="s">
        <v>78</v>
      </c>
      <c r="AT94" s="188" t="s">
        <v>70</v>
      </c>
      <c r="AU94" s="188" t="s">
        <v>71</v>
      </c>
      <c r="AY94" s="187" t="s">
        <v>180</v>
      </c>
      <c r="BK94" s="189">
        <f>BK95+BK103+BK132+BK151+BK160</f>
        <v>0</v>
      </c>
    </row>
    <row r="95" spans="2:63" s="11" customFormat="1" ht="19.9" customHeight="1">
      <c r="B95" s="176"/>
      <c r="C95" s="177"/>
      <c r="D95" s="190" t="s">
        <v>70</v>
      </c>
      <c r="E95" s="191" t="s">
        <v>203</v>
      </c>
      <c r="F95" s="191" t="s">
        <v>686</v>
      </c>
      <c r="G95" s="177"/>
      <c r="H95" s="177"/>
      <c r="I95" s="180"/>
      <c r="J95" s="192">
        <f>BK95</f>
        <v>0</v>
      </c>
      <c r="K95" s="177"/>
      <c r="L95" s="182"/>
      <c r="M95" s="183"/>
      <c r="N95" s="184"/>
      <c r="O95" s="184"/>
      <c r="P95" s="185">
        <f>SUM(P96:P102)</f>
        <v>0</v>
      </c>
      <c r="Q95" s="184"/>
      <c r="R95" s="185">
        <f>SUM(R96:R102)</f>
        <v>0.0156864</v>
      </c>
      <c r="S95" s="184"/>
      <c r="T95" s="186">
        <f>SUM(T96:T102)</f>
        <v>0</v>
      </c>
      <c r="AR95" s="187" t="s">
        <v>78</v>
      </c>
      <c r="AT95" s="188" t="s">
        <v>70</v>
      </c>
      <c r="AU95" s="188" t="s">
        <v>78</v>
      </c>
      <c r="AY95" s="187" t="s">
        <v>180</v>
      </c>
      <c r="BK95" s="189">
        <f>SUM(BK96:BK102)</f>
        <v>0</v>
      </c>
    </row>
    <row r="96" spans="2:65" s="1" customFormat="1" ht="22.5" customHeight="1">
      <c r="B96" s="36"/>
      <c r="C96" s="193" t="s">
        <v>78</v>
      </c>
      <c r="D96" s="193" t="s">
        <v>183</v>
      </c>
      <c r="E96" s="194" t="s">
        <v>1553</v>
      </c>
      <c r="F96" s="195" t="s">
        <v>1554</v>
      </c>
      <c r="G96" s="196" t="s">
        <v>532</v>
      </c>
      <c r="H96" s="197">
        <v>1.52</v>
      </c>
      <c r="I96" s="198"/>
      <c r="J96" s="199">
        <f>ROUND(I96*H96,2)</f>
        <v>0</v>
      </c>
      <c r="K96" s="195" t="s">
        <v>560</v>
      </c>
      <c r="L96" s="56"/>
      <c r="M96" s="200" t="s">
        <v>21</v>
      </c>
      <c r="N96" s="201" t="s">
        <v>42</v>
      </c>
      <c r="O96" s="37"/>
      <c r="P96" s="202">
        <f>O96*H96</f>
        <v>0</v>
      </c>
      <c r="Q96" s="202">
        <v>0.0093</v>
      </c>
      <c r="R96" s="202">
        <f>Q96*H96</f>
        <v>0.014136</v>
      </c>
      <c r="S96" s="202">
        <v>0</v>
      </c>
      <c r="T96" s="203">
        <f>S96*H96</f>
        <v>0</v>
      </c>
      <c r="AR96" s="19" t="s">
        <v>206</v>
      </c>
      <c r="AT96" s="19" t="s">
        <v>183</v>
      </c>
      <c r="AU96" s="19" t="s">
        <v>80</v>
      </c>
      <c r="AY96" s="19" t="s">
        <v>180</v>
      </c>
      <c r="BE96" s="204">
        <f>IF(N96="základní",J96,0)</f>
        <v>0</v>
      </c>
      <c r="BF96" s="204">
        <f>IF(N96="snížená",J96,0)</f>
        <v>0</v>
      </c>
      <c r="BG96" s="204">
        <f>IF(N96="zákl. přenesená",J96,0)</f>
        <v>0</v>
      </c>
      <c r="BH96" s="204">
        <f>IF(N96="sníž. přenesená",J96,0)</f>
        <v>0</v>
      </c>
      <c r="BI96" s="204">
        <f>IF(N96="nulová",J96,0)</f>
        <v>0</v>
      </c>
      <c r="BJ96" s="19" t="s">
        <v>78</v>
      </c>
      <c r="BK96" s="204">
        <f>ROUND(I96*H96,2)</f>
        <v>0</v>
      </c>
      <c r="BL96" s="19" t="s">
        <v>206</v>
      </c>
      <c r="BM96" s="19" t="s">
        <v>1555</v>
      </c>
    </row>
    <row r="97" spans="2:47" s="1" customFormat="1" ht="40.5">
      <c r="B97" s="36"/>
      <c r="C97" s="58"/>
      <c r="D97" s="205" t="s">
        <v>188</v>
      </c>
      <c r="E97" s="58"/>
      <c r="F97" s="206" t="s">
        <v>1556</v>
      </c>
      <c r="G97" s="58"/>
      <c r="H97" s="58"/>
      <c r="I97" s="163"/>
      <c r="J97" s="58"/>
      <c r="K97" s="58"/>
      <c r="L97" s="56"/>
      <c r="M97" s="73"/>
      <c r="N97" s="37"/>
      <c r="O97" s="37"/>
      <c r="P97" s="37"/>
      <c r="Q97" s="37"/>
      <c r="R97" s="37"/>
      <c r="S97" s="37"/>
      <c r="T97" s="74"/>
      <c r="AT97" s="19" t="s">
        <v>188</v>
      </c>
      <c r="AU97" s="19" t="s">
        <v>80</v>
      </c>
    </row>
    <row r="98" spans="2:47" s="1" customFormat="1" ht="189">
      <c r="B98" s="36"/>
      <c r="C98" s="58"/>
      <c r="D98" s="205" t="s">
        <v>198</v>
      </c>
      <c r="E98" s="58"/>
      <c r="F98" s="218" t="s">
        <v>708</v>
      </c>
      <c r="G98" s="58"/>
      <c r="H98" s="58"/>
      <c r="I98" s="163"/>
      <c r="J98" s="58"/>
      <c r="K98" s="58"/>
      <c r="L98" s="56"/>
      <c r="M98" s="73"/>
      <c r="N98" s="37"/>
      <c r="O98" s="37"/>
      <c r="P98" s="37"/>
      <c r="Q98" s="37"/>
      <c r="R98" s="37"/>
      <c r="S98" s="37"/>
      <c r="T98" s="74"/>
      <c r="AT98" s="19" t="s">
        <v>198</v>
      </c>
      <c r="AU98" s="19" t="s">
        <v>80</v>
      </c>
    </row>
    <row r="99" spans="2:51" s="12" customFormat="1" ht="27">
      <c r="B99" s="207"/>
      <c r="C99" s="208"/>
      <c r="D99" s="230" t="s">
        <v>190</v>
      </c>
      <c r="E99" s="243" t="s">
        <v>21</v>
      </c>
      <c r="F99" s="244" t="s">
        <v>1557</v>
      </c>
      <c r="G99" s="208"/>
      <c r="H99" s="245">
        <v>1.52</v>
      </c>
      <c r="I99" s="212"/>
      <c r="J99" s="208"/>
      <c r="K99" s="208"/>
      <c r="L99" s="213"/>
      <c r="M99" s="214"/>
      <c r="N99" s="215"/>
      <c r="O99" s="215"/>
      <c r="P99" s="215"/>
      <c r="Q99" s="215"/>
      <c r="R99" s="215"/>
      <c r="S99" s="215"/>
      <c r="T99" s="216"/>
      <c r="AT99" s="217" t="s">
        <v>190</v>
      </c>
      <c r="AU99" s="217" t="s">
        <v>80</v>
      </c>
      <c r="AV99" s="12" t="s">
        <v>80</v>
      </c>
      <c r="AW99" s="12" t="s">
        <v>34</v>
      </c>
      <c r="AX99" s="12" t="s">
        <v>78</v>
      </c>
      <c r="AY99" s="217" t="s">
        <v>180</v>
      </c>
    </row>
    <row r="100" spans="2:65" s="1" customFormat="1" ht="22.5" customHeight="1">
      <c r="B100" s="36"/>
      <c r="C100" s="193" t="s">
        <v>80</v>
      </c>
      <c r="D100" s="193" t="s">
        <v>183</v>
      </c>
      <c r="E100" s="194" t="s">
        <v>1558</v>
      </c>
      <c r="F100" s="195" t="s">
        <v>1559</v>
      </c>
      <c r="G100" s="196" t="s">
        <v>532</v>
      </c>
      <c r="H100" s="197">
        <v>1.52</v>
      </c>
      <c r="I100" s="198"/>
      <c r="J100" s="199">
        <f>ROUND(I100*H100,2)</f>
        <v>0</v>
      </c>
      <c r="K100" s="195" t="s">
        <v>560</v>
      </c>
      <c r="L100" s="56"/>
      <c r="M100" s="200" t="s">
        <v>21</v>
      </c>
      <c r="N100" s="201" t="s">
        <v>42</v>
      </c>
      <c r="O100" s="37"/>
      <c r="P100" s="202">
        <f>O100*H100</f>
        <v>0</v>
      </c>
      <c r="Q100" s="202">
        <v>0.00102</v>
      </c>
      <c r="R100" s="202">
        <f>Q100*H100</f>
        <v>0.0015504000000000002</v>
      </c>
      <c r="S100" s="202">
        <v>0</v>
      </c>
      <c r="T100" s="203">
        <f>S100*H100</f>
        <v>0</v>
      </c>
      <c r="AR100" s="19" t="s">
        <v>206</v>
      </c>
      <c r="AT100" s="19" t="s">
        <v>183</v>
      </c>
      <c r="AU100" s="19" t="s">
        <v>80</v>
      </c>
      <c r="AY100" s="19" t="s">
        <v>180</v>
      </c>
      <c r="BE100" s="204">
        <f>IF(N100="základní",J100,0)</f>
        <v>0</v>
      </c>
      <c r="BF100" s="204">
        <f>IF(N100="snížená",J100,0)</f>
        <v>0</v>
      </c>
      <c r="BG100" s="204">
        <f>IF(N100="zákl. přenesená",J100,0)</f>
        <v>0</v>
      </c>
      <c r="BH100" s="204">
        <f>IF(N100="sníž. přenesená",J100,0)</f>
        <v>0</v>
      </c>
      <c r="BI100" s="204">
        <f>IF(N100="nulová",J100,0)</f>
        <v>0</v>
      </c>
      <c r="BJ100" s="19" t="s">
        <v>78</v>
      </c>
      <c r="BK100" s="204">
        <f>ROUND(I100*H100,2)</f>
        <v>0</v>
      </c>
      <c r="BL100" s="19" t="s">
        <v>206</v>
      </c>
      <c r="BM100" s="19" t="s">
        <v>1560</v>
      </c>
    </row>
    <row r="101" spans="2:47" s="1" customFormat="1" ht="40.5">
      <c r="B101" s="36"/>
      <c r="C101" s="58"/>
      <c r="D101" s="205" t="s">
        <v>188</v>
      </c>
      <c r="E101" s="58"/>
      <c r="F101" s="206" t="s">
        <v>1561</v>
      </c>
      <c r="G101" s="58"/>
      <c r="H101" s="58"/>
      <c r="I101" s="163"/>
      <c r="J101" s="58"/>
      <c r="K101" s="58"/>
      <c r="L101" s="56"/>
      <c r="M101" s="73"/>
      <c r="N101" s="37"/>
      <c r="O101" s="37"/>
      <c r="P101" s="37"/>
      <c r="Q101" s="37"/>
      <c r="R101" s="37"/>
      <c r="S101" s="37"/>
      <c r="T101" s="74"/>
      <c r="AT101" s="19" t="s">
        <v>188</v>
      </c>
      <c r="AU101" s="19" t="s">
        <v>80</v>
      </c>
    </row>
    <row r="102" spans="2:47" s="1" customFormat="1" ht="189">
      <c r="B102" s="36"/>
      <c r="C102" s="58"/>
      <c r="D102" s="205" t="s">
        <v>198</v>
      </c>
      <c r="E102" s="58"/>
      <c r="F102" s="218" t="s">
        <v>708</v>
      </c>
      <c r="G102" s="58"/>
      <c r="H102" s="58"/>
      <c r="I102" s="163"/>
      <c r="J102" s="58"/>
      <c r="K102" s="58"/>
      <c r="L102" s="56"/>
      <c r="M102" s="73"/>
      <c r="N102" s="37"/>
      <c r="O102" s="37"/>
      <c r="P102" s="37"/>
      <c r="Q102" s="37"/>
      <c r="R102" s="37"/>
      <c r="S102" s="37"/>
      <c r="T102" s="74"/>
      <c r="AT102" s="19" t="s">
        <v>198</v>
      </c>
      <c r="AU102" s="19" t="s">
        <v>80</v>
      </c>
    </row>
    <row r="103" spans="2:63" s="11" customFormat="1" ht="29.85" customHeight="1">
      <c r="B103" s="176"/>
      <c r="C103" s="177"/>
      <c r="D103" s="190" t="s">
        <v>70</v>
      </c>
      <c r="E103" s="191" t="s">
        <v>206</v>
      </c>
      <c r="F103" s="191" t="s">
        <v>816</v>
      </c>
      <c r="G103" s="177"/>
      <c r="H103" s="177"/>
      <c r="I103" s="180"/>
      <c r="J103" s="192">
        <f>BK103</f>
        <v>0</v>
      </c>
      <c r="K103" s="177"/>
      <c r="L103" s="182"/>
      <c r="M103" s="183"/>
      <c r="N103" s="184"/>
      <c r="O103" s="184"/>
      <c r="P103" s="185">
        <f>SUM(P104:P131)</f>
        <v>0</v>
      </c>
      <c r="Q103" s="184"/>
      <c r="R103" s="185">
        <f>SUM(R104:R131)</f>
        <v>5.868</v>
      </c>
      <c r="S103" s="184"/>
      <c r="T103" s="186">
        <f>SUM(T104:T131)</f>
        <v>0</v>
      </c>
      <c r="AR103" s="187" t="s">
        <v>78</v>
      </c>
      <c r="AT103" s="188" t="s">
        <v>70</v>
      </c>
      <c r="AU103" s="188" t="s">
        <v>78</v>
      </c>
      <c r="AY103" s="187" t="s">
        <v>180</v>
      </c>
      <c r="BK103" s="189">
        <f>SUM(BK104:BK131)</f>
        <v>0</v>
      </c>
    </row>
    <row r="104" spans="2:65" s="1" customFormat="1" ht="22.5" customHeight="1">
      <c r="B104" s="36"/>
      <c r="C104" s="193" t="s">
        <v>203</v>
      </c>
      <c r="D104" s="193" t="s">
        <v>183</v>
      </c>
      <c r="E104" s="194" t="s">
        <v>1562</v>
      </c>
      <c r="F104" s="195" t="s">
        <v>1563</v>
      </c>
      <c r="G104" s="196" t="s">
        <v>196</v>
      </c>
      <c r="H104" s="197">
        <v>1.82</v>
      </c>
      <c r="I104" s="198"/>
      <c r="J104" s="199">
        <f>ROUND(I104*H104,2)</f>
        <v>0</v>
      </c>
      <c r="K104" s="195" t="s">
        <v>560</v>
      </c>
      <c r="L104" s="56"/>
      <c r="M104" s="200" t="s">
        <v>21</v>
      </c>
      <c r="N104" s="201" t="s">
        <v>42</v>
      </c>
      <c r="O104" s="37"/>
      <c r="P104" s="202">
        <f>O104*H104</f>
        <v>0</v>
      </c>
      <c r="Q104" s="202">
        <v>0</v>
      </c>
      <c r="R104" s="202">
        <f>Q104*H104</f>
        <v>0</v>
      </c>
      <c r="S104" s="202">
        <v>0</v>
      </c>
      <c r="T104" s="203">
        <f>S104*H104</f>
        <v>0</v>
      </c>
      <c r="AR104" s="19" t="s">
        <v>206</v>
      </c>
      <c r="AT104" s="19" t="s">
        <v>183</v>
      </c>
      <c r="AU104" s="19" t="s">
        <v>80</v>
      </c>
      <c r="AY104" s="19" t="s">
        <v>180</v>
      </c>
      <c r="BE104" s="204">
        <f>IF(N104="základní",J104,0)</f>
        <v>0</v>
      </c>
      <c r="BF104" s="204">
        <f>IF(N104="snížená",J104,0)</f>
        <v>0</v>
      </c>
      <c r="BG104" s="204">
        <f>IF(N104="zákl. přenesená",J104,0)</f>
        <v>0</v>
      </c>
      <c r="BH104" s="204">
        <f>IF(N104="sníž. přenesená",J104,0)</f>
        <v>0</v>
      </c>
      <c r="BI104" s="204">
        <f>IF(N104="nulová",J104,0)</f>
        <v>0</v>
      </c>
      <c r="BJ104" s="19" t="s">
        <v>78</v>
      </c>
      <c r="BK104" s="204">
        <f>ROUND(I104*H104,2)</f>
        <v>0</v>
      </c>
      <c r="BL104" s="19" t="s">
        <v>206</v>
      </c>
      <c r="BM104" s="19" t="s">
        <v>1564</v>
      </c>
    </row>
    <row r="105" spans="2:47" s="1" customFormat="1" ht="27">
      <c r="B105" s="36"/>
      <c r="C105" s="58"/>
      <c r="D105" s="205" t="s">
        <v>188</v>
      </c>
      <c r="E105" s="58"/>
      <c r="F105" s="206" t="s">
        <v>1565</v>
      </c>
      <c r="G105" s="58"/>
      <c r="H105" s="58"/>
      <c r="I105" s="163"/>
      <c r="J105" s="58"/>
      <c r="K105" s="58"/>
      <c r="L105" s="56"/>
      <c r="M105" s="73"/>
      <c r="N105" s="37"/>
      <c r="O105" s="37"/>
      <c r="P105" s="37"/>
      <c r="Q105" s="37"/>
      <c r="R105" s="37"/>
      <c r="S105" s="37"/>
      <c r="T105" s="74"/>
      <c r="AT105" s="19" t="s">
        <v>188</v>
      </c>
      <c r="AU105" s="19" t="s">
        <v>80</v>
      </c>
    </row>
    <row r="106" spans="2:47" s="1" customFormat="1" ht="54">
      <c r="B106" s="36"/>
      <c r="C106" s="58"/>
      <c r="D106" s="205" t="s">
        <v>198</v>
      </c>
      <c r="E106" s="58"/>
      <c r="F106" s="218" t="s">
        <v>821</v>
      </c>
      <c r="G106" s="58"/>
      <c r="H106" s="58"/>
      <c r="I106" s="163"/>
      <c r="J106" s="58"/>
      <c r="K106" s="58"/>
      <c r="L106" s="56"/>
      <c r="M106" s="73"/>
      <c r="N106" s="37"/>
      <c r="O106" s="37"/>
      <c r="P106" s="37"/>
      <c r="Q106" s="37"/>
      <c r="R106" s="37"/>
      <c r="S106" s="37"/>
      <c r="T106" s="74"/>
      <c r="AT106" s="19" t="s">
        <v>198</v>
      </c>
      <c r="AU106" s="19" t="s">
        <v>80</v>
      </c>
    </row>
    <row r="107" spans="2:51" s="12" customFormat="1" ht="13.5">
      <c r="B107" s="207"/>
      <c r="C107" s="208"/>
      <c r="D107" s="230" t="s">
        <v>190</v>
      </c>
      <c r="E107" s="243" t="s">
        <v>21</v>
      </c>
      <c r="F107" s="244" t="s">
        <v>1566</v>
      </c>
      <c r="G107" s="208"/>
      <c r="H107" s="245">
        <v>1.82</v>
      </c>
      <c r="I107" s="212"/>
      <c r="J107" s="208"/>
      <c r="K107" s="208"/>
      <c r="L107" s="213"/>
      <c r="M107" s="214"/>
      <c r="N107" s="215"/>
      <c r="O107" s="215"/>
      <c r="P107" s="215"/>
      <c r="Q107" s="215"/>
      <c r="R107" s="215"/>
      <c r="S107" s="215"/>
      <c r="T107" s="216"/>
      <c r="AT107" s="217" t="s">
        <v>190</v>
      </c>
      <c r="AU107" s="217" t="s">
        <v>80</v>
      </c>
      <c r="AV107" s="12" t="s">
        <v>80</v>
      </c>
      <c r="AW107" s="12" t="s">
        <v>34</v>
      </c>
      <c r="AX107" s="12" t="s">
        <v>78</v>
      </c>
      <c r="AY107" s="217" t="s">
        <v>180</v>
      </c>
    </row>
    <row r="108" spans="2:65" s="1" customFormat="1" ht="31.5" customHeight="1">
      <c r="B108" s="36"/>
      <c r="C108" s="232" t="s">
        <v>206</v>
      </c>
      <c r="D108" s="232" t="s">
        <v>219</v>
      </c>
      <c r="E108" s="233" t="s">
        <v>1567</v>
      </c>
      <c r="F108" s="234" t="s">
        <v>1568</v>
      </c>
      <c r="G108" s="235" t="s">
        <v>825</v>
      </c>
      <c r="H108" s="236">
        <v>1820</v>
      </c>
      <c r="I108" s="237"/>
      <c r="J108" s="238">
        <f>ROUND(I108*H108,2)</f>
        <v>0</v>
      </c>
      <c r="K108" s="234" t="s">
        <v>21</v>
      </c>
      <c r="L108" s="239"/>
      <c r="M108" s="240" t="s">
        <v>21</v>
      </c>
      <c r="N108" s="241" t="s">
        <v>42</v>
      </c>
      <c r="O108" s="37"/>
      <c r="P108" s="202">
        <f>O108*H108</f>
        <v>0</v>
      </c>
      <c r="Q108" s="202">
        <v>0.001</v>
      </c>
      <c r="R108" s="202">
        <f>Q108*H108</f>
        <v>1.82</v>
      </c>
      <c r="S108" s="202">
        <v>0</v>
      </c>
      <c r="T108" s="203">
        <f>S108*H108</f>
        <v>0</v>
      </c>
      <c r="AR108" s="19" t="s">
        <v>181</v>
      </c>
      <c r="AT108" s="19" t="s">
        <v>219</v>
      </c>
      <c r="AU108" s="19" t="s">
        <v>80</v>
      </c>
      <c r="AY108" s="19" t="s">
        <v>180</v>
      </c>
      <c r="BE108" s="204">
        <f>IF(N108="základní",J108,0)</f>
        <v>0</v>
      </c>
      <c r="BF108" s="204">
        <f>IF(N108="snížená",J108,0)</f>
        <v>0</v>
      </c>
      <c r="BG108" s="204">
        <f>IF(N108="zákl. přenesená",J108,0)</f>
        <v>0</v>
      </c>
      <c r="BH108" s="204">
        <f>IF(N108="sníž. přenesená",J108,0)</f>
        <v>0</v>
      </c>
      <c r="BI108" s="204">
        <f>IF(N108="nulová",J108,0)</f>
        <v>0</v>
      </c>
      <c r="BJ108" s="19" t="s">
        <v>78</v>
      </c>
      <c r="BK108" s="204">
        <f>ROUND(I108*H108,2)</f>
        <v>0</v>
      </c>
      <c r="BL108" s="19" t="s">
        <v>206</v>
      </c>
      <c r="BM108" s="19" t="s">
        <v>1569</v>
      </c>
    </row>
    <row r="109" spans="2:47" s="1" customFormat="1" ht="27">
      <c r="B109" s="36"/>
      <c r="C109" s="58"/>
      <c r="D109" s="205" t="s">
        <v>188</v>
      </c>
      <c r="E109" s="58"/>
      <c r="F109" s="206" t="s">
        <v>1568</v>
      </c>
      <c r="G109" s="58"/>
      <c r="H109" s="58"/>
      <c r="I109" s="163"/>
      <c r="J109" s="58"/>
      <c r="K109" s="58"/>
      <c r="L109" s="56"/>
      <c r="M109" s="73"/>
      <c r="N109" s="37"/>
      <c r="O109" s="37"/>
      <c r="P109" s="37"/>
      <c r="Q109" s="37"/>
      <c r="R109" s="37"/>
      <c r="S109" s="37"/>
      <c r="T109" s="74"/>
      <c r="AT109" s="19" t="s">
        <v>188</v>
      </c>
      <c r="AU109" s="19" t="s">
        <v>80</v>
      </c>
    </row>
    <row r="110" spans="2:47" s="1" customFormat="1" ht="40.5">
      <c r="B110" s="36"/>
      <c r="C110" s="58"/>
      <c r="D110" s="205" t="s">
        <v>216</v>
      </c>
      <c r="E110" s="58"/>
      <c r="F110" s="218" t="s">
        <v>827</v>
      </c>
      <c r="G110" s="58"/>
      <c r="H110" s="58"/>
      <c r="I110" s="163"/>
      <c r="J110" s="58"/>
      <c r="K110" s="58"/>
      <c r="L110" s="56"/>
      <c r="M110" s="73"/>
      <c r="N110" s="37"/>
      <c r="O110" s="37"/>
      <c r="P110" s="37"/>
      <c r="Q110" s="37"/>
      <c r="R110" s="37"/>
      <c r="S110" s="37"/>
      <c r="T110" s="74"/>
      <c r="AT110" s="19" t="s">
        <v>216</v>
      </c>
      <c r="AU110" s="19" t="s">
        <v>80</v>
      </c>
    </row>
    <row r="111" spans="2:51" s="12" customFormat="1" ht="13.5">
      <c r="B111" s="207"/>
      <c r="C111" s="208"/>
      <c r="D111" s="230" t="s">
        <v>190</v>
      </c>
      <c r="E111" s="208"/>
      <c r="F111" s="244" t="s">
        <v>1570</v>
      </c>
      <c r="G111" s="208"/>
      <c r="H111" s="245">
        <v>1820</v>
      </c>
      <c r="I111" s="212"/>
      <c r="J111" s="208"/>
      <c r="K111" s="208"/>
      <c r="L111" s="213"/>
      <c r="M111" s="214"/>
      <c r="N111" s="215"/>
      <c r="O111" s="215"/>
      <c r="P111" s="215"/>
      <c r="Q111" s="215"/>
      <c r="R111" s="215"/>
      <c r="S111" s="215"/>
      <c r="T111" s="216"/>
      <c r="AT111" s="217" t="s">
        <v>190</v>
      </c>
      <c r="AU111" s="217" t="s">
        <v>80</v>
      </c>
      <c r="AV111" s="12" t="s">
        <v>80</v>
      </c>
      <c r="AW111" s="12" t="s">
        <v>4</v>
      </c>
      <c r="AX111" s="12" t="s">
        <v>78</v>
      </c>
      <c r="AY111" s="217" t="s">
        <v>180</v>
      </c>
    </row>
    <row r="112" spans="2:65" s="1" customFormat="1" ht="22.5" customHeight="1">
      <c r="B112" s="36"/>
      <c r="C112" s="193" t="s">
        <v>218</v>
      </c>
      <c r="D112" s="193" t="s">
        <v>183</v>
      </c>
      <c r="E112" s="194" t="s">
        <v>1571</v>
      </c>
      <c r="F112" s="195" t="s">
        <v>1572</v>
      </c>
      <c r="G112" s="196" t="s">
        <v>196</v>
      </c>
      <c r="H112" s="197">
        <v>2.643</v>
      </c>
      <c r="I112" s="198"/>
      <c r="J112" s="199">
        <f>ROUND(I112*H112,2)</f>
        <v>0</v>
      </c>
      <c r="K112" s="195" t="s">
        <v>560</v>
      </c>
      <c r="L112" s="56"/>
      <c r="M112" s="200" t="s">
        <v>21</v>
      </c>
      <c r="N112" s="201" t="s">
        <v>42</v>
      </c>
      <c r="O112" s="37"/>
      <c r="P112" s="202">
        <f>O112*H112</f>
        <v>0</v>
      </c>
      <c r="Q112" s="202">
        <v>0</v>
      </c>
      <c r="R112" s="202">
        <f>Q112*H112</f>
        <v>0</v>
      </c>
      <c r="S112" s="202">
        <v>0</v>
      </c>
      <c r="T112" s="203">
        <f>S112*H112</f>
        <v>0</v>
      </c>
      <c r="AR112" s="19" t="s">
        <v>206</v>
      </c>
      <c r="AT112" s="19" t="s">
        <v>183</v>
      </c>
      <c r="AU112" s="19" t="s">
        <v>80</v>
      </c>
      <c r="AY112" s="19" t="s">
        <v>180</v>
      </c>
      <c r="BE112" s="204">
        <f>IF(N112="základní",J112,0)</f>
        <v>0</v>
      </c>
      <c r="BF112" s="204">
        <f>IF(N112="snížená",J112,0)</f>
        <v>0</v>
      </c>
      <c r="BG112" s="204">
        <f>IF(N112="zákl. přenesená",J112,0)</f>
        <v>0</v>
      </c>
      <c r="BH112" s="204">
        <f>IF(N112="sníž. přenesená",J112,0)</f>
        <v>0</v>
      </c>
      <c r="BI112" s="204">
        <f>IF(N112="nulová",J112,0)</f>
        <v>0</v>
      </c>
      <c r="BJ112" s="19" t="s">
        <v>78</v>
      </c>
      <c r="BK112" s="204">
        <f>ROUND(I112*H112,2)</f>
        <v>0</v>
      </c>
      <c r="BL112" s="19" t="s">
        <v>206</v>
      </c>
      <c r="BM112" s="19" t="s">
        <v>1573</v>
      </c>
    </row>
    <row r="113" spans="2:47" s="1" customFormat="1" ht="27">
      <c r="B113" s="36"/>
      <c r="C113" s="58"/>
      <c r="D113" s="205" t="s">
        <v>188</v>
      </c>
      <c r="E113" s="58"/>
      <c r="F113" s="206" t="s">
        <v>1574</v>
      </c>
      <c r="G113" s="58"/>
      <c r="H113" s="58"/>
      <c r="I113" s="163"/>
      <c r="J113" s="58"/>
      <c r="K113" s="58"/>
      <c r="L113" s="56"/>
      <c r="M113" s="73"/>
      <c r="N113" s="37"/>
      <c r="O113" s="37"/>
      <c r="P113" s="37"/>
      <c r="Q113" s="37"/>
      <c r="R113" s="37"/>
      <c r="S113" s="37"/>
      <c r="T113" s="74"/>
      <c r="AT113" s="19" t="s">
        <v>188</v>
      </c>
      <c r="AU113" s="19" t="s">
        <v>80</v>
      </c>
    </row>
    <row r="114" spans="2:47" s="1" customFormat="1" ht="54">
      <c r="B114" s="36"/>
      <c r="C114" s="58"/>
      <c r="D114" s="205" t="s">
        <v>198</v>
      </c>
      <c r="E114" s="58"/>
      <c r="F114" s="218" t="s">
        <v>821</v>
      </c>
      <c r="G114" s="58"/>
      <c r="H114" s="58"/>
      <c r="I114" s="163"/>
      <c r="J114" s="58"/>
      <c r="K114" s="58"/>
      <c r="L114" s="56"/>
      <c r="M114" s="73"/>
      <c r="N114" s="37"/>
      <c r="O114" s="37"/>
      <c r="P114" s="37"/>
      <c r="Q114" s="37"/>
      <c r="R114" s="37"/>
      <c r="S114" s="37"/>
      <c r="T114" s="74"/>
      <c r="AT114" s="19" t="s">
        <v>198</v>
      </c>
      <c r="AU114" s="19" t="s">
        <v>80</v>
      </c>
    </row>
    <row r="115" spans="2:51" s="12" customFormat="1" ht="13.5">
      <c r="B115" s="207"/>
      <c r="C115" s="208"/>
      <c r="D115" s="230" t="s">
        <v>190</v>
      </c>
      <c r="E115" s="243" t="s">
        <v>21</v>
      </c>
      <c r="F115" s="244" t="s">
        <v>1575</v>
      </c>
      <c r="G115" s="208"/>
      <c r="H115" s="245">
        <v>2.643</v>
      </c>
      <c r="I115" s="212"/>
      <c r="J115" s="208"/>
      <c r="K115" s="208"/>
      <c r="L115" s="213"/>
      <c r="M115" s="214"/>
      <c r="N115" s="215"/>
      <c r="O115" s="215"/>
      <c r="P115" s="215"/>
      <c r="Q115" s="215"/>
      <c r="R115" s="215"/>
      <c r="S115" s="215"/>
      <c r="T115" s="216"/>
      <c r="AT115" s="217" t="s">
        <v>190</v>
      </c>
      <c r="AU115" s="217" t="s">
        <v>80</v>
      </c>
      <c r="AV115" s="12" t="s">
        <v>80</v>
      </c>
      <c r="AW115" s="12" t="s">
        <v>34</v>
      </c>
      <c r="AX115" s="12" t="s">
        <v>78</v>
      </c>
      <c r="AY115" s="217" t="s">
        <v>180</v>
      </c>
    </row>
    <row r="116" spans="2:65" s="1" customFormat="1" ht="31.5" customHeight="1">
      <c r="B116" s="36"/>
      <c r="C116" s="232" t="s">
        <v>224</v>
      </c>
      <c r="D116" s="232" t="s">
        <v>219</v>
      </c>
      <c r="E116" s="233" t="s">
        <v>1576</v>
      </c>
      <c r="F116" s="234" t="s">
        <v>1577</v>
      </c>
      <c r="G116" s="235" t="s">
        <v>825</v>
      </c>
      <c r="H116" s="236">
        <v>2643</v>
      </c>
      <c r="I116" s="237"/>
      <c r="J116" s="238">
        <f>ROUND(I116*H116,2)</f>
        <v>0</v>
      </c>
      <c r="K116" s="234" t="s">
        <v>21</v>
      </c>
      <c r="L116" s="239"/>
      <c r="M116" s="240" t="s">
        <v>21</v>
      </c>
      <c r="N116" s="241" t="s">
        <v>42</v>
      </c>
      <c r="O116" s="37"/>
      <c r="P116" s="202">
        <f>O116*H116</f>
        <v>0</v>
      </c>
      <c r="Q116" s="202">
        <v>0.001</v>
      </c>
      <c r="R116" s="202">
        <f>Q116*H116</f>
        <v>2.6430000000000002</v>
      </c>
      <c r="S116" s="202">
        <v>0</v>
      </c>
      <c r="T116" s="203">
        <f>S116*H116</f>
        <v>0</v>
      </c>
      <c r="AR116" s="19" t="s">
        <v>181</v>
      </c>
      <c r="AT116" s="19" t="s">
        <v>219</v>
      </c>
      <c r="AU116" s="19" t="s">
        <v>80</v>
      </c>
      <c r="AY116" s="19" t="s">
        <v>180</v>
      </c>
      <c r="BE116" s="204">
        <f>IF(N116="základní",J116,0)</f>
        <v>0</v>
      </c>
      <c r="BF116" s="204">
        <f>IF(N116="snížená",J116,0)</f>
        <v>0</v>
      </c>
      <c r="BG116" s="204">
        <f>IF(N116="zákl. přenesená",J116,0)</f>
        <v>0</v>
      </c>
      <c r="BH116" s="204">
        <f>IF(N116="sníž. přenesená",J116,0)</f>
        <v>0</v>
      </c>
      <c r="BI116" s="204">
        <f>IF(N116="nulová",J116,0)</f>
        <v>0</v>
      </c>
      <c r="BJ116" s="19" t="s">
        <v>78</v>
      </c>
      <c r="BK116" s="204">
        <f>ROUND(I116*H116,2)</f>
        <v>0</v>
      </c>
      <c r="BL116" s="19" t="s">
        <v>206</v>
      </c>
      <c r="BM116" s="19" t="s">
        <v>1578</v>
      </c>
    </row>
    <row r="117" spans="2:47" s="1" customFormat="1" ht="27">
      <c r="B117" s="36"/>
      <c r="C117" s="58"/>
      <c r="D117" s="205" t="s">
        <v>188</v>
      </c>
      <c r="E117" s="58"/>
      <c r="F117" s="206" t="s">
        <v>1577</v>
      </c>
      <c r="G117" s="58"/>
      <c r="H117" s="58"/>
      <c r="I117" s="163"/>
      <c r="J117" s="58"/>
      <c r="K117" s="58"/>
      <c r="L117" s="56"/>
      <c r="M117" s="73"/>
      <c r="N117" s="37"/>
      <c r="O117" s="37"/>
      <c r="P117" s="37"/>
      <c r="Q117" s="37"/>
      <c r="R117" s="37"/>
      <c r="S117" s="37"/>
      <c r="T117" s="74"/>
      <c r="AT117" s="19" t="s">
        <v>188</v>
      </c>
      <c r="AU117" s="19" t="s">
        <v>80</v>
      </c>
    </row>
    <row r="118" spans="2:47" s="1" customFormat="1" ht="40.5">
      <c r="B118" s="36"/>
      <c r="C118" s="58"/>
      <c r="D118" s="205" t="s">
        <v>216</v>
      </c>
      <c r="E118" s="58"/>
      <c r="F118" s="218" t="s">
        <v>827</v>
      </c>
      <c r="G118" s="58"/>
      <c r="H118" s="58"/>
      <c r="I118" s="163"/>
      <c r="J118" s="58"/>
      <c r="K118" s="58"/>
      <c r="L118" s="56"/>
      <c r="M118" s="73"/>
      <c r="N118" s="37"/>
      <c r="O118" s="37"/>
      <c r="P118" s="37"/>
      <c r="Q118" s="37"/>
      <c r="R118" s="37"/>
      <c r="S118" s="37"/>
      <c r="T118" s="74"/>
      <c r="AT118" s="19" t="s">
        <v>216</v>
      </c>
      <c r="AU118" s="19" t="s">
        <v>80</v>
      </c>
    </row>
    <row r="119" spans="2:51" s="12" customFormat="1" ht="13.5">
      <c r="B119" s="207"/>
      <c r="C119" s="208"/>
      <c r="D119" s="230" t="s">
        <v>190</v>
      </c>
      <c r="E119" s="208"/>
      <c r="F119" s="244" t="s">
        <v>1579</v>
      </c>
      <c r="G119" s="208"/>
      <c r="H119" s="245">
        <v>2643</v>
      </c>
      <c r="I119" s="212"/>
      <c r="J119" s="208"/>
      <c r="K119" s="208"/>
      <c r="L119" s="213"/>
      <c r="M119" s="214"/>
      <c r="N119" s="215"/>
      <c r="O119" s="215"/>
      <c r="P119" s="215"/>
      <c r="Q119" s="215"/>
      <c r="R119" s="215"/>
      <c r="S119" s="215"/>
      <c r="T119" s="216"/>
      <c r="AT119" s="217" t="s">
        <v>190</v>
      </c>
      <c r="AU119" s="217" t="s">
        <v>80</v>
      </c>
      <c r="AV119" s="12" t="s">
        <v>80</v>
      </c>
      <c r="AW119" s="12" t="s">
        <v>4</v>
      </c>
      <c r="AX119" s="12" t="s">
        <v>78</v>
      </c>
      <c r="AY119" s="217" t="s">
        <v>180</v>
      </c>
    </row>
    <row r="120" spans="2:65" s="1" customFormat="1" ht="22.5" customHeight="1">
      <c r="B120" s="36"/>
      <c r="C120" s="193" t="s">
        <v>229</v>
      </c>
      <c r="D120" s="193" t="s">
        <v>183</v>
      </c>
      <c r="E120" s="194" t="s">
        <v>817</v>
      </c>
      <c r="F120" s="195" t="s">
        <v>818</v>
      </c>
      <c r="G120" s="196" t="s">
        <v>196</v>
      </c>
      <c r="H120" s="197">
        <v>1.405</v>
      </c>
      <c r="I120" s="198"/>
      <c r="J120" s="199">
        <f>ROUND(I120*H120,2)</f>
        <v>0</v>
      </c>
      <c r="K120" s="195" t="s">
        <v>560</v>
      </c>
      <c r="L120" s="56"/>
      <c r="M120" s="200" t="s">
        <v>21</v>
      </c>
      <c r="N120" s="201" t="s">
        <v>42</v>
      </c>
      <c r="O120" s="37"/>
      <c r="P120" s="202">
        <f>O120*H120</f>
        <v>0</v>
      </c>
      <c r="Q120" s="202">
        <v>0</v>
      </c>
      <c r="R120" s="202">
        <f>Q120*H120</f>
        <v>0</v>
      </c>
      <c r="S120" s="202">
        <v>0</v>
      </c>
      <c r="T120" s="203">
        <f>S120*H120</f>
        <v>0</v>
      </c>
      <c r="AR120" s="19" t="s">
        <v>206</v>
      </c>
      <c r="AT120" s="19" t="s">
        <v>183</v>
      </c>
      <c r="AU120" s="19" t="s">
        <v>80</v>
      </c>
      <c r="AY120" s="19" t="s">
        <v>180</v>
      </c>
      <c r="BE120" s="204">
        <f>IF(N120="základní",J120,0)</f>
        <v>0</v>
      </c>
      <c r="BF120" s="204">
        <f>IF(N120="snížená",J120,0)</f>
        <v>0</v>
      </c>
      <c r="BG120" s="204">
        <f>IF(N120="zákl. přenesená",J120,0)</f>
        <v>0</v>
      </c>
      <c r="BH120" s="204">
        <f>IF(N120="sníž. přenesená",J120,0)</f>
        <v>0</v>
      </c>
      <c r="BI120" s="204">
        <f>IF(N120="nulová",J120,0)</f>
        <v>0</v>
      </c>
      <c r="BJ120" s="19" t="s">
        <v>78</v>
      </c>
      <c r="BK120" s="204">
        <f>ROUND(I120*H120,2)</f>
        <v>0</v>
      </c>
      <c r="BL120" s="19" t="s">
        <v>206</v>
      </c>
      <c r="BM120" s="19" t="s">
        <v>1580</v>
      </c>
    </row>
    <row r="121" spans="2:47" s="1" customFormat="1" ht="27">
      <c r="B121" s="36"/>
      <c r="C121" s="58"/>
      <c r="D121" s="205" t="s">
        <v>188</v>
      </c>
      <c r="E121" s="58"/>
      <c r="F121" s="206" t="s">
        <v>820</v>
      </c>
      <c r="G121" s="58"/>
      <c r="H121" s="58"/>
      <c r="I121" s="163"/>
      <c r="J121" s="58"/>
      <c r="K121" s="58"/>
      <c r="L121" s="56"/>
      <c r="M121" s="73"/>
      <c r="N121" s="37"/>
      <c r="O121" s="37"/>
      <c r="P121" s="37"/>
      <c r="Q121" s="37"/>
      <c r="R121" s="37"/>
      <c r="S121" s="37"/>
      <c r="T121" s="74"/>
      <c r="AT121" s="19" t="s">
        <v>188</v>
      </c>
      <c r="AU121" s="19" t="s">
        <v>80</v>
      </c>
    </row>
    <row r="122" spans="2:47" s="1" customFormat="1" ht="54">
      <c r="B122" s="36"/>
      <c r="C122" s="58"/>
      <c r="D122" s="205" t="s">
        <v>198</v>
      </c>
      <c r="E122" s="58"/>
      <c r="F122" s="218" t="s">
        <v>821</v>
      </c>
      <c r="G122" s="58"/>
      <c r="H122" s="58"/>
      <c r="I122" s="163"/>
      <c r="J122" s="58"/>
      <c r="K122" s="58"/>
      <c r="L122" s="56"/>
      <c r="M122" s="73"/>
      <c r="N122" s="37"/>
      <c r="O122" s="37"/>
      <c r="P122" s="37"/>
      <c r="Q122" s="37"/>
      <c r="R122" s="37"/>
      <c r="S122" s="37"/>
      <c r="T122" s="74"/>
      <c r="AT122" s="19" t="s">
        <v>198</v>
      </c>
      <c r="AU122" s="19" t="s">
        <v>80</v>
      </c>
    </row>
    <row r="123" spans="2:51" s="12" customFormat="1" ht="13.5">
      <c r="B123" s="207"/>
      <c r="C123" s="208"/>
      <c r="D123" s="230" t="s">
        <v>190</v>
      </c>
      <c r="E123" s="243" t="s">
        <v>21</v>
      </c>
      <c r="F123" s="244" t="s">
        <v>1581</v>
      </c>
      <c r="G123" s="208"/>
      <c r="H123" s="245">
        <v>1.405</v>
      </c>
      <c r="I123" s="212"/>
      <c r="J123" s="208"/>
      <c r="K123" s="208"/>
      <c r="L123" s="213"/>
      <c r="M123" s="214"/>
      <c r="N123" s="215"/>
      <c r="O123" s="215"/>
      <c r="P123" s="215"/>
      <c r="Q123" s="215"/>
      <c r="R123" s="215"/>
      <c r="S123" s="215"/>
      <c r="T123" s="216"/>
      <c r="AT123" s="217" t="s">
        <v>190</v>
      </c>
      <c r="AU123" s="217" t="s">
        <v>80</v>
      </c>
      <c r="AV123" s="12" t="s">
        <v>80</v>
      </c>
      <c r="AW123" s="12" t="s">
        <v>34</v>
      </c>
      <c r="AX123" s="12" t="s">
        <v>78</v>
      </c>
      <c r="AY123" s="217" t="s">
        <v>180</v>
      </c>
    </row>
    <row r="124" spans="2:65" s="1" customFormat="1" ht="31.5" customHeight="1">
      <c r="B124" s="36"/>
      <c r="C124" s="232" t="s">
        <v>181</v>
      </c>
      <c r="D124" s="232" t="s">
        <v>219</v>
      </c>
      <c r="E124" s="233" t="s">
        <v>1582</v>
      </c>
      <c r="F124" s="234" t="s">
        <v>1583</v>
      </c>
      <c r="G124" s="235" t="s">
        <v>825</v>
      </c>
      <c r="H124" s="236">
        <v>1405</v>
      </c>
      <c r="I124" s="237"/>
      <c r="J124" s="238">
        <f>ROUND(I124*H124,2)</f>
        <v>0</v>
      </c>
      <c r="K124" s="234" t="s">
        <v>21</v>
      </c>
      <c r="L124" s="239"/>
      <c r="M124" s="240" t="s">
        <v>21</v>
      </c>
      <c r="N124" s="241" t="s">
        <v>42</v>
      </c>
      <c r="O124" s="37"/>
      <c r="P124" s="202">
        <f>O124*H124</f>
        <v>0</v>
      </c>
      <c r="Q124" s="202">
        <v>0.001</v>
      </c>
      <c r="R124" s="202">
        <f>Q124*H124</f>
        <v>1.405</v>
      </c>
      <c r="S124" s="202">
        <v>0</v>
      </c>
      <c r="T124" s="203">
        <f>S124*H124</f>
        <v>0</v>
      </c>
      <c r="AR124" s="19" t="s">
        <v>181</v>
      </c>
      <c r="AT124" s="19" t="s">
        <v>219</v>
      </c>
      <c r="AU124" s="19" t="s">
        <v>80</v>
      </c>
      <c r="AY124" s="19" t="s">
        <v>180</v>
      </c>
      <c r="BE124" s="204">
        <f>IF(N124="základní",J124,0)</f>
        <v>0</v>
      </c>
      <c r="BF124" s="204">
        <f>IF(N124="snížená",J124,0)</f>
        <v>0</v>
      </c>
      <c r="BG124" s="204">
        <f>IF(N124="zákl. přenesená",J124,0)</f>
        <v>0</v>
      </c>
      <c r="BH124" s="204">
        <f>IF(N124="sníž. přenesená",J124,0)</f>
        <v>0</v>
      </c>
      <c r="BI124" s="204">
        <f>IF(N124="nulová",J124,0)</f>
        <v>0</v>
      </c>
      <c r="BJ124" s="19" t="s">
        <v>78</v>
      </c>
      <c r="BK124" s="204">
        <f>ROUND(I124*H124,2)</f>
        <v>0</v>
      </c>
      <c r="BL124" s="19" t="s">
        <v>206</v>
      </c>
      <c r="BM124" s="19" t="s">
        <v>1584</v>
      </c>
    </row>
    <row r="125" spans="2:47" s="1" customFormat="1" ht="40.5">
      <c r="B125" s="36"/>
      <c r="C125" s="58"/>
      <c r="D125" s="205" t="s">
        <v>188</v>
      </c>
      <c r="E125" s="58"/>
      <c r="F125" s="206" t="s">
        <v>1585</v>
      </c>
      <c r="G125" s="58"/>
      <c r="H125" s="58"/>
      <c r="I125" s="163"/>
      <c r="J125" s="58"/>
      <c r="K125" s="58"/>
      <c r="L125" s="56"/>
      <c r="M125" s="73"/>
      <c r="N125" s="37"/>
      <c r="O125" s="37"/>
      <c r="P125" s="37"/>
      <c r="Q125" s="37"/>
      <c r="R125" s="37"/>
      <c r="S125" s="37"/>
      <c r="T125" s="74"/>
      <c r="AT125" s="19" t="s">
        <v>188</v>
      </c>
      <c r="AU125" s="19" t="s">
        <v>80</v>
      </c>
    </row>
    <row r="126" spans="2:47" s="1" customFormat="1" ht="40.5">
      <c r="B126" s="36"/>
      <c r="C126" s="58"/>
      <c r="D126" s="205" t="s">
        <v>216</v>
      </c>
      <c r="E126" s="58"/>
      <c r="F126" s="218" t="s">
        <v>827</v>
      </c>
      <c r="G126" s="58"/>
      <c r="H126" s="58"/>
      <c r="I126" s="163"/>
      <c r="J126" s="58"/>
      <c r="K126" s="58"/>
      <c r="L126" s="56"/>
      <c r="M126" s="73"/>
      <c r="N126" s="37"/>
      <c r="O126" s="37"/>
      <c r="P126" s="37"/>
      <c r="Q126" s="37"/>
      <c r="R126" s="37"/>
      <c r="S126" s="37"/>
      <c r="T126" s="74"/>
      <c r="AT126" s="19" t="s">
        <v>216</v>
      </c>
      <c r="AU126" s="19" t="s">
        <v>80</v>
      </c>
    </row>
    <row r="127" spans="2:51" s="12" customFormat="1" ht="13.5">
      <c r="B127" s="207"/>
      <c r="C127" s="208"/>
      <c r="D127" s="230" t="s">
        <v>190</v>
      </c>
      <c r="E127" s="208"/>
      <c r="F127" s="244" t="s">
        <v>1586</v>
      </c>
      <c r="G127" s="208"/>
      <c r="H127" s="245">
        <v>1405</v>
      </c>
      <c r="I127" s="212"/>
      <c r="J127" s="208"/>
      <c r="K127" s="208"/>
      <c r="L127" s="213"/>
      <c r="M127" s="214"/>
      <c r="N127" s="215"/>
      <c r="O127" s="215"/>
      <c r="P127" s="215"/>
      <c r="Q127" s="215"/>
      <c r="R127" s="215"/>
      <c r="S127" s="215"/>
      <c r="T127" s="216"/>
      <c r="AT127" s="217" t="s">
        <v>190</v>
      </c>
      <c r="AU127" s="217" t="s">
        <v>80</v>
      </c>
      <c r="AV127" s="12" t="s">
        <v>80</v>
      </c>
      <c r="AW127" s="12" t="s">
        <v>4</v>
      </c>
      <c r="AX127" s="12" t="s">
        <v>78</v>
      </c>
      <c r="AY127" s="217" t="s">
        <v>180</v>
      </c>
    </row>
    <row r="128" spans="2:65" s="1" customFormat="1" ht="22.5" customHeight="1">
      <c r="B128" s="36"/>
      <c r="C128" s="193" t="s">
        <v>192</v>
      </c>
      <c r="D128" s="193" t="s">
        <v>183</v>
      </c>
      <c r="E128" s="194" t="s">
        <v>1587</v>
      </c>
      <c r="F128" s="195" t="s">
        <v>1588</v>
      </c>
      <c r="G128" s="196" t="s">
        <v>320</v>
      </c>
      <c r="H128" s="197">
        <v>1</v>
      </c>
      <c r="I128" s="198"/>
      <c r="J128" s="199">
        <f>ROUND(I128*H128,2)</f>
        <v>0</v>
      </c>
      <c r="K128" s="195" t="s">
        <v>560</v>
      </c>
      <c r="L128" s="56"/>
      <c r="M128" s="200" t="s">
        <v>21</v>
      </c>
      <c r="N128" s="201" t="s">
        <v>42</v>
      </c>
      <c r="O128" s="37"/>
      <c r="P128" s="202">
        <f>O128*H128</f>
        <v>0</v>
      </c>
      <c r="Q128" s="202">
        <v>0</v>
      </c>
      <c r="R128" s="202">
        <f>Q128*H128</f>
        <v>0</v>
      </c>
      <c r="S128" s="202">
        <v>0</v>
      </c>
      <c r="T128" s="203">
        <f>S128*H128</f>
        <v>0</v>
      </c>
      <c r="AR128" s="19" t="s">
        <v>206</v>
      </c>
      <c r="AT128" s="19" t="s">
        <v>183</v>
      </c>
      <c r="AU128" s="19" t="s">
        <v>80</v>
      </c>
      <c r="AY128" s="19" t="s">
        <v>180</v>
      </c>
      <c r="BE128" s="204">
        <f>IF(N128="základní",J128,0)</f>
        <v>0</v>
      </c>
      <c r="BF128" s="204">
        <f>IF(N128="snížená",J128,0)</f>
        <v>0</v>
      </c>
      <c r="BG128" s="204">
        <f>IF(N128="zákl. přenesená",J128,0)</f>
        <v>0</v>
      </c>
      <c r="BH128" s="204">
        <f>IF(N128="sníž. přenesená",J128,0)</f>
        <v>0</v>
      </c>
      <c r="BI128" s="204">
        <f>IF(N128="nulová",J128,0)</f>
        <v>0</v>
      </c>
      <c r="BJ128" s="19" t="s">
        <v>78</v>
      </c>
      <c r="BK128" s="204">
        <f>ROUND(I128*H128,2)</f>
        <v>0</v>
      </c>
      <c r="BL128" s="19" t="s">
        <v>206</v>
      </c>
      <c r="BM128" s="19" t="s">
        <v>1589</v>
      </c>
    </row>
    <row r="129" spans="2:47" s="1" customFormat="1" ht="13.5">
      <c r="B129" s="36"/>
      <c r="C129" s="58"/>
      <c r="D129" s="205" t="s">
        <v>188</v>
      </c>
      <c r="E129" s="58"/>
      <c r="F129" s="206" t="s">
        <v>1590</v>
      </c>
      <c r="G129" s="58"/>
      <c r="H129" s="58"/>
      <c r="I129" s="163"/>
      <c r="J129" s="58"/>
      <c r="K129" s="58"/>
      <c r="L129" s="56"/>
      <c r="M129" s="73"/>
      <c r="N129" s="37"/>
      <c r="O129" s="37"/>
      <c r="P129" s="37"/>
      <c r="Q129" s="37"/>
      <c r="R129" s="37"/>
      <c r="S129" s="37"/>
      <c r="T129" s="74"/>
      <c r="AT129" s="19" t="s">
        <v>188</v>
      </c>
      <c r="AU129" s="19" t="s">
        <v>80</v>
      </c>
    </row>
    <row r="130" spans="2:47" s="1" customFormat="1" ht="162">
      <c r="B130" s="36"/>
      <c r="C130" s="58"/>
      <c r="D130" s="205" t="s">
        <v>198</v>
      </c>
      <c r="E130" s="58"/>
      <c r="F130" s="218" t="s">
        <v>836</v>
      </c>
      <c r="G130" s="58"/>
      <c r="H130" s="58"/>
      <c r="I130" s="163"/>
      <c r="J130" s="58"/>
      <c r="K130" s="58"/>
      <c r="L130" s="56"/>
      <c r="M130" s="73"/>
      <c r="N130" s="37"/>
      <c r="O130" s="37"/>
      <c r="P130" s="37"/>
      <c r="Q130" s="37"/>
      <c r="R130" s="37"/>
      <c r="S130" s="37"/>
      <c r="T130" s="74"/>
      <c r="AT130" s="19" t="s">
        <v>198</v>
      </c>
      <c r="AU130" s="19" t="s">
        <v>80</v>
      </c>
    </row>
    <row r="131" spans="2:51" s="12" customFormat="1" ht="27">
      <c r="B131" s="207"/>
      <c r="C131" s="208"/>
      <c r="D131" s="205" t="s">
        <v>190</v>
      </c>
      <c r="E131" s="209" t="s">
        <v>21</v>
      </c>
      <c r="F131" s="210" t="s">
        <v>1591</v>
      </c>
      <c r="G131" s="208"/>
      <c r="H131" s="211">
        <v>1</v>
      </c>
      <c r="I131" s="212"/>
      <c r="J131" s="208"/>
      <c r="K131" s="208"/>
      <c r="L131" s="213"/>
      <c r="M131" s="214"/>
      <c r="N131" s="215"/>
      <c r="O131" s="215"/>
      <c r="P131" s="215"/>
      <c r="Q131" s="215"/>
      <c r="R131" s="215"/>
      <c r="S131" s="215"/>
      <c r="T131" s="216"/>
      <c r="AT131" s="217" t="s">
        <v>190</v>
      </c>
      <c r="AU131" s="217" t="s">
        <v>80</v>
      </c>
      <c r="AV131" s="12" t="s">
        <v>80</v>
      </c>
      <c r="AW131" s="12" t="s">
        <v>34</v>
      </c>
      <c r="AX131" s="12" t="s">
        <v>78</v>
      </c>
      <c r="AY131" s="217" t="s">
        <v>180</v>
      </c>
    </row>
    <row r="132" spans="2:63" s="11" customFormat="1" ht="29.85" customHeight="1">
      <c r="B132" s="176"/>
      <c r="C132" s="177"/>
      <c r="D132" s="190" t="s">
        <v>70</v>
      </c>
      <c r="E132" s="191" t="s">
        <v>192</v>
      </c>
      <c r="F132" s="191" t="s">
        <v>193</v>
      </c>
      <c r="G132" s="177"/>
      <c r="H132" s="177"/>
      <c r="I132" s="180"/>
      <c r="J132" s="192">
        <f>BK132</f>
        <v>0</v>
      </c>
      <c r="K132" s="177"/>
      <c r="L132" s="182"/>
      <c r="M132" s="183"/>
      <c r="N132" s="184"/>
      <c r="O132" s="184"/>
      <c r="P132" s="185">
        <f>SUM(P133:P150)</f>
        <v>0</v>
      </c>
      <c r="Q132" s="184"/>
      <c r="R132" s="185">
        <f>SUM(R133:R150)</f>
        <v>0</v>
      </c>
      <c r="S132" s="184"/>
      <c r="T132" s="186">
        <f>SUM(T133:T150)</f>
        <v>19.2</v>
      </c>
      <c r="AR132" s="187" t="s">
        <v>78</v>
      </c>
      <c r="AT132" s="188" t="s">
        <v>70</v>
      </c>
      <c r="AU132" s="188" t="s">
        <v>78</v>
      </c>
      <c r="AY132" s="187" t="s">
        <v>180</v>
      </c>
      <c r="BK132" s="189">
        <f>SUM(BK133:BK150)</f>
        <v>0</v>
      </c>
    </row>
    <row r="133" spans="2:65" s="1" customFormat="1" ht="22.5" customHeight="1">
      <c r="B133" s="36"/>
      <c r="C133" s="193" t="s">
        <v>244</v>
      </c>
      <c r="D133" s="193" t="s">
        <v>183</v>
      </c>
      <c r="E133" s="194" t="s">
        <v>867</v>
      </c>
      <c r="F133" s="195" t="s">
        <v>868</v>
      </c>
      <c r="G133" s="196" t="s">
        <v>532</v>
      </c>
      <c r="H133" s="197">
        <v>1066.099</v>
      </c>
      <c r="I133" s="198"/>
      <c r="J133" s="199">
        <f>ROUND(I133*H133,2)</f>
        <v>0</v>
      </c>
      <c r="K133" s="195" t="s">
        <v>560</v>
      </c>
      <c r="L133" s="56"/>
      <c r="M133" s="200" t="s">
        <v>21</v>
      </c>
      <c r="N133" s="201" t="s">
        <v>42</v>
      </c>
      <c r="O133" s="37"/>
      <c r="P133" s="202">
        <f>O133*H133</f>
        <v>0</v>
      </c>
      <c r="Q133" s="202">
        <v>0</v>
      </c>
      <c r="R133" s="202">
        <f>Q133*H133</f>
        <v>0</v>
      </c>
      <c r="S133" s="202">
        <v>0</v>
      </c>
      <c r="T133" s="203">
        <f>S133*H133</f>
        <v>0</v>
      </c>
      <c r="AR133" s="19" t="s">
        <v>206</v>
      </c>
      <c r="AT133" s="19" t="s">
        <v>183</v>
      </c>
      <c r="AU133" s="19" t="s">
        <v>80</v>
      </c>
      <c r="AY133" s="19" t="s">
        <v>180</v>
      </c>
      <c r="BE133" s="204">
        <f>IF(N133="základní",J133,0)</f>
        <v>0</v>
      </c>
      <c r="BF133" s="204">
        <f>IF(N133="snížená",J133,0)</f>
        <v>0</v>
      </c>
      <c r="BG133" s="204">
        <f>IF(N133="zákl. přenesená",J133,0)</f>
        <v>0</v>
      </c>
      <c r="BH133" s="204">
        <f>IF(N133="sníž. přenesená",J133,0)</f>
        <v>0</v>
      </c>
      <c r="BI133" s="204">
        <f>IF(N133="nulová",J133,0)</f>
        <v>0</v>
      </c>
      <c r="BJ133" s="19" t="s">
        <v>78</v>
      </c>
      <c r="BK133" s="204">
        <f>ROUND(I133*H133,2)</f>
        <v>0</v>
      </c>
      <c r="BL133" s="19" t="s">
        <v>206</v>
      </c>
      <c r="BM133" s="19" t="s">
        <v>1592</v>
      </c>
    </row>
    <row r="134" spans="2:47" s="1" customFormat="1" ht="27">
      <c r="B134" s="36"/>
      <c r="C134" s="58"/>
      <c r="D134" s="205" t="s">
        <v>188</v>
      </c>
      <c r="E134" s="58"/>
      <c r="F134" s="206" t="s">
        <v>870</v>
      </c>
      <c r="G134" s="58"/>
      <c r="H134" s="58"/>
      <c r="I134" s="163"/>
      <c r="J134" s="58"/>
      <c r="K134" s="58"/>
      <c r="L134" s="56"/>
      <c r="M134" s="73"/>
      <c r="N134" s="37"/>
      <c r="O134" s="37"/>
      <c r="P134" s="37"/>
      <c r="Q134" s="37"/>
      <c r="R134" s="37"/>
      <c r="S134" s="37"/>
      <c r="T134" s="74"/>
      <c r="AT134" s="19" t="s">
        <v>188</v>
      </c>
      <c r="AU134" s="19" t="s">
        <v>80</v>
      </c>
    </row>
    <row r="135" spans="2:51" s="12" customFormat="1" ht="27">
      <c r="B135" s="207"/>
      <c r="C135" s="208"/>
      <c r="D135" s="230" t="s">
        <v>190</v>
      </c>
      <c r="E135" s="243" t="s">
        <v>21</v>
      </c>
      <c r="F135" s="244" t="s">
        <v>1593</v>
      </c>
      <c r="G135" s="208"/>
      <c r="H135" s="245">
        <v>1066.099</v>
      </c>
      <c r="I135" s="212"/>
      <c r="J135" s="208"/>
      <c r="K135" s="208"/>
      <c r="L135" s="213"/>
      <c r="M135" s="214"/>
      <c r="N135" s="215"/>
      <c r="O135" s="215"/>
      <c r="P135" s="215"/>
      <c r="Q135" s="215"/>
      <c r="R135" s="215"/>
      <c r="S135" s="215"/>
      <c r="T135" s="216"/>
      <c r="AT135" s="217" t="s">
        <v>190</v>
      </c>
      <c r="AU135" s="217" t="s">
        <v>80</v>
      </c>
      <c r="AV135" s="12" t="s">
        <v>80</v>
      </c>
      <c r="AW135" s="12" t="s">
        <v>34</v>
      </c>
      <c r="AX135" s="12" t="s">
        <v>78</v>
      </c>
      <c r="AY135" s="217" t="s">
        <v>180</v>
      </c>
    </row>
    <row r="136" spans="2:65" s="1" customFormat="1" ht="31.5" customHeight="1">
      <c r="B136" s="36"/>
      <c r="C136" s="193" t="s">
        <v>249</v>
      </c>
      <c r="D136" s="193" t="s">
        <v>183</v>
      </c>
      <c r="E136" s="194" t="s">
        <v>872</v>
      </c>
      <c r="F136" s="195" t="s">
        <v>873</v>
      </c>
      <c r="G136" s="196" t="s">
        <v>532</v>
      </c>
      <c r="H136" s="197">
        <v>127931.88</v>
      </c>
      <c r="I136" s="198"/>
      <c r="J136" s="199">
        <f>ROUND(I136*H136,2)</f>
        <v>0</v>
      </c>
      <c r="K136" s="195" t="s">
        <v>560</v>
      </c>
      <c r="L136" s="56"/>
      <c r="M136" s="200" t="s">
        <v>21</v>
      </c>
      <c r="N136" s="201" t="s">
        <v>42</v>
      </c>
      <c r="O136" s="37"/>
      <c r="P136" s="202">
        <f>O136*H136</f>
        <v>0</v>
      </c>
      <c r="Q136" s="202">
        <v>0</v>
      </c>
      <c r="R136" s="202">
        <f>Q136*H136</f>
        <v>0</v>
      </c>
      <c r="S136" s="202">
        <v>0</v>
      </c>
      <c r="T136" s="203">
        <f>S136*H136</f>
        <v>0</v>
      </c>
      <c r="AR136" s="19" t="s">
        <v>206</v>
      </c>
      <c r="AT136" s="19" t="s">
        <v>183</v>
      </c>
      <c r="AU136" s="19" t="s">
        <v>80</v>
      </c>
      <c r="AY136" s="19" t="s">
        <v>180</v>
      </c>
      <c r="BE136" s="204">
        <f>IF(N136="základní",J136,0)</f>
        <v>0</v>
      </c>
      <c r="BF136" s="204">
        <f>IF(N136="snížená",J136,0)</f>
        <v>0</v>
      </c>
      <c r="BG136" s="204">
        <f>IF(N136="zákl. přenesená",J136,0)</f>
        <v>0</v>
      </c>
      <c r="BH136" s="204">
        <f>IF(N136="sníž. přenesená",J136,0)</f>
        <v>0</v>
      </c>
      <c r="BI136" s="204">
        <f>IF(N136="nulová",J136,0)</f>
        <v>0</v>
      </c>
      <c r="BJ136" s="19" t="s">
        <v>78</v>
      </c>
      <c r="BK136" s="204">
        <f>ROUND(I136*H136,2)</f>
        <v>0</v>
      </c>
      <c r="BL136" s="19" t="s">
        <v>206</v>
      </c>
      <c r="BM136" s="19" t="s">
        <v>1594</v>
      </c>
    </row>
    <row r="137" spans="2:47" s="1" customFormat="1" ht="27">
      <c r="B137" s="36"/>
      <c r="C137" s="58"/>
      <c r="D137" s="205" t="s">
        <v>188</v>
      </c>
      <c r="E137" s="58"/>
      <c r="F137" s="206" t="s">
        <v>875</v>
      </c>
      <c r="G137" s="58"/>
      <c r="H137" s="58"/>
      <c r="I137" s="163"/>
      <c r="J137" s="58"/>
      <c r="K137" s="58"/>
      <c r="L137" s="56"/>
      <c r="M137" s="73"/>
      <c r="N137" s="37"/>
      <c r="O137" s="37"/>
      <c r="P137" s="37"/>
      <c r="Q137" s="37"/>
      <c r="R137" s="37"/>
      <c r="S137" s="37"/>
      <c r="T137" s="74"/>
      <c r="AT137" s="19" t="s">
        <v>188</v>
      </c>
      <c r="AU137" s="19" t="s">
        <v>80</v>
      </c>
    </row>
    <row r="138" spans="2:51" s="12" customFormat="1" ht="13.5">
      <c r="B138" s="207"/>
      <c r="C138" s="208"/>
      <c r="D138" s="230" t="s">
        <v>190</v>
      </c>
      <c r="E138" s="243" t="s">
        <v>21</v>
      </c>
      <c r="F138" s="244" t="s">
        <v>1595</v>
      </c>
      <c r="G138" s="208"/>
      <c r="H138" s="245">
        <v>127931.88</v>
      </c>
      <c r="I138" s="212"/>
      <c r="J138" s="208"/>
      <c r="K138" s="208"/>
      <c r="L138" s="213"/>
      <c r="M138" s="214"/>
      <c r="N138" s="215"/>
      <c r="O138" s="215"/>
      <c r="P138" s="215"/>
      <c r="Q138" s="215"/>
      <c r="R138" s="215"/>
      <c r="S138" s="215"/>
      <c r="T138" s="216"/>
      <c r="AT138" s="217" t="s">
        <v>190</v>
      </c>
      <c r="AU138" s="217" t="s">
        <v>80</v>
      </c>
      <c r="AV138" s="12" t="s">
        <v>80</v>
      </c>
      <c r="AW138" s="12" t="s">
        <v>34</v>
      </c>
      <c r="AX138" s="12" t="s">
        <v>78</v>
      </c>
      <c r="AY138" s="217" t="s">
        <v>180</v>
      </c>
    </row>
    <row r="139" spans="2:65" s="1" customFormat="1" ht="22.5" customHeight="1">
      <c r="B139" s="36"/>
      <c r="C139" s="193" t="s">
        <v>254</v>
      </c>
      <c r="D139" s="193" t="s">
        <v>183</v>
      </c>
      <c r="E139" s="194" t="s">
        <v>877</v>
      </c>
      <c r="F139" s="195" t="s">
        <v>878</v>
      </c>
      <c r="G139" s="196" t="s">
        <v>532</v>
      </c>
      <c r="H139" s="197">
        <v>1066.099</v>
      </c>
      <c r="I139" s="198"/>
      <c r="J139" s="199">
        <f>ROUND(I139*H139,2)</f>
        <v>0</v>
      </c>
      <c r="K139" s="195" t="s">
        <v>560</v>
      </c>
      <c r="L139" s="56"/>
      <c r="M139" s="200" t="s">
        <v>21</v>
      </c>
      <c r="N139" s="201" t="s">
        <v>42</v>
      </c>
      <c r="O139" s="37"/>
      <c r="P139" s="202">
        <f>O139*H139</f>
        <v>0</v>
      </c>
      <c r="Q139" s="202">
        <v>0</v>
      </c>
      <c r="R139" s="202">
        <f>Q139*H139</f>
        <v>0</v>
      </c>
      <c r="S139" s="202">
        <v>0</v>
      </c>
      <c r="T139" s="203">
        <f>S139*H139</f>
        <v>0</v>
      </c>
      <c r="AR139" s="19" t="s">
        <v>206</v>
      </c>
      <c r="AT139" s="19" t="s">
        <v>183</v>
      </c>
      <c r="AU139" s="19" t="s">
        <v>80</v>
      </c>
      <c r="AY139" s="19" t="s">
        <v>180</v>
      </c>
      <c r="BE139" s="204">
        <f>IF(N139="základní",J139,0)</f>
        <v>0</v>
      </c>
      <c r="BF139" s="204">
        <f>IF(N139="snížená",J139,0)</f>
        <v>0</v>
      </c>
      <c r="BG139" s="204">
        <f>IF(N139="zákl. přenesená",J139,0)</f>
        <v>0</v>
      </c>
      <c r="BH139" s="204">
        <f>IF(N139="sníž. přenesená",J139,0)</f>
        <v>0</v>
      </c>
      <c r="BI139" s="204">
        <f>IF(N139="nulová",J139,0)</f>
        <v>0</v>
      </c>
      <c r="BJ139" s="19" t="s">
        <v>78</v>
      </c>
      <c r="BK139" s="204">
        <f>ROUND(I139*H139,2)</f>
        <v>0</v>
      </c>
      <c r="BL139" s="19" t="s">
        <v>206</v>
      </c>
      <c r="BM139" s="19" t="s">
        <v>1596</v>
      </c>
    </row>
    <row r="140" spans="2:47" s="1" customFormat="1" ht="27">
      <c r="B140" s="36"/>
      <c r="C140" s="58"/>
      <c r="D140" s="230" t="s">
        <v>188</v>
      </c>
      <c r="E140" s="58"/>
      <c r="F140" s="242" t="s">
        <v>880</v>
      </c>
      <c r="G140" s="58"/>
      <c r="H140" s="58"/>
      <c r="I140" s="163"/>
      <c r="J140" s="58"/>
      <c r="K140" s="58"/>
      <c r="L140" s="56"/>
      <c r="M140" s="73"/>
      <c r="N140" s="37"/>
      <c r="O140" s="37"/>
      <c r="P140" s="37"/>
      <c r="Q140" s="37"/>
      <c r="R140" s="37"/>
      <c r="S140" s="37"/>
      <c r="T140" s="74"/>
      <c r="AT140" s="19" t="s">
        <v>188</v>
      </c>
      <c r="AU140" s="19" t="s">
        <v>80</v>
      </c>
    </row>
    <row r="141" spans="2:65" s="1" customFormat="1" ht="22.5" customHeight="1">
      <c r="B141" s="36"/>
      <c r="C141" s="193" t="s">
        <v>259</v>
      </c>
      <c r="D141" s="193" t="s">
        <v>183</v>
      </c>
      <c r="E141" s="194" t="s">
        <v>1597</v>
      </c>
      <c r="F141" s="195" t="s">
        <v>1598</v>
      </c>
      <c r="G141" s="196" t="s">
        <v>196</v>
      </c>
      <c r="H141" s="197">
        <v>13.7</v>
      </c>
      <c r="I141" s="198"/>
      <c r="J141" s="199">
        <f>ROUND(I141*H141,2)</f>
        <v>0</v>
      </c>
      <c r="K141" s="195" t="s">
        <v>560</v>
      </c>
      <c r="L141" s="56"/>
      <c r="M141" s="200" t="s">
        <v>21</v>
      </c>
      <c r="N141" s="201" t="s">
        <v>42</v>
      </c>
      <c r="O141" s="37"/>
      <c r="P141" s="202">
        <f>O141*H141</f>
        <v>0</v>
      </c>
      <c r="Q141" s="202">
        <v>0</v>
      </c>
      <c r="R141" s="202">
        <f>Q141*H141</f>
        <v>0</v>
      </c>
      <c r="S141" s="202">
        <v>1</v>
      </c>
      <c r="T141" s="203">
        <f>S141*H141</f>
        <v>13.7</v>
      </c>
      <c r="AR141" s="19" t="s">
        <v>206</v>
      </c>
      <c r="AT141" s="19" t="s">
        <v>183</v>
      </c>
      <c r="AU141" s="19" t="s">
        <v>80</v>
      </c>
      <c r="AY141" s="19" t="s">
        <v>180</v>
      </c>
      <c r="BE141" s="204">
        <f>IF(N141="základní",J141,0)</f>
        <v>0</v>
      </c>
      <c r="BF141" s="204">
        <f>IF(N141="snížená",J141,0)</f>
        <v>0</v>
      </c>
      <c r="BG141" s="204">
        <f>IF(N141="zákl. přenesená",J141,0)</f>
        <v>0</v>
      </c>
      <c r="BH141" s="204">
        <f>IF(N141="sníž. přenesená",J141,0)</f>
        <v>0</v>
      </c>
      <c r="BI141" s="204">
        <f>IF(N141="nulová",J141,0)</f>
        <v>0</v>
      </c>
      <c r="BJ141" s="19" t="s">
        <v>78</v>
      </c>
      <c r="BK141" s="204">
        <f>ROUND(I141*H141,2)</f>
        <v>0</v>
      </c>
      <c r="BL141" s="19" t="s">
        <v>206</v>
      </c>
      <c r="BM141" s="19" t="s">
        <v>1599</v>
      </c>
    </row>
    <row r="142" spans="2:47" s="1" customFormat="1" ht="13.5">
      <c r="B142" s="36"/>
      <c r="C142" s="58"/>
      <c r="D142" s="205" t="s">
        <v>188</v>
      </c>
      <c r="E142" s="58"/>
      <c r="F142" s="206" t="s">
        <v>1600</v>
      </c>
      <c r="G142" s="58"/>
      <c r="H142" s="58"/>
      <c r="I142" s="163"/>
      <c r="J142" s="58"/>
      <c r="K142" s="58"/>
      <c r="L142" s="56"/>
      <c r="M142" s="73"/>
      <c r="N142" s="37"/>
      <c r="O142" s="37"/>
      <c r="P142" s="37"/>
      <c r="Q142" s="37"/>
      <c r="R142" s="37"/>
      <c r="S142" s="37"/>
      <c r="T142" s="74"/>
      <c r="AT142" s="19" t="s">
        <v>188</v>
      </c>
      <c r="AU142" s="19" t="s">
        <v>80</v>
      </c>
    </row>
    <row r="143" spans="2:51" s="12" customFormat="1" ht="13.5">
      <c r="B143" s="207"/>
      <c r="C143" s="208"/>
      <c r="D143" s="205" t="s">
        <v>190</v>
      </c>
      <c r="E143" s="209" t="s">
        <v>21</v>
      </c>
      <c r="F143" s="210" t="s">
        <v>1601</v>
      </c>
      <c r="G143" s="208"/>
      <c r="H143" s="211">
        <v>10.5</v>
      </c>
      <c r="I143" s="212"/>
      <c r="J143" s="208"/>
      <c r="K143" s="208"/>
      <c r="L143" s="213"/>
      <c r="M143" s="214"/>
      <c r="N143" s="215"/>
      <c r="O143" s="215"/>
      <c r="P143" s="215"/>
      <c r="Q143" s="215"/>
      <c r="R143" s="215"/>
      <c r="S143" s="215"/>
      <c r="T143" s="216"/>
      <c r="AT143" s="217" t="s">
        <v>190</v>
      </c>
      <c r="AU143" s="217" t="s">
        <v>80</v>
      </c>
      <c r="AV143" s="12" t="s">
        <v>80</v>
      </c>
      <c r="AW143" s="12" t="s">
        <v>34</v>
      </c>
      <c r="AX143" s="12" t="s">
        <v>71</v>
      </c>
      <c r="AY143" s="217" t="s">
        <v>180</v>
      </c>
    </row>
    <row r="144" spans="2:51" s="12" customFormat="1" ht="13.5">
      <c r="B144" s="207"/>
      <c r="C144" s="208"/>
      <c r="D144" s="205" t="s">
        <v>190</v>
      </c>
      <c r="E144" s="209" t="s">
        <v>21</v>
      </c>
      <c r="F144" s="210" t="s">
        <v>1602</v>
      </c>
      <c r="G144" s="208"/>
      <c r="H144" s="211">
        <v>1.4</v>
      </c>
      <c r="I144" s="212"/>
      <c r="J144" s="208"/>
      <c r="K144" s="208"/>
      <c r="L144" s="213"/>
      <c r="M144" s="214"/>
      <c r="N144" s="215"/>
      <c r="O144" s="215"/>
      <c r="P144" s="215"/>
      <c r="Q144" s="215"/>
      <c r="R144" s="215"/>
      <c r="S144" s="215"/>
      <c r="T144" s="216"/>
      <c r="AT144" s="217" t="s">
        <v>190</v>
      </c>
      <c r="AU144" s="217" t="s">
        <v>80</v>
      </c>
      <c r="AV144" s="12" t="s">
        <v>80</v>
      </c>
      <c r="AW144" s="12" t="s">
        <v>34</v>
      </c>
      <c r="AX144" s="12" t="s">
        <v>71</v>
      </c>
      <c r="AY144" s="217" t="s">
        <v>180</v>
      </c>
    </row>
    <row r="145" spans="2:51" s="12" customFormat="1" ht="13.5">
      <c r="B145" s="207"/>
      <c r="C145" s="208"/>
      <c r="D145" s="205" t="s">
        <v>190</v>
      </c>
      <c r="E145" s="209" t="s">
        <v>21</v>
      </c>
      <c r="F145" s="210" t="s">
        <v>1603</v>
      </c>
      <c r="G145" s="208"/>
      <c r="H145" s="211">
        <v>1.8</v>
      </c>
      <c r="I145" s="212"/>
      <c r="J145" s="208"/>
      <c r="K145" s="208"/>
      <c r="L145" s="213"/>
      <c r="M145" s="214"/>
      <c r="N145" s="215"/>
      <c r="O145" s="215"/>
      <c r="P145" s="215"/>
      <c r="Q145" s="215"/>
      <c r="R145" s="215"/>
      <c r="S145" s="215"/>
      <c r="T145" s="216"/>
      <c r="AT145" s="217" t="s">
        <v>190</v>
      </c>
      <c r="AU145" s="217" t="s">
        <v>80</v>
      </c>
      <c r="AV145" s="12" t="s">
        <v>80</v>
      </c>
      <c r="AW145" s="12" t="s">
        <v>34</v>
      </c>
      <c r="AX145" s="12" t="s">
        <v>71</v>
      </c>
      <c r="AY145" s="217" t="s">
        <v>180</v>
      </c>
    </row>
    <row r="146" spans="2:51" s="13" customFormat="1" ht="13.5">
      <c r="B146" s="219"/>
      <c r="C146" s="220"/>
      <c r="D146" s="230" t="s">
        <v>190</v>
      </c>
      <c r="E146" s="247" t="s">
        <v>21</v>
      </c>
      <c r="F146" s="248" t="s">
        <v>209</v>
      </c>
      <c r="G146" s="220"/>
      <c r="H146" s="249">
        <v>13.7</v>
      </c>
      <c r="I146" s="224"/>
      <c r="J146" s="220"/>
      <c r="K146" s="220"/>
      <c r="L146" s="225"/>
      <c r="M146" s="226"/>
      <c r="N146" s="227"/>
      <c r="O146" s="227"/>
      <c r="P146" s="227"/>
      <c r="Q146" s="227"/>
      <c r="R146" s="227"/>
      <c r="S146" s="227"/>
      <c r="T146" s="228"/>
      <c r="AT146" s="229" t="s">
        <v>190</v>
      </c>
      <c r="AU146" s="229" t="s">
        <v>80</v>
      </c>
      <c r="AV146" s="13" t="s">
        <v>206</v>
      </c>
      <c r="AW146" s="13" t="s">
        <v>34</v>
      </c>
      <c r="AX146" s="13" t="s">
        <v>78</v>
      </c>
      <c r="AY146" s="229" t="s">
        <v>180</v>
      </c>
    </row>
    <row r="147" spans="2:65" s="1" customFormat="1" ht="22.5" customHeight="1">
      <c r="B147" s="36"/>
      <c r="C147" s="193" t="s">
        <v>264</v>
      </c>
      <c r="D147" s="193" t="s">
        <v>183</v>
      </c>
      <c r="E147" s="194" t="s">
        <v>1604</v>
      </c>
      <c r="F147" s="195" t="s">
        <v>1605</v>
      </c>
      <c r="G147" s="196" t="s">
        <v>196</v>
      </c>
      <c r="H147" s="197">
        <v>5.5</v>
      </c>
      <c r="I147" s="198"/>
      <c r="J147" s="199">
        <f>ROUND(I147*H147,2)</f>
        <v>0</v>
      </c>
      <c r="K147" s="195" t="s">
        <v>560</v>
      </c>
      <c r="L147" s="56"/>
      <c r="M147" s="200" t="s">
        <v>21</v>
      </c>
      <c r="N147" s="201" t="s">
        <v>42</v>
      </c>
      <c r="O147" s="37"/>
      <c r="P147" s="202">
        <f>O147*H147</f>
        <v>0</v>
      </c>
      <c r="Q147" s="202">
        <v>0</v>
      </c>
      <c r="R147" s="202">
        <f>Q147*H147</f>
        <v>0</v>
      </c>
      <c r="S147" s="202">
        <v>1</v>
      </c>
      <c r="T147" s="203">
        <f>S147*H147</f>
        <v>5.5</v>
      </c>
      <c r="AR147" s="19" t="s">
        <v>206</v>
      </c>
      <c r="AT147" s="19" t="s">
        <v>183</v>
      </c>
      <c r="AU147" s="19" t="s">
        <v>80</v>
      </c>
      <c r="AY147" s="19" t="s">
        <v>180</v>
      </c>
      <c r="BE147" s="204">
        <f>IF(N147="základní",J147,0)</f>
        <v>0</v>
      </c>
      <c r="BF147" s="204">
        <f>IF(N147="snížená",J147,0)</f>
        <v>0</v>
      </c>
      <c r="BG147" s="204">
        <f>IF(N147="zákl. přenesená",J147,0)</f>
        <v>0</v>
      </c>
      <c r="BH147" s="204">
        <f>IF(N147="sníž. přenesená",J147,0)</f>
        <v>0</v>
      </c>
      <c r="BI147" s="204">
        <f>IF(N147="nulová",J147,0)</f>
        <v>0</v>
      </c>
      <c r="BJ147" s="19" t="s">
        <v>78</v>
      </c>
      <c r="BK147" s="204">
        <f>ROUND(I147*H147,2)</f>
        <v>0</v>
      </c>
      <c r="BL147" s="19" t="s">
        <v>206</v>
      </c>
      <c r="BM147" s="19" t="s">
        <v>1606</v>
      </c>
    </row>
    <row r="148" spans="2:47" s="1" customFormat="1" ht="27">
      <c r="B148" s="36"/>
      <c r="C148" s="58"/>
      <c r="D148" s="205" t="s">
        <v>188</v>
      </c>
      <c r="E148" s="58"/>
      <c r="F148" s="206" t="s">
        <v>1607</v>
      </c>
      <c r="G148" s="58"/>
      <c r="H148" s="58"/>
      <c r="I148" s="163"/>
      <c r="J148" s="58"/>
      <c r="K148" s="58"/>
      <c r="L148" s="56"/>
      <c r="M148" s="73"/>
      <c r="N148" s="37"/>
      <c r="O148" s="37"/>
      <c r="P148" s="37"/>
      <c r="Q148" s="37"/>
      <c r="R148" s="37"/>
      <c r="S148" s="37"/>
      <c r="T148" s="74"/>
      <c r="AT148" s="19" t="s">
        <v>188</v>
      </c>
      <c r="AU148" s="19" t="s">
        <v>80</v>
      </c>
    </row>
    <row r="149" spans="2:47" s="1" customFormat="1" ht="54">
      <c r="B149" s="36"/>
      <c r="C149" s="58"/>
      <c r="D149" s="205" t="s">
        <v>198</v>
      </c>
      <c r="E149" s="58"/>
      <c r="F149" s="218" t="s">
        <v>199</v>
      </c>
      <c r="G149" s="58"/>
      <c r="H149" s="58"/>
      <c r="I149" s="163"/>
      <c r="J149" s="58"/>
      <c r="K149" s="58"/>
      <c r="L149" s="56"/>
      <c r="M149" s="73"/>
      <c r="N149" s="37"/>
      <c r="O149" s="37"/>
      <c r="P149" s="37"/>
      <c r="Q149" s="37"/>
      <c r="R149" s="37"/>
      <c r="S149" s="37"/>
      <c r="T149" s="74"/>
      <c r="AT149" s="19" t="s">
        <v>198</v>
      </c>
      <c r="AU149" s="19" t="s">
        <v>80</v>
      </c>
    </row>
    <row r="150" spans="2:51" s="12" customFormat="1" ht="13.5">
      <c r="B150" s="207"/>
      <c r="C150" s="208"/>
      <c r="D150" s="205" t="s">
        <v>190</v>
      </c>
      <c r="E150" s="209" t="s">
        <v>21</v>
      </c>
      <c r="F150" s="210" t="s">
        <v>1608</v>
      </c>
      <c r="G150" s="208"/>
      <c r="H150" s="211">
        <v>5.5</v>
      </c>
      <c r="I150" s="212"/>
      <c r="J150" s="208"/>
      <c r="K150" s="208"/>
      <c r="L150" s="213"/>
      <c r="M150" s="214"/>
      <c r="N150" s="215"/>
      <c r="O150" s="215"/>
      <c r="P150" s="215"/>
      <c r="Q150" s="215"/>
      <c r="R150" s="215"/>
      <c r="S150" s="215"/>
      <c r="T150" s="216"/>
      <c r="AT150" s="217" t="s">
        <v>190</v>
      </c>
      <c r="AU150" s="217" t="s">
        <v>80</v>
      </c>
      <c r="AV150" s="12" t="s">
        <v>80</v>
      </c>
      <c r="AW150" s="12" t="s">
        <v>34</v>
      </c>
      <c r="AX150" s="12" t="s">
        <v>78</v>
      </c>
      <c r="AY150" s="217" t="s">
        <v>180</v>
      </c>
    </row>
    <row r="151" spans="2:63" s="11" customFormat="1" ht="29.85" customHeight="1">
      <c r="B151" s="176"/>
      <c r="C151" s="177"/>
      <c r="D151" s="190" t="s">
        <v>70</v>
      </c>
      <c r="E151" s="191" t="s">
        <v>201</v>
      </c>
      <c r="F151" s="191" t="s">
        <v>202</v>
      </c>
      <c r="G151" s="177"/>
      <c r="H151" s="177"/>
      <c r="I151" s="180"/>
      <c r="J151" s="192">
        <f>BK151</f>
        <v>0</v>
      </c>
      <c r="K151" s="177"/>
      <c r="L151" s="182"/>
      <c r="M151" s="183"/>
      <c r="N151" s="184"/>
      <c r="O151" s="184"/>
      <c r="P151" s="185">
        <f>SUM(P152:P159)</f>
        <v>0</v>
      </c>
      <c r="Q151" s="184"/>
      <c r="R151" s="185">
        <f>SUM(R152:R159)</f>
        <v>0</v>
      </c>
      <c r="S151" s="184"/>
      <c r="T151" s="186">
        <f>SUM(T152:T159)</f>
        <v>0</v>
      </c>
      <c r="AR151" s="187" t="s">
        <v>78</v>
      </c>
      <c r="AT151" s="188" t="s">
        <v>70</v>
      </c>
      <c r="AU151" s="188" t="s">
        <v>78</v>
      </c>
      <c r="AY151" s="187" t="s">
        <v>180</v>
      </c>
      <c r="BK151" s="189">
        <f>SUM(BK152:BK159)</f>
        <v>0</v>
      </c>
    </row>
    <row r="152" spans="2:65" s="1" customFormat="1" ht="44.25" customHeight="1">
      <c r="B152" s="36"/>
      <c r="C152" s="193" t="s">
        <v>8</v>
      </c>
      <c r="D152" s="193" t="s">
        <v>183</v>
      </c>
      <c r="E152" s="194" t="s">
        <v>942</v>
      </c>
      <c r="F152" s="195" t="s">
        <v>1609</v>
      </c>
      <c r="G152" s="196" t="s">
        <v>196</v>
      </c>
      <c r="H152" s="197">
        <v>19.2</v>
      </c>
      <c r="I152" s="198"/>
      <c r="J152" s="199">
        <f>ROUND(I152*H152,2)</f>
        <v>0</v>
      </c>
      <c r="K152" s="195" t="s">
        <v>21</v>
      </c>
      <c r="L152" s="56"/>
      <c r="M152" s="200" t="s">
        <v>21</v>
      </c>
      <c r="N152" s="201" t="s">
        <v>42</v>
      </c>
      <c r="O152" s="37"/>
      <c r="P152" s="202">
        <f>O152*H152</f>
        <v>0</v>
      </c>
      <c r="Q152" s="202">
        <v>0</v>
      </c>
      <c r="R152" s="202">
        <f>Q152*H152</f>
        <v>0</v>
      </c>
      <c r="S152" s="202">
        <v>0</v>
      </c>
      <c r="T152" s="203">
        <f>S152*H152</f>
        <v>0</v>
      </c>
      <c r="AR152" s="19" t="s">
        <v>206</v>
      </c>
      <c r="AT152" s="19" t="s">
        <v>183</v>
      </c>
      <c r="AU152" s="19" t="s">
        <v>80</v>
      </c>
      <c r="AY152" s="19" t="s">
        <v>180</v>
      </c>
      <c r="BE152" s="204">
        <f>IF(N152="základní",J152,0)</f>
        <v>0</v>
      </c>
      <c r="BF152" s="204">
        <f>IF(N152="snížená",J152,0)</f>
        <v>0</v>
      </c>
      <c r="BG152" s="204">
        <f>IF(N152="zákl. přenesená",J152,0)</f>
        <v>0</v>
      </c>
      <c r="BH152" s="204">
        <f>IF(N152="sníž. přenesená",J152,0)</f>
        <v>0</v>
      </c>
      <c r="BI152" s="204">
        <f>IF(N152="nulová",J152,0)</f>
        <v>0</v>
      </c>
      <c r="BJ152" s="19" t="s">
        <v>78</v>
      </c>
      <c r="BK152" s="204">
        <f>ROUND(I152*H152,2)</f>
        <v>0</v>
      </c>
      <c r="BL152" s="19" t="s">
        <v>206</v>
      </c>
      <c r="BM152" s="19" t="s">
        <v>1610</v>
      </c>
    </row>
    <row r="153" spans="2:47" s="1" customFormat="1" ht="40.5">
      <c r="B153" s="36"/>
      <c r="C153" s="58"/>
      <c r="D153" s="205" t="s">
        <v>188</v>
      </c>
      <c r="E153" s="58"/>
      <c r="F153" s="206" t="s">
        <v>1609</v>
      </c>
      <c r="G153" s="58"/>
      <c r="H153" s="58"/>
      <c r="I153" s="163"/>
      <c r="J153" s="58"/>
      <c r="K153" s="58"/>
      <c r="L153" s="56"/>
      <c r="M153" s="73"/>
      <c r="N153" s="37"/>
      <c r="O153" s="37"/>
      <c r="P153" s="37"/>
      <c r="Q153" s="37"/>
      <c r="R153" s="37"/>
      <c r="S153" s="37"/>
      <c r="T153" s="74"/>
      <c r="AT153" s="19" t="s">
        <v>188</v>
      </c>
      <c r="AU153" s="19" t="s">
        <v>80</v>
      </c>
    </row>
    <row r="154" spans="2:51" s="12" customFormat="1" ht="13.5">
      <c r="B154" s="207"/>
      <c r="C154" s="208"/>
      <c r="D154" s="205" t="s">
        <v>190</v>
      </c>
      <c r="E154" s="209" t="s">
        <v>21</v>
      </c>
      <c r="F154" s="210" t="s">
        <v>1611</v>
      </c>
      <c r="G154" s="208"/>
      <c r="H154" s="211">
        <v>10.5</v>
      </c>
      <c r="I154" s="212"/>
      <c r="J154" s="208"/>
      <c r="K154" s="208"/>
      <c r="L154" s="213"/>
      <c r="M154" s="214"/>
      <c r="N154" s="215"/>
      <c r="O154" s="215"/>
      <c r="P154" s="215"/>
      <c r="Q154" s="215"/>
      <c r="R154" s="215"/>
      <c r="S154" s="215"/>
      <c r="T154" s="216"/>
      <c r="AT154" s="217" t="s">
        <v>190</v>
      </c>
      <c r="AU154" s="217" t="s">
        <v>80</v>
      </c>
      <c r="AV154" s="12" t="s">
        <v>80</v>
      </c>
      <c r="AW154" s="12" t="s">
        <v>34</v>
      </c>
      <c r="AX154" s="12" t="s">
        <v>71</v>
      </c>
      <c r="AY154" s="217" t="s">
        <v>180</v>
      </c>
    </row>
    <row r="155" spans="2:51" s="12" customFormat="1" ht="13.5">
      <c r="B155" s="207"/>
      <c r="C155" s="208"/>
      <c r="D155" s="205" t="s">
        <v>190</v>
      </c>
      <c r="E155" s="209" t="s">
        <v>21</v>
      </c>
      <c r="F155" s="210" t="s">
        <v>1612</v>
      </c>
      <c r="G155" s="208"/>
      <c r="H155" s="211">
        <v>1.4</v>
      </c>
      <c r="I155" s="212"/>
      <c r="J155" s="208"/>
      <c r="K155" s="208"/>
      <c r="L155" s="213"/>
      <c r="M155" s="214"/>
      <c r="N155" s="215"/>
      <c r="O155" s="215"/>
      <c r="P155" s="215"/>
      <c r="Q155" s="215"/>
      <c r="R155" s="215"/>
      <c r="S155" s="215"/>
      <c r="T155" s="216"/>
      <c r="AT155" s="217" t="s">
        <v>190</v>
      </c>
      <c r="AU155" s="217" t="s">
        <v>80</v>
      </c>
      <c r="AV155" s="12" t="s">
        <v>80</v>
      </c>
      <c r="AW155" s="12" t="s">
        <v>34</v>
      </c>
      <c r="AX155" s="12" t="s">
        <v>71</v>
      </c>
      <c r="AY155" s="217" t="s">
        <v>180</v>
      </c>
    </row>
    <row r="156" spans="2:51" s="12" customFormat="1" ht="13.5">
      <c r="B156" s="207"/>
      <c r="C156" s="208"/>
      <c r="D156" s="205" t="s">
        <v>190</v>
      </c>
      <c r="E156" s="209" t="s">
        <v>21</v>
      </c>
      <c r="F156" s="210" t="s">
        <v>1603</v>
      </c>
      <c r="G156" s="208"/>
      <c r="H156" s="211">
        <v>1.8</v>
      </c>
      <c r="I156" s="212"/>
      <c r="J156" s="208"/>
      <c r="K156" s="208"/>
      <c r="L156" s="213"/>
      <c r="M156" s="214"/>
      <c r="N156" s="215"/>
      <c r="O156" s="215"/>
      <c r="P156" s="215"/>
      <c r="Q156" s="215"/>
      <c r="R156" s="215"/>
      <c r="S156" s="215"/>
      <c r="T156" s="216"/>
      <c r="AT156" s="217" t="s">
        <v>190</v>
      </c>
      <c r="AU156" s="217" t="s">
        <v>80</v>
      </c>
      <c r="AV156" s="12" t="s">
        <v>80</v>
      </c>
      <c r="AW156" s="12" t="s">
        <v>34</v>
      </c>
      <c r="AX156" s="12" t="s">
        <v>71</v>
      </c>
      <c r="AY156" s="217" t="s">
        <v>180</v>
      </c>
    </row>
    <row r="157" spans="2:51" s="14" customFormat="1" ht="13.5">
      <c r="B157" s="256"/>
      <c r="C157" s="257"/>
      <c r="D157" s="205" t="s">
        <v>190</v>
      </c>
      <c r="E157" s="258" t="s">
        <v>21</v>
      </c>
      <c r="F157" s="259" t="s">
        <v>720</v>
      </c>
      <c r="G157" s="257"/>
      <c r="H157" s="260">
        <v>13.7</v>
      </c>
      <c r="I157" s="261"/>
      <c r="J157" s="257"/>
      <c r="K157" s="257"/>
      <c r="L157" s="262"/>
      <c r="M157" s="263"/>
      <c r="N157" s="264"/>
      <c r="O157" s="264"/>
      <c r="P157" s="264"/>
      <c r="Q157" s="264"/>
      <c r="R157" s="264"/>
      <c r="S157" s="264"/>
      <c r="T157" s="265"/>
      <c r="AT157" s="266" t="s">
        <v>190</v>
      </c>
      <c r="AU157" s="266" t="s">
        <v>80</v>
      </c>
      <c r="AV157" s="14" t="s">
        <v>203</v>
      </c>
      <c r="AW157" s="14" t="s">
        <v>34</v>
      </c>
      <c r="AX157" s="14" t="s">
        <v>71</v>
      </c>
      <c r="AY157" s="266" t="s">
        <v>180</v>
      </c>
    </row>
    <row r="158" spans="2:51" s="12" customFormat="1" ht="13.5">
      <c r="B158" s="207"/>
      <c r="C158" s="208"/>
      <c r="D158" s="205" t="s">
        <v>190</v>
      </c>
      <c r="E158" s="209" t="s">
        <v>21</v>
      </c>
      <c r="F158" s="210" t="s">
        <v>1608</v>
      </c>
      <c r="G158" s="208"/>
      <c r="H158" s="211">
        <v>5.5</v>
      </c>
      <c r="I158" s="212"/>
      <c r="J158" s="208"/>
      <c r="K158" s="208"/>
      <c r="L158" s="213"/>
      <c r="M158" s="214"/>
      <c r="N158" s="215"/>
      <c r="O158" s="215"/>
      <c r="P158" s="215"/>
      <c r="Q158" s="215"/>
      <c r="R158" s="215"/>
      <c r="S158" s="215"/>
      <c r="T158" s="216"/>
      <c r="AT158" s="217" t="s">
        <v>190</v>
      </c>
      <c r="AU158" s="217" t="s">
        <v>80</v>
      </c>
      <c r="AV158" s="12" t="s">
        <v>80</v>
      </c>
      <c r="AW158" s="12" t="s">
        <v>34</v>
      </c>
      <c r="AX158" s="12" t="s">
        <v>71</v>
      </c>
      <c r="AY158" s="217" t="s">
        <v>180</v>
      </c>
    </row>
    <row r="159" spans="2:51" s="13" customFormat="1" ht="13.5">
      <c r="B159" s="219"/>
      <c r="C159" s="220"/>
      <c r="D159" s="205" t="s">
        <v>190</v>
      </c>
      <c r="E159" s="221" t="s">
        <v>21</v>
      </c>
      <c r="F159" s="222" t="s">
        <v>209</v>
      </c>
      <c r="G159" s="220"/>
      <c r="H159" s="223">
        <v>19.2</v>
      </c>
      <c r="I159" s="224"/>
      <c r="J159" s="220"/>
      <c r="K159" s="220"/>
      <c r="L159" s="225"/>
      <c r="M159" s="226"/>
      <c r="N159" s="227"/>
      <c r="O159" s="227"/>
      <c r="P159" s="227"/>
      <c r="Q159" s="227"/>
      <c r="R159" s="227"/>
      <c r="S159" s="227"/>
      <c r="T159" s="228"/>
      <c r="AT159" s="229" t="s">
        <v>190</v>
      </c>
      <c r="AU159" s="229" t="s">
        <v>80</v>
      </c>
      <c r="AV159" s="13" t="s">
        <v>206</v>
      </c>
      <c r="AW159" s="13" t="s">
        <v>34</v>
      </c>
      <c r="AX159" s="13" t="s">
        <v>78</v>
      </c>
      <c r="AY159" s="229" t="s">
        <v>180</v>
      </c>
    </row>
    <row r="160" spans="2:63" s="11" customFormat="1" ht="29.85" customHeight="1">
      <c r="B160" s="176"/>
      <c r="C160" s="177"/>
      <c r="D160" s="190" t="s">
        <v>70</v>
      </c>
      <c r="E160" s="191" t="s">
        <v>961</v>
      </c>
      <c r="F160" s="191" t="s">
        <v>962</v>
      </c>
      <c r="G160" s="177"/>
      <c r="H160" s="177"/>
      <c r="I160" s="180"/>
      <c r="J160" s="192">
        <f>BK160</f>
        <v>0</v>
      </c>
      <c r="K160" s="177"/>
      <c r="L160" s="182"/>
      <c r="M160" s="183"/>
      <c r="N160" s="184"/>
      <c r="O160" s="184"/>
      <c r="P160" s="185">
        <f>SUM(P161:P162)</f>
        <v>0</v>
      </c>
      <c r="Q160" s="184"/>
      <c r="R160" s="185">
        <f>SUM(R161:R162)</f>
        <v>0</v>
      </c>
      <c r="S160" s="184"/>
      <c r="T160" s="186">
        <f>SUM(T161:T162)</f>
        <v>0</v>
      </c>
      <c r="AR160" s="187" t="s">
        <v>78</v>
      </c>
      <c r="AT160" s="188" t="s">
        <v>70</v>
      </c>
      <c r="AU160" s="188" t="s">
        <v>78</v>
      </c>
      <c r="AY160" s="187" t="s">
        <v>180</v>
      </c>
      <c r="BK160" s="189">
        <f>SUM(BK161:BK162)</f>
        <v>0</v>
      </c>
    </row>
    <row r="161" spans="2:65" s="1" customFormat="1" ht="22.5" customHeight="1">
      <c r="B161" s="36"/>
      <c r="C161" s="193" t="s">
        <v>275</v>
      </c>
      <c r="D161" s="193" t="s">
        <v>183</v>
      </c>
      <c r="E161" s="194" t="s">
        <v>1613</v>
      </c>
      <c r="F161" s="195" t="s">
        <v>1614</v>
      </c>
      <c r="G161" s="196" t="s">
        <v>196</v>
      </c>
      <c r="H161" s="197">
        <v>5.884</v>
      </c>
      <c r="I161" s="198"/>
      <c r="J161" s="199">
        <f>ROUND(I161*H161,2)</f>
        <v>0</v>
      </c>
      <c r="K161" s="195" t="s">
        <v>560</v>
      </c>
      <c r="L161" s="56"/>
      <c r="M161" s="200" t="s">
        <v>21</v>
      </c>
      <c r="N161" s="201" t="s">
        <v>42</v>
      </c>
      <c r="O161" s="37"/>
      <c r="P161" s="202">
        <f>O161*H161</f>
        <v>0</v>
      </c>
      <c r="Q161" s="202">
        <v>0</v>
      </c>
      <c r="R161" s="202">
        <f>Q161*H161</f>
        <v>0</v>
      </c>
      <c r="S161" s="202">
        <v>0</v>
      </c>
      <c r="T161" s="203">
        <f>S161*H161</f>
        <v>0</v>
      </c>
      <c r="AR161" s="19" t="s">
        <v>206</v>
      </c>
      <c r="AT161" s="19" t="s">
        <v>183</v>
      </c>
      <c r="AU161" s="19" t="s">
        <v>80</v>
      </c>
      <c r="AY161" s="19" t="s">
        <v>180</v>
      </c>
      <c r="BE161" s="204">
        <f>IF(N161="základní",J161,0)</f>
        <v>0</v>
      </c>
      <c r="BF161" s="204">
        <f>IF(N161="snížená",J161,0)</f>
        <v>0</v>
      </c>
      <c r="BG161" s="204">
        <f>IF(N161="zákl. přenesená",J161,0)</f>
        <v>0</v>
      </c>
      <c r="BH161" s="204">
        <f>IF(N161="sníž. přenesená",J161,0)</f>
        <v>0</v>
      </c>
      <c r="BI161" s="204">
        <f>IF(N161="nulová",J161,0)</f>
        <v>0</v>
      </c>
      <c r="BJ161" s="19" t="s">
        <v>78</v>
      </c>
      <c r="BK161" s="204">
        <f>ROUND(I161*H161,2)</f>
        <v>0</v>
      </c>
      <c r="BL161" s="19" t="s">
        <v>206</v>
      </c>
      <c r="BM161" s="19" t="s">
        <v>1615</v>
      </c>
    </row>
    <row r="162" spans="2:47" s="1" customFormat="1" ht="13.5">
      <c r="B162" s="36"/>
      <c r="C162" s="58"/>
      <c r="D162" s="205" t="s">
        <v>188</v>
      </c>
      <c r="E162" s="58"/>
      <c r="F162" s="206" t="s">
        <v>1616</v>
      </c>
      <c r="G162" s="58"/>
      <c r="H162" s="58"/>
      <c r="I162" s="163"/>
      <c r="J162" s="58"/>
      <c r="K162" s="58"/>
      <c r="L162" s="56"/>
      <c r="M162" s="73"/>
      <c r="N162" s="37"/>
      <c r="O162" s="37"/>
      <c r="P162" s="37"/>
      <c r="Q162" s="37"/>
      <c r="R162" s="37"/>
      <c r="S162" s="37"/>
      <c r="T162" s="74"/>
      <c r="AT162" s="19" t="s">
        <v>188</v>
      </c>
      <c r="AU162" s="19" t="s">
        <v>80</v>
      </c>
    </row>
    <row r="163" spans="2:63" s="11" customFormat="1" ht="37.35" customHeight="1">
      <c r="B163" s="176"/>
      <c r="C163" s="177"/>
      <c r="D163" s="178" t="s">
        <v>70</v>
      </c>
      <c r="E163" s="179" t="s">
        <v>968</v>
      </c>
      <c r="F163" s="179" t="s">
        <v>969</v>
      </c>
      <c r="G163" s="177"/>
      <c r="H163" s="177"/>
      <c r="I163" s="180"/>
      <c r="J163" s="181">
        <f>BK163</f>
        <v>0</v>
      </c>
      <c r="K163" s="177"/>
      <c r="L163" s="182"/>
      <c r="M163" s="183"/>
      <c r="N163" s="184"/>
      <c r="O163" s="184"/>
      <c r="P163" s="185">
        <f>P164</f>
        <v>0</v>
      </c>
      <c r="Q163" s="184"/>
      <c r="R163" s="185">
        <f>R164</f>
        <v>3.9257544980000008</v>
      </c>
      <c r="S163" s="184"/>
      <c r="T163" s="186">
        <f>T164</f>
        <v>0</v>
      </c>
      <c r="AR163" s="187" t="s">
        <v>80</v>
      </c>
      <c r="AT163" s="188" t="s">
        <v>70</v>
      </c>
      <c r="AU163" s="188" t="s">
        <v>71</v>
      </c>
      <c r="AY163" s="187" t="s">
        <v>180</v>
      </c>
      <c r="BK163" s="189">
        <f>BK164</f>
        <v>0</v>
      </c>
    </row>
    <row r="164" spans="2:63" s="11" customFormat="1" ht="19.9" customHeight="1">
      <c r="B164" s="176"/>
      <c r="C164" s="177"/>
      <c r="D164" s="190" t="s">
        <v>70</v>
      </c>
      <c r="E164" s="191" t="s">
        <v>970</v>
      </c>
      <c r="F164" s="191" t="s">
        <v>971</v>
      </c>
      <c r="G164" s="177"/>
      <c r="H164" s="177"/>
      <c r="I164" s="180"/>
      <c r="J164" s="192">
        <f>BK164</f>
        <v>0</v>
      </c>
      <c r="K164" s="177"/>
      <c r="L164" s="182"/>
      <c r="M164" s="183"/>
      <c r="N164" s="184"/>
      <c r="O164" s="184"/>
      <c r="P164" s="185">
        <f>SUM(P165:P202)</f>
        <v>0</v>
      </c>
      <c r="Q164" s="184"/>
      <c r="R164" s="185">
        <f>SUM(R165:R202)</f>
        <v>3.9257544980000008</v>
      </c>
      <c r="S164" s="184"/>
      <c r="T164" s="186">
        <f>SUM(T165:T202)</f>
        <v>0</v>
      </c>
      <c r="AR164" s="187" t="s">
        <v>80</v>
      </c>
      <c r="AT164" s="188" t="s">
        <v>70</v>
      </c>
      <c r="AU164" s="188" t="s">
        <v>78</v>
      </c>
      <c r="AY164" s="187" t="s">
        <v>180</v>
      </c>
      <c r="BK164" s="189">
        <f>SUM(BK165:BK202)</f>
        <v>0</v>
      </c>
    </row>
    <row r="165" spans="2:65" s="1" customFormat="1" ht="22.5" customHeight="1">
      <c r="B165" s="36"/>
      <c r="C165" s="193" t="s">
        <v>279</v>
      </c>
      <c r="D165" s="193" t="s">
        <v>183</v>
      </c>
      <c r="E165" s="194" t="s">
        <v>973</v>
      </c>
      <c r="F165" s="195" t="s">
        <v>974</v>
      </c>
      <c r="G165" s="196" t="s">
        <v>614</v>
      </c>
      <c r="H165" s="197">
        <v>43.668</v>
      </c>
      <c r="I165" s="198"/>
      <c r="J165" s="199">
        <f>ROUND(I165*H165,2)</f>
        <v>0</v>
      </c>
      <c r="K165" s="195" t="s">
        <v>560</v>
      </c>
      <c r="L165" s="56"/>
      <c r="M165" s="200" t="s">
        <v>21</v>
      </c>
      <c r="N165" s="201" t="s">
        <v>42</v>
      </c>
      <c r="O165" s="37"/>
      <c r="P165" s="202">
        <f>O165*H165</f>
        <v>0</v>
      </c>
      <c r="Q165" s="202">
        <v>6E-05</v>
      </c>
      <c r="R165" s="202">
        <f>Q165*H165</f>
        <v>0.00262008</v>
      </c>
      <c r="S165" s="202">
        <v>0</v>
      </c>
      <c r="T165" s="203">
        <f>S165*H165</f>
        <v>0</v>
      </c>
      <c r="AR165" s="19" t="s">
        <v>275</v>
      </c>
      <c r="AT165" s="19" t="s">
        <v>183</v>
      </c>
      <c r="AU165" s="19" t="s">
        <v>80</v>
      </c>
      <c r="AY165" s="19" t="s">
        <v>180</v>
      </c>
      <c r="BE165" s="204">
        <f>IF(N165="základní",J165,0)</f>
        <v>0</v>
      </c>
      <c r="BF165" s="204">
        <f>IF(N165="snížená",J165,0)</f>
        <v>0</v>
      </c>
      <c r="BG165" s="204">
        <f>IF(N165="zákl. přenesená",J165,0)</f>
        <v>0</v>
      </c>
      <c r="BH165" s="204">
        <f>IF(N165="sníž. přenesená",J165,0)</f>
        <v>0</v>
      </c>
      <c r="BI165" s="204">
        <f>IF(N165="nulová",J165,0)</f>
        <v>0</v>
      </c>
      <c r="BJ165" s="19" t="s">
        <v>78</v>
      </c>
      <c r="BK165" s="204">
        <f>ROUND(I165*H165,2)</f>
        <v>0</v>
      </c>
      <c r="BL165" s="19" t="s">
        <v>275</v>
      </c>
      <c r="BM165" s="19" t="s">
        <v>1617</v>
      </c>
    </row>
    <row r="166" spans="2:47" s="1" customFormat="1" ht="27">
      <c r="B166" s="36"/>
      <c r="C166" s="58"/>
      <c r="D166" s="205" t="s">
        <v>188</v>
      </c>
      <c r="E166" s="58"/>
      <c r="F166" s="206" t="s">
        <v>976</v>
      </c>
      <c r="G166" s="58"/>
      <c r="H166" s="58"/>
      <c r="I166" s="163"/>
      <c r="J166" s="58"/>
      <c r="K166" s="58"/>
      <c r="L166" s="56"/>
      <c r="M166" s="73"/>
      <c r="N166" s="37"/>
      <c r="O166" s="37"/>
      <c r="P166" s="37"/>
      <c r="Q166" s="37"/>
      <c r="R166" s="37"/>
      <c r="S166" s="37"/>
      <c r="T166" s="74"/>
      <c r="AT166" s="19" t="s">
        <v>188</v>
      </c>
      <c r="AU166" s="19" t="s">
        <v>80</v>
      </c>
    </row>
    <row r="167" spans="2:47" s="1" customFormat="1" ht="121.5">
      <c r="B167" s="36"/>
      <c r="C167" s="58"/>
      <c r="D167" s="205" t="s">
        <v>198</v>
      </c>
      <c r="E167" s="58"/>
      <c r="F167" s="218" t="s">
        <v>977</v>
      </c>
      <c r="G167" s="58"/>
      <c r="H167" s="58"/>
      <c r="I167" s="163"/>
      <c r="J167" s="58"/>
      <c r="K167" s="58"/>
      <c r="L167" s="56"/>
      <c r="M167" s="73"/>
      <c r="N167" s="37"/>
      <c r="O167" s="37"/>
      <c r="P167" s="37"/>
      <c r="Q167" s="37"/>
      <c r="R167" s="37"/>
      <c r="S167" s="37"/>
      <c r="T167" s="74"/>
      <c r="AT167" s="19" t="s">
        <v>198</v>
      </c>
      <c r="AU167" s="19" t="s">
        <v>80</v>
      </c>
    </row>
    <row r="168" spans="2:51" s="12" customFormat="1" ht="13.5">
      <c r="B168" s="207"/>
      <c r="C168" s="208"/>
      <c r="D168" s="205" t="s">
        <v>190</v>
      </c>
      <c r="E168" s="209" t="s">
        <v>21</v>
      </c>
      <c r="F168" s="210" t="s">
        <v>1618</v>
      </c>
      <c r="G168" s="208"/>
      <c r="H168" s="211">
        <v>15.888</v>
      </c>
      <c r="I168" s="212"/>
      <c r="J168" s="208"/>
      <c r="K168" s="208"/>
      <c r="L168" s="213"/>
      <c r="M168" s="214"/>
      <c r="N168" s="215"/>
      <c r="O168" s="215"/>
      <c r="P168" s="215"/>
      <c r="Q168" s="215"/>
      <c r="R168" s="215"/>
      <c r="S168" s="215"/>
      <c r="T168" s="216"/>
      <c r="AT168" s="217" t="s">
        <v>190</v>
      </c>
      <c r="AU168" s="217" t="s">
        <v>80</v>
      </c>
      <c r="AV168" s="12" t="s">
        <v>80</v>
      </c>
      <c r="AW168" s="12" t="s">
        <v>34</v>
      </c>
      <c r="AX168" s="12" t="s">
        <v>71</v>
      </c>
      <c r="AY168" s="217" t="s">
        <v>180</v>
      </c>
    </row>
    <row r="169" spans="2:51" s="12" customFormat="1" ht="13.5">
      <c r="B169" s="207"/>
      <c r="C169" s="208"/>
      <c r="D169" s="205" t="s">
        <v>190</v>
      </c>
      <c r="E169" s="209" t="s">
        <v>21</v>
      </c>
      <c r="F169" s="210" t="s">
        <v>1619</v>
      </c>
      <c r="G169" s="208"/>
      <c r="H169" s="211">
        <v>16.02</v>
      </c>
      <c r="I169" s="212"/>
      <c r="J169" s="208"/>
      <c r="K169" s="208"/>
      <c r="L169" s="213"/>
      <c r="M169" s="214"/>
      <c r="N169" s="215"/>
      <c r="O169" s="215"/>
      <c r="P169" s="215"/>
      <c r="Q169" s="215"/>
      <c r="R169" s="215"/>
      <c r="S169" s="215"/>
      <c r="T169" s="216"/>
      <c r="AT169" s="217" t="s">
        <v>190</v>
      </c>
      <c r="AU169" s="217" t="s">
        <v>80</v>
      </c>
      <c r="AV169" s="12" t="s">
        <v>80</v>
      </c>
      <c r="AW169" s="12" t="s">
        <v>34</v>
      </c>
      <c r="AX169" s="12" t="s">
        <v>71</v>
      </c>
      <c r="AY169" s="217" t="s">
        <v>180</v>
      </c>
    </row>
    <row r="170" spans="2:51" s="12" customFormat="1" ht="13.5">
      <c r="B170" s="207"/>
      <c r="C170" s="208"/>
      <c r="D170" s="205" t="s">
        <v>190</v>
      </c>
      <c r="E170" s="209" t="s">
        <v>21</v>
      </c>
      <c r="F170" s="210" t="s">
        <v>1620</v>
      </c>
      <c r="G170" s="208"/>
      <c r="H170" s="211">
        <v>5.87</v>
      </c>
      <c r="I170" s="212"/>
      <c r="J170" s="208"/>
      <c r="K170" s="208"/>
      <c r="L170" s="213"/>
      <c r="M170" s="214"/>
      <c r="N170" s="215"/>
      <c r="O170" s="215"/>
      <c r="P170" s="215"/>
      <c r="Q170" s="215"/>
      <c r="R170" s="215"/>
      <c r="S170" s="215"/>
      <c r="T170" s="216"/>
      <c r="AT170" s="217" t="s">
        <v>190</v>
      </c>
      <c r="AU170" s="217" t="s">
        <v>80</v>
      </c>
      <c r="AV170" s="12" t="s">
        <v>80</v>
      </c>
      <c r="AW170" s="12" t="s">
        <v>34</v>
      </c>
      <c r="AX170" s="12" t="s">
        <v>71</v>
      </c>
      <c r="AY170" s="217" t="s">
        <v>180</v>
      </c>
    </row>
    <row r="171" spans="2:51" s="12" customFormat="1" ht="13.5">
      <c r="B171" s="207"/>
      <c r="C171" s="208"/>
      <c r="D171" s="205" t="s">
        <v>190</v>
      </c>
      <c r="E171" s="209" t="s">
        <v>21</v>
      </c>
      <c r="F171" s="210" t="s">
        <v>1621</v>
      </c>
      <c r="G171" s="208"/>
      <c r="H171" s="211">
        <v>5.89</v>
      </c>
      <c r="I171" s="212"/>
      <c r="J171" s="208"/>
      <c r="K171" s="208"/>
      <c r="L171" s="213"/>
      <c r="M171" s="214"/>
      <c r="N171" s="215"/>
      <c r="O171" s="215"/>
      <c r="P171" s="215"/>
      <c r="Q171" s="215"/>
      <c r="R171" s="215"/>
      <c r="S171" s="215"/>
      <c r="T171" s="216"/>
      <c r="AT171" s="217" t="s">
        <v>190</v>
      </c>
      <c r="AU171" s="217" t="s">
        <v>80</v>
      </c>
      <c r="AV171" s="12" t="s">
        <v>80</v>
      </c>
      <c r="AW171" s="12" t="s">
        <v>34</v>
      </c>
      <c r="AX171" s="12" t="s">
        <v>71</v>
      </c>
      <c r="AY171" s="217" t="s">
        <v>180</v>
      </c>
    </row>
    <row r="172" spans="2:51" s="13" customFormat="1" ht="13.5">
      <c r="B172" s="219"/>
      <c r="C172" s="220"/>
      <c r="D172" s="230" t="s">
        <v>190</v>
      </c>
      <c r="E172" s="247" t="s">
        <v>21</v>
      </c>
      <c r="F172" s="248" t="s">
        <v>209</v>
      </c>
      <c r="G172" s="220"/>
      <c r="H172" s="249">
        <v>43.668</v>
      </c>
      <c r="I172" s="224"/>
      <c r="J172" s="220"/>
      <c r="K172" s="220"/>
      <c r="L172" s="225"/>
      <c r="M172" s="226"/>
      <c r="N172" s="227"/>
      <c r="O172" s="227"/>
      <c r="P172" s="227"/>
      <c r="Q172" s="227"/>
      <c r="R172" s="227"/>
      <c r="S172" s="227"/>
      <c r="T172" s="228"/>
      <c r="AT172" s="229" t="s">
        <v>190</v>
      </c>
      <c r="AU172" s="229" t="s">
        <v>80</v>
      </c>
      <c r="AV172" s="13" t="s">
        <v>206</v>
      </c>
      <c r="AW172" s="13" t="s">
        <v>34</v>
      </c>
      <c r="AX172" s="13" t="s">
        <v>78</v>
      </c>
      <c r="AY172" s="229" t="s">
        <v>180</v>
      </c>
    </row>
    <row r="173" spans="2:65" s="1" customFormat="1" ht="31.5" customHeight="1">
      <c r="B173" s="36"/>
      <c r="C173" s="232" t="s">
        <v>283</v>
      </c>
      <c r="D173" s="232" t="s">
        <v>219</v>
      </c>
      <c r="E173" s="233" t="s">
        <v>983</v>
      </c>
      <c r="F173" s="234" t="s">
        <v>984</v>
      </c>
      <c r="G173" s="235" t="s">
        <v>614</v>
      </c>
      <c r="H173" s="236">
        <v>43.668</v>
      </c>
      <c r="I173" s="237"/>
      <c r="J173" s="238">
        <f>ROUND(I173*H173,2)</f>
        <v>0</v>
      </c>
      <c r="K173" s="234" t="s">
        <v>21</v>
      </c>
      <c r="L173" s="239"/>
      <c r="M173" s="240" t="s">
        <v>21</v>
      </c>
      <c r="N173" s="241" t="s">
        <v>42</v>
      </c>
      <c r="O173" s="37"/>
      <c r="P173" s="202">
        <f>O173*H173</f>
        <v>0</v>
      </c>
      <c r="Q173" s="202">
        <v>0.006216</v>
      </c>
      <c r="R173" s="202">
        <f>Q173*H173</f>
        <v>0.27144028800000003</v>
      </c>
      <c r="S173" s="202">
        <v>0</v>
      </c>
      <c r="T173" s="203">
        <f>S173*H173</f>
        <v>0</v>
      </c>
      <c r="AR173" s="19" t="s">
        <v>356</v>
      </c>
      <c r="AT173" s="19" t="s">
        <v>219</v>
      </c>
      <c r="AU173" s="19" t="s">
        <v>80</v>
      </c>
      <c r="AY173" s="19" t="s">
        <v>180</v>
      </c>
      <c r="BE173" s="204">
        <f>IF(N173="základní",J173,0)</f>
        <v>0</v>
      </c>
      <c r="BF173" s="204">
        <f>IF(N173="snížená",J173,0)</f>
        <v>0</v>
      </c>
      <c r="BG173" s="204">
        <f>IF(N173="zákl. přenesená",J173,0)</f>
        <v>0</v>
      </c>
      <c r="BH173" s="204">
        <f>IF(N173="sníž. přenesená",J173,0)</f>
        <v>0</v>
      </c>
      <c r="BI173" s="204">
        <f>IF(N173="nulová",J173,0)</f>
        <v>0</v>
      </c>
      <c r="BJ173" s="19" t="s">
        <v>78</v>
      </c>
      <c r="BK173" s="204">
        <f>ROUND(I173*H173,2)</f>
        <v>0</v>
      </c>
      <c r="BL173" s="19" t="s">
        <v>275</v>
      </c>
      <c r="BM173" s="19" t="s">
        <v>1622</v>
      </c>
    </row>
    <row r="174" spans="2:47" s="1" customFormat="1" ht="40.5">
      <c r="B174" s="36"/>
      <c r="C174" s="58"/>
      <c r="D174" s="205" t="s">
        <v>188</v>
      </c>
      <c r="E174" s="58"/>
      <c r="F174" s="206" t="s">
        <v>986</v>
      </c>
      <c r="G174" s="58"/>
      <c r="H174" s="58"/>
      <c r="I174" s="163"/>
      <c r="J174" s="58"/>
      <c r="K174" s="58"/>
      <c r="L174" s="56"/>
      <c r="M174" s="73"/>
      <c r="N174" s="37"/>
      <c r="O174" s="37"/>
      <c r="P174" s="37"/>
      <c r="Q174" s="37"/>
      <c r="R174" s="37"/>
      <c r="S174" s="37"/>
      <c r="T174" s="74"/>
      <c r="AT174" s="19" t="s">
        <v>188</v>
      </c>
      <c r="AU174" s="19" t="s">
        <v>80</v>
      </c>
    </row>
    <row r="175" spans="2:47" s="1" customFormat="1" ht="40.5">
      <c r="B175" s="36"/>
      <c r="C175" s="58"/>
      <c r="D175" s="230" t="s">
        <v>216</v>
      </c>
      <c r="E175" s="58"/>
      <c r="F175" s="231" t="s">
        <v>827</v>
      </c>
      <c r="G175" s="58"/>
      <c r="H175" s="58"/>
      <c r="I175" s="163"/>
      <c r="J175" s="58"/>
      <c r="K175" s="58"/>
      <c r="L175" s="56"/>
      <c r="M175" s="73"/>
      <c r="N175" s="37"/>
      <c r="O175" s="37"/>
      <c r="P175" s="37"/>
      <c r="Q175" s="37"/>
      <c r="R175" s="37"/>
      <c r="S175" s="37"/>
      <c r="T175" s="74"/>
      <c r="AT175" s="19" t="s">
        <v>216</v>
      </c>
      <c r="AU175" s="19" t="s">
        <v>80</v>
      </c>
    </row>
    <row r="176" spans="2:65" s="1" customFormat="1" ht="22.5" customHeight="1">
      <c r="B176" s="36"/>
      <c r="C176" s="193" t="s">
        <v>288</v>
      </c>
      <c r="D176" s="193" t="s">
        <v>183</v>
      </c>
      <c r="E176" s="194" t="s">
        <v>1623</v>
      </c>
      <c r="F176" s="195" t="s">
        <v>1624</v>
      </c>
      <c r="G176" s="196" t="s">
        <v>614</v>
      </c>
      <c r="H176" s="197">
        <v>24.5</v>
      </c>
      <c r="I176" s="198"/>
      <c r="J176" s="199">
        <f>ROUND(I176*H176,2)</f>
        <v>0</v>
      </c>
      <c r="K176" s="195" t="s">
        <v>560</v>
      </c>
      <c r="L176" s="56"/>
      <c r="M176" s="200" t="s">
        <v>21</v>
      </c>
      <c r="N176" s="201" t="s">
        <v>42</v>
      </c>
      <c r="O176" s="37"/>
      <c r="P176" s="202">
        <f>O176*H176</f>
        <v>0</v>
      </c>
      <c r="Q176" s="202">
        <v>0</v>
      </c>
      <c r="R176" s="202">
        <f>Q176*H176</f>
        <v>0</v>
      </c>
      <c r="S176" s="202">
        <v>0</v>
      </c>
      <c r="T176" s="203">
        <f>S176*H176</f>
        <v>0</v>
      </c>
      <c r="AR176" s="19" t="s">
        <v>275</v>
      </c>
      <c r="AT176" s="19" t="s">
        <v>183</v>
      </c>
      <c r="AU176" s="19" t="s">
        <v>80</v>
      </c>
      <c r="AY176" s="19" t="s">
        <v>180</v>
      </c>
      <c r="BE176" s="204">
        <f>IF(N176="základní",J176,0)</f>
        <v>0</v>
      </c>
      <c r="BF176" s="204">
        <f>IF(N176="snížená",J176,0)</f>
        <v>0</v>
      </c>
      <c r="BG176" s="204">
        <f>IF(N176="zákl. přenesená",J176,0)</f>
        <v>0</v>
      </c>
      <c r="BH176" s="204">
        <f>IF(N176="sníž. přenesená",J176,0)</f>
        <v>0</v>
      </c>
      <c r="BI176" s="204">
        <f>IF(N176="nulová",J176,0)</f>
        <v>0</v>
      </c>
      <c r="BJ176" s="19" t="s">
        <v>78</v>
      </c>
      <c r="BK176" s="204">
        <f>ROUND(I176*H176,2)</f>
        <v>0</v>
      </c>
      <c r="BL176" s="19" t="s">
        <v>275</v>
      </c>
      <c r="BM176" s="19" t="s">
        <v>1625</v>
      </c>
    </row>
    <row r="177" spans="2:47" s="1" customFormat="1" ht="13.5">
      <c r="B177" s="36"/>
      <c r="C177" s="58"/>
      <c r="D177" s="205" t="s">
        <v>188</v>
      </c>
      <c r="E177" s="58"/>
      <c r="F177" s="206" t="s">
        <v>1624</v>
      </c>
      <c r="G177" s="58"/>
      <c r="H177" s="58"/>
      <c r="I177" s="163"/>
      <c r="J177" s="58"/>
      <c r="K177" s="58"/>
      <c r="L177" s="56"/>
      <c r="M177" s="73"/>
      <c r="N177" s="37"/>
      <c r="O177" s="37"/>
      <c r="P177" s="37"/>
      <c r="Q177" s="37"/>
      <c r="R177" s="37"/>
      <c r="S177" s="37"/>
      <c r="T177" s="74"/>
      <c r="AT177" s="19" t="s">
        <v>188</v>
      </c>
      <c r="AU177" s="19" t="s">
        <v>80</v>
      </c>
    </row>
    <row r="178" spans="2:51" s="12" customFormat="1" ht="27">
      <c r="B178" s="207"/>
      <c r="C178" s="208"/>
      <c r="D178" s="230" t="s">
        <v>190</v>
      </c>
      <c r="E178" s="243" t="s">
        <v>21</v>
      </c>
      <c r="F178" s="244" t="s">
        <v>1626</v>
      </c>
      <c r="G178" s="208"/>
      <c r="H178" s="245">
        <v>24.5</v>
      </c>
      <c r="I178" s="212"/>
      <c r="J178" s="208"/>
      <c r="K178" s="208"/>
      <c r="L178" s="213"/>
      <c r="M178" s="214"/>
      <c r="N178" s="215"/>
      <c r="O178" s="215"/>
      <c r="P178" s="215"/>
      <c r="Q178" s="215"/>
      <c r="R178" s="215"/>
      <c r="S178" s="215"/>
      <c r="T178" s="216"/>
      <c r="AT178" s="217" t="s">
        <v>190</v>
      </c>
      <c r="AU178" s="217" t="s">
        <v>80</v>
      </c>
      <c r="AV178" s="12" t="s">
        <v>80</v>
      </c>
      <c r="AW178" s="12" t="s">
        <v>34</v>
      </c>
      <c r="AX178" s="12" t="s">
        <v>78</v>
      </c>
      <c r="AY178" s="217" t="s">
        <v>180</v>
      </c>
    </row>
    <row r="179" spans="2:65" s="1" customFormat="1" ht="31.5" customHeight="1">
      <c r="B179" s="36"/>
      <c r="C179" s="232" t="s">
        <v>293</v>
      </c>
      <c r="D179" s="232" t="s">
        <v>219</v>
      </c>
      <c r="E179" s="233" t="s">
        <v>1627</v>
      </c>
      <c r="F179" s="234" t="s">
        <v>1628</v>
      </c>
      <c r="G179" s="235" t="s">
        <v>614</v>
      </c>
      <c r="H179" s="236">
        <v>24.5</v>
      </c>
      <c r="I179" s="237"/>
      <c r="J179" s="238">
        <f>ROUND(I179*H179,2)</f>
        <v>0</v>
      </c>
      <c r="K179" s="234" t="s">
        <v>21</v>
      </c>
      <c r="L179" s="239"/>
      <c r="M179" s="240" t="s">
        <v>21</v>
      </c>
      <c r="N179" s="241" t="s">
        <v>42</v>
      </c>
      <c r="O179" s="37"/>
      <c r="P179" s="202">
        <f>O179*H179</f>
        <v>0</v>
      </c>
      <c r="Q179" s="202">
        <v>0.0303</v>
      </c>
      <c r="R179" s="202">
        <f>Q179*H179</f>
        <v>0.7423500000000001</v>
      </c>
      <c r="S179" s="202">
        <v>0</v>
      </c>
      <c r="T179" s="203">
        <f>S179*H179</f>
        <v>0</v>
      </c>
      <c r="AR179" s="19" t="s">
        <v>356</v>
      </c>
      <c r="AT179" s="19" t="s">
        <v>219</v>
      </c>
      <c r="AU179" s="19" t="s">
        <v>80</v>
      </c>
      <c r="AY179" s="19" t="s">
        <v>180</v>
      </c>
      <c r="BE179" s="204">
        <f>IF(N179="základní",J179,0)</f>
        <v>0</v>
      </c>
      <c r="BF179" s="204">
        <f>IF(N179="snížená",J179,0)</f>
        <v>0</v>
      </c>
      <c r="BG179" s="204">
        <f>IF(N179="zákl. přenesená",J179,0)</f>
        <v>0</v>
      </c>
      <c r="BH179" s="204">
        <f>IF(N179="sníž. přenesená",J179,0)</f>
        <v>0</v>
      </c>
      <c r="BI179" s="204">
        <f>IF(N179="nulová",J179,0)</f>
        <v>0</v>
      </c>
      <c r="BJ179" s="19" t="s">
        <v>78</v>
      </c>
      <c r="BK179" s="204">
        <f>ROUND(I179*H179,2)</f>
        <v>0</v>
      </c>
      <c r="BL179" s="19" t="s">
        <v>275</v>
      </c>
      <c r="BM179" s="19" t="s">
        <v>1629</v>
      </c>
    </row>
    <row r="180" spans="2:47" s="1" customFormat="1" ht="27">
      <c r="B180" s="36"/>
      <c r="C180" s="58"/>
      <c r="D180" s="205" t="s">
        <v>188</v>
      </c>
      <c r="E180" s="58"/>
      <c r="F180" s="206" t="s">
        <v>1628</v>
      </c>
      <c r="G180" s="58"/>
      <c r="H180" s="58"/>
      <c r="I180" s="163"/>
      <c r="J180" s="58"/>
      <c r="K180" s="58"/>
      <c r="L180" s="56"/>
      <c r="M180" s="73"/>
      <c r="N180" s="37"/>
      <c r="O180" s="37"/>
      <c r="P180" s="37"/>
      <c r="Q180" s="37"/>
      <c r="R180" s="37"/>
      <c r="S180" s="37"/>
      <c r="T180" s="74"/>
      <c r="AT180" s="19" t="s">
        <v>188</v>
      </c>
      <c r="AU180" s="19" t="s">
        <v>80</v>
      </c>
    </row>
    <row r="181" spans="2:47" s="1" customFormat="1" ht="40.5">
      <c r="B181" s="36"/>
      <c r="C181" s="58"/>
      <c r="D181" s="230" t="s">
        <v>216</v>
      </c>
      <c r="E181" s="58"/>
      <c r="F181" s="231" t="s">
        <v>827</v>
      </c>
      <c r="G181" s="58"/>
      <c r="H181" s="58"/>
      <c r="I181" s="163"/>
      <c r="J181" s="58"/>
      <c r="K181" s="58"/>
      <c r="L181" s="56"/>
      <c r="M181" s="73"/>
      <c r="N181" s="37"/>
      <c r="O181" s="37"/>
      <c r="P181" s="37"/>
      <c r="Q181" s="37"/>
      <c r="R181" s="37"/>
      <c r="S181" s="37"/>
      <c r="T181" s="74"/>
      <c r="AT181" s="19" t="s">
        <v>216</v>
      </c>
      <c r="AU181" s="19" t="s">
        <v>80</v>
      </c>
    </row>
    <row r="182" spans="2:65" s="1" customFormat="1" ht="22.5" customHeight="1">
      <c r="B182" s="36"/>
      <c r="C182" s="193" t="s">
        <v>7</v>
      </c>
      <c r="D182" s="193" t="s">
        <v>183</v>
      </c>
      <c r="E182" s="194" t="s">
        <v>1630</v>
      </c>
      <c r="F182" s="195" t="s">
        <v>1631</v>
      </c>
      <c r="G182" s="196" t="s">
        <v>186</v>
      </c>
      <c r="H182" s="197">
        <v>140</v>
      </c>
      <c r="I182" s="198"/>
      <c r="J182" s="199">
        <f>ROUND(I182*H182,2)</f>
        <v>0</v>
      </c>
      <c r="K182" s="195" t="s">
        <v>560</v>
      </c>
      <c r="L182" s="56"/>
      <c r="M182" s="200" t="s">
        <v>21</v>
      </c>
      <c r="N182" s="201" t="s">
        <v>42</v>
      </c>
      <c r="O182" s="37"/>
      <c r="P182" s="202">
        <f>O182*H182</f>
        <v>0</v>
      </c>
      <c r="Q182" s="202">
        <v>0</v>
      </c>
      <c r="R182" s="202">
        <f>Q182*H182</f>
        <v>0</v>
      </c>
      <c r="S182" s="202">
        <v>0</v>
      </c>
      <c r="T182" s="203">
        <f>S182*H182</f>
        <v>0</v>
      </c>
      <c r="AR182" s="19" t="s">
        <v>275</v>
      </c>
      <c r="AT182" s="19" t="s">
        <v>183</v>
      </c>
      <c r="AU182" s="19" t="s">
        <v>80</v>
      </c>
      <c r="AY182" s="19" t="s">
        <v>180</v>
      </c>
      <c r="BE182" s="204">
        <f>IF(N182="základní",J182,0)</f>
        <v>0</v>
      </c>
      <c r="BF182" s="204">
        <f>IF(N182="snížená",J182,0)</f>
        <v>0</v>
      </c>
      <c r="BG182" s="204">
        <f>IF(N182="zákl. přenesená",J182,0)</f>
        <v>0</v>
      </c>
      <c r="BH182" s="204">
        <f>IF(N182="sníž. přenesená",J182,0)</f>
        <v>0</v>
      </c>
      <c r="BI182" s="204">
        <f>IF(N182="nulová",J182,0)</f>
        <v>0</v>
      </c>
      <c r="BJ182" s="19" t="s">
        <v>78</v>
      </c>
      <c r="BK182" s="204">
        <f>ROUND(I182*H182,2)</f>
        <v>0</v>
      </c>
      <c r="BL182" s="19" t="s">
        <v>275</v>
      </c>
      <c r="BM182" s="19" t="s">
        <v>1632</v>
      </c>
    </row>
    <row r="183" spans="2:47" s="1" customFormat="1" ht="13.5">
      <c r="B183" s="36"/>
      <c r="C183" s="58"/>
      <c r="D183" s="205" t="s">
        <v>188</v>
      </c>
      <c r="E183" s="58"/>
      <c r="F183" s="206" t="s">
        <v>1633</v>
      </c>
      <c r="G183" s="58"/>
      <c r="H183" s="58"/>
      <c r="I183" s="163"/>
      <c r="J183" s="58"/>
      <c r="K183" s="58"/>
      <c r="L183" s="56"/>
      <c r="M183" s="73"/>
      <c r="N183" s="37"/>
      <c r="O183" s="37"/>
      <c r="P183" s="37"/>
      <c r="Q183" s="37"/>
      <c r="R183" s="37"/>
      <c r="S183" s="37"/>
      <c r="T183" s="74"/>
      <c r="AT183" s="19" t="s">
        <v>188</v>
      </c>
      <c r="AU183" s="19" t="s">
        <v>80</v>
      </c>
    </row>
    <row r="184" spans="2:51" s="12" customFormat="1" ht="27">
      <c r="B184" s="207"/>
      <c r="C184" s="208"/>
      <c r="D184" s="230" t="s">
        <v>190</v>
      </c>
      <c r="E184" s="243" t="s">
        <v>21</v>
      </c>
      <c r="F184" s="244" t="s">
        <v>1634</v>
      </c>
      <c r="G184" s="208"/>
      <c r="H184" s="245">
        <v>140</v>
      </c>
      <c r="I184" s="212"/>
      <c r="J184" s="208"/>
      <c r="K184" s="208"/>
      <c r="L184" s="213"/>
      <c r="M184" s="214"/>
      <c r="N184" s="215"/>
      <c r="O184" s="215"/>
      <c r="P184" s="215"/>
      <c r="Q184" s="215"/>
      <c r="R184" s="215"/>
      <c r="S184" s="215"/>
      <c r="T184" s="216"/>
      <c r="AT184" s="217" t="s">
        <v>190</v>
      </c>
      <c r="AU184" s="217" t="s">
        <v>80</v>
      </c>
      <c r="AV184" s="12" t="s">
        <v>80</v>
      </c>
      <c r="AW184" s="12" t="s">
        <v>34</v>
      </c>
      <c r="AX184" s="12" t="s">
        <v>78</v>
      </c>
      <c r="AY184" s="217" t="s">
        <v>180</v>
      </c>
    </row>
    <row r="185" spans="2:65" s="1" customFormat="1" ht="31.5" customHeight="1">
      <c r="B185" s="36"/>
      <c r="C185" s="232" t="s">
        <v>301</v>
      </c>
      <c r="D185" s="232" t="s">
        <v>219</v>
      </c>
      <c r="E185" s="233" t="s">
        <v>1635</v>
      </c>
      <c r="F185" s="234" t="s">
        <v>1636</v>
      </c>
      <c r="G185" s="235" t="s">
        <v>186</v>
      </c>
      <c r="H185" s="236">
        <v>140</v>
      </c>
      <c r="I185" s="237"/>
      <c r="J185" s="238">
        <f>ROUND(I185*H185,2)</f>
        <v>0</v>
      </c>
      <c r="K185" s="234" t="s">
        <v>21</v>
      </c>
      <c r="L185" s="239"/>
      <c r="M185" s="240" t="s">
        <v>21</v>
      </c>
      <c r="N185" s="241" t="s">
        <v>42</v>
      </c>
      <c r="O185" s="37"/>
      <c r="P185" s="202">
        <f>O185*H185</f>
        <v>0</v>
      </c>
      <c r="Q185" s="202">
        <v>0.017</v>
      </c>
      <c r="R185" s="202">
        <f>Q185*H185</f>
        <v>2.3800000000000003</v>
      </c>
      <c r="S185" s="202">
        <v>0</v>
      </c>
      <c r="T185" s="203">
        <f>S185*H185</f>
        <v>0</v>
      </c>
      <c r="AR185" s="19" t="s">
        <v>356</v>
      </c>
      <c r="AT185" s="19" t="s">
        <v>219</v>
      </c>
      <c r="AU185" s="19" t="s">
        <v>80</v>
      </c>
      <c r="AY185" s="19" t="s">
        <v>180</v>
      </c>
      <c r="BE185" s="204">
        <f>IF(N185="základní",J185,0)</f>
        <v>0</v>
      </c>
      <c r="BF185" s="204">
        <f>IF(N185="snížená",J185,0)</f>
        <v>0</v>
      </c>
      <c r="BG185" s="204">
        <f>IF(N185="zákl. přenesená",J185,0)</f>
        <v>0</v>
      </c>
      <c r="BH185" s="204">
        <f>IF(N185="sníž. přenesená",J185,0)</f>
        <v>0</v>
      </c>
      <c r="BI185" s="204">
        <f>IF(N185="nulová",J185,0)</f>
        <v>0</v>
      </c>
      <c r="BJ185" s="19" t="s">
        <v>78</v>
      </c>
      <c r="BK185" s="204">
        <f>ROUND(I185*H185,2)</f>
        <v>0</v>
      </c>
      <c r="BL185" s="19" t="s">
        <v>275</v>
      </c>
      <c r="BM185" s="19" t="s">
        <v>1637</v>
      </c>
    </row>
    <row r="186" spans="2:47" s="1" customFormat="1" ht="27">
      <c r="B186" s="36"/>
      <c r="C186" s="58"/>
      <c r="D186" s="205" t="s">
        <v>188</v>
      </c>
      <c r="E186" s="58"/>
      <c r="F186" s="206" t="s">
        <v>1638</v>
      </c>
      <c r="G186" s="58"/>
      <c r="H186" s="58"/>
      <c r="I186" s="163"/>
      <c r="J186" s="58"/>
      <c r="K186" s="58"/>
      <c r="L186" s="56"/>
      <c r="M186" s="73"/>
      <c r="N186" s="37"/>
      <c r="O186" s="37"/>
      <c r="P186" s="37"/>
      <c r="Q186" s="37"/>
      <c r="R186" s="37"/>
      <c r="S186" s="37"/>
      <c r="T186" s="74"/>
      <c r="AT186" s="19" t="s">
        <v>188</v>
      </c>
      <c r="AU186" s="19" t="s">
        <v>80</v>
      </c>
    </row>
    <row r="187" spans="2:47" s="1" customFormat="1" ht="40.5">
      <c r="B187" s="36"/>
      <c r="C187" s="58"/>
      <c r="D187" s="230" t="s">
        <v>216</v>
      </c>
      <c r="E187" s="58"/>
      <c r="F187" s="231" t="s">
        <v>827</v>
      </c>
      <c r="G187" s="58"/>
      <c r="H187" s="58"/>
      <c r="I187" s="163"/>
      <c r="J187" s="58"/>
      <c r="K187" s="58"/>
      <c r="L187" s="56"/>
      <c r="M187" s="73"/>
      <c r="N187" s="37"/>
      <c r="O187" s="37"/>
      <c r="P187" s="37"/>
      <c r="Q187" s="37"/>
      <c r="R187" s="37"/>
      <c r="S187" s="37"/>
      <c r="T187" s="74"/>
      <c r="AT187" s="19" t="s">
        <v>216</v>
      </c>
      <c r="AU187" s="19" t="s">
        <v>80</v>
      </c>
    </row>
    <row r="188" spans="2:65" s="1" customFormat="1" ht="22.5" customHeight="1">
      <c r="B188" s="36"/>
      <c r="C188" s="193" t="s">
        <v>306</v>
      </c>
      <c r="D188" s="193" t="s">
        <v>183</v>
      </c>
      <c r="E188" s="194" t="s">
        <v>1639</v>
      </c>
      <c r="F188" s="195" t="s">
        <v>1640</v>
      </c>
      <c r="G188" s="196" t="s">
        <v>614</v>
      </c>
      <c r="H188" s="197">
        <v>57.05</v>
      </c>
      <c r="I188" s="198"/>
      <c r="J188" s="199">
        <f>ROUND(I188*H188,2)</f>
        <v>0</v>
      </c>
      <c r="K188" s="195" t="s">
        <v>560</v>
      </c>
      <c r="L188" s="56"/>
      <c r="M188" s="200" t="s">
        <v>21</v>
      </c>
      <c r="N188" s="201" t="s">
        <v>42</v>
      </c>
      <c r="O188" s="37"/>
      <c r="P188" s="202">
        <f>O188*H188</f>
        <v>0</v>
      </c>
      <c r="Q188" s="202">
        <v>0.00011</v>
      </c>
      <c r="R188" s="202">
        <f>Q188*H188</f>
        <v>0.0062755</v>
      </c>
      <c r="S188" s="202">
        <v>0</v>
      </c>
      <c r="T188" s="203">
        <f>S188*H188</f>
        <v>0</v>
      </c>
      <c r="AR188" s="19" t="s">
        <v>275</v>
      </c>
      <c r="AT188" s="19" t="s">
        <v>183</v>
      </c>
      <c r="AU188" s="19" t="s">
        <v>80</v>
      </c>
      <c r="AY188" s="19" t="s">
        <v>180</v>
      </c>
      <c r="BE188" s="204">
        <f>IF(N188="základní",J188,0)</f>
        <v>0</v>
      </c>
      <c r="BF188" s="204">
        <f>IF(N188="snížená",J188,0)</f>
        <v>0</v>
      </c>
      <c r="BG188" s="204">
        <f>IF(N188="zákl. přenesená",J188,0)</f>
        <v>0</v>
      </c>
      <c r="BH188" s="204">
        <f>IF(N188="sníž. přenesená",J188,0)</f>
        <v>0</v>
      </c>
      <c r="BI188" s="204">
        <f>IF(N188="nulová",J188,0)</f>
        <v>0</v>
      </c>
      <c r="BJ188" s="19" t="s">
        <v>78</v>
      </c>
      <c r="BK188" s="204">
        <f>ROUND(I188*H188,2)</f>
        <v>0</v>
      </c>
      <c r="BL188" s="19" t="s">
        <v>275</v>
      </c>
      <c r="BM188" s="19" t="s">
        <v>1641</v>
      </c>
    </row>
    <row r="189" spans="2:47" s="1" customFormat="1" ht="27">
      <c r="B189" s="36"/>
      <c r="C189" s="58"/>
      <c r="D189" s="205" t="s">
        <v>188</v>
      </c>
      <c r="E189" s="58"/>
      <c r="F189" s="206" t="s">
        <v>1642</v>
      </c>
      <c r="G189" s="58"/>
      <c r="H189" s="58"/>
      <c r="I189" s="163"/>
      <c r="J189" s="58"/>
      <c r="K189" s="58"/>
      <c r="L189" s="56"/>
      <c r="M189" s="73"/>
      <c r="N189" s="37"/>
      <c r="O189" s="37"/>
      <c r="P189" s="37"/>
      <c r="Q189" s="37"/>
      <c r="R189" s="37"/>
      <c r="S189" s="37"/>
      <c r="T189" s="74"/>
      <c r="AT189" s="19" t="s">
        <v>188</v>
      </c>
      <c r="AU189" s="19" t="s">
        <v>80</v>
      </c>
    </row>
    <row r="190" spans="2:47" s="1" customFormat="1" ht="108">
      <c r="B190" s="36"/>
      <c r="C190" s="58"/>
      <c r="D190" s="205" t="s">
        <v>198</v>
      </c>
      <c r="E190" s="58"/>
      <c r="F190" s="218" t="s">
        <v>1643</v>
      </c>
      <c r="G190" s="58"/>
      <c r="H190" s="58"/>
      <c r="I190" s="163"/>
      <c r="J190" s="58"/>
      <c r="K190" s="58"/>
      <c r="L190" s="56"/>
      <c r="M190" s="73"/>
      <c r="N190" s="37"/>
      <c r="O190" s="37"/>
      <c r="P190" s="37"/>
      <c r="Q190" s="37"/>
      <c r="R190" s="37"/>
      <c r="S190" s="37"/>
      <c r="T190" s="74"/>
      <c r="AT190" s="19" t="s">
        <v>198</v>
      </c>
      <c r="AU190" s="19" t="s">
        <v>80</v>
      </c>
    </row>
    <row r="191" spans="2:51" s="12" customFormat="1" ht="13.5">
      <c r="B191" s="207"/>
      <c r="C191" s="208"/>
      <c r="D191" s="230" t="s">
        <v>190</v>
      </c>
      <c r="E191" s="243" t="s">
        <v>21</v>
      </c>
      <c r="F191" s="244" t="s">
        <v>1644</v>
      </c>
      <c r="G191" s="208"/>
      <c r="H191" s="245">
        <v>57.05</v>
      </c>
      <c r="I191" s="212"/>
      <c r="J191" s="208"/>
      <c r="K191" s="208"/>
      <c r="L191" s="213"/>
      <c r="M191" s="214"/>
      <c r="N191" s="215"/>
      <c r="O191" s="215"/>
      <c r="P191" s="215"/>
      <c r="Q191" s="215"/>
      <c r="R191" s="215"/>
      <c r="S191" s="215"/>
      <c r="T191" s="216"/>
      <c r="AT191" s="217" t="s">
        <v>190</v>
      </c>
      <c r="AU191" s="217" t="s">
        <v>80</v>
      </c>
      <c r="AV191" s="12" t="s">
        <v>80</v>
      </c>
      <c r="AW191" s="12" t="s">
        <v>34</v>
      </c>
      <c r="AX191" s="12" t="s">
        <v>78</v>
      </c>
      <c r="AY191" s="217" t="s">
        <v>180</v>
      </c>
    </row>
    <row r="192" spans="2:65" s="1" customFormat="1" ht="22.5" customHeight="1">
      <c r="B192" s="36"/>
      <c r="C192" s="232" t="s">
        <v>311</v>
      </c>
      <c r="D192" s="232" t="s">
        <v>219</v>
      </c>
      <c r="E192" s="233" t="s">
        <v>1645</v>
      </c>
      <c r="F192" s="234" t="s">
        <v>1646</v>
      </c>
      <c r="G192" s="235" t="s">
        <v>614</v>
      </c>
      <c r="H192" s="236">
        <v>57.05</v>
      </c>
      <c r="I192" s="237"/>
      <c r="J192" s="238">
        <f>ROUND(I192*H192,2)</f>
        <v>0</v>
      </c>
      <c r="K192" s="234" t="s">
        <v>21</v>
      </c>
      <c r="L192" s="239"/>
      <c r="M192" s="240" t="s">
        <v>21</v>
      </c>
      <c r="N192" s="241" t="s">
        <v>42</v>
      </c>
      <c r="O192" s="37"/>
      <c r="P192" s="202">
        <f>O192*H192</f>
        <v>0</v>
      </c>
      <c r="Q192" s="202">
        <v>0.0091686</v>
      </c>
      <c r="R192" s="202">
        <f>Q192*H192</f>
        <v>0.52306863</v>
      </c>
      <c r="S192" s="202">
        <v>0</v>
      </c>
      <c r="T192" s="203">
        <f>S192*H192</f>
        <v>0</v>
      </c>
      <c r="AR192" s="19" t="s">
        <v>356</v>
      </c>
      <c r="AT192" s="19" t="s">
        <v>219</v>
      </c>
      <c r="AU192" s="19" t="s">
        <v>80</v>
      </c>
      <c r="AY192" s="19" t="s">
        <v>180</v>
      </c>
      <c r="BE192" s="204">
        <f>IF(N192="základní",J192,0)</f>
        <v>0</v>
      </c>
      <c r="BF192" s="204">
        <f>IF(N192="snížená",J192,0)</f>
        <v>0</v>
      </c>
      <c r="BG192" s="204">
        <f>IF(N192="zákl. přenesená",J192,0)</f>
        <v>0</v>
      </c>
      <c r="BH192" s="204">
        <f>IF(N192="sníž. přenesená",J192,0)</f>
        <v>0</v>
      </c>
      <c r="BI192" s="204">
        <f>IF(N192="nulová",J192,0)</f>
        <v>0</v>
      </c>
      <c r="BJ192" s="19" t="s">
        <v>78</v>
      </c>
      <c r="BK192" s="204">
        <f>ROUND(I192*H192,2)</f>
        <v>0</v>
      </c>
      <c r="BL192" s="19" t="s">
        <v>275</v>
      </c>
      <c r="BM192" s="19" t="s">
        <v>1647</v>
      </c>
    </row>
    <row r="193" spans="2:47" s="1" customFormat="1" ht="27">
      <c r="B193" s="36"/>
      <c r="C193" s="58"/>
      <c r="D193" s="230" t="s">
        <v>188</v>
      </c>
      <c r="E193" s="58"/>
      <c r="F193" s="242" t="s">
        <v>1648</v>
      </c>
      <c r="G193" s="58"/>
      <c r="H193" s="58"/>
      <c r="I193" s="163"/>
      <c r="J193" s="58"/>
      <c r="K193" s="58"/>
      <c r="L193" s="56"/>
      <c r="M193" s="73"/>
      <c r="N193" s="37"/>
      <c r="O193" s="37"/>
      <c r="P193" s="37"/>
      <c r="Q193" s="37"/>
      <c r="R193" s="37"/>
      <c r="S193" s="37"/>
      <c r="T193" s="74"/>
      <c r="AT193" s="19" t="s">
        <v>188</v>
      </c>
      <c r="AU193" s="19" t="s">
        <v>80</v>
      </c>
    </row>
    <row r="194" spans="2:65" s="1" customFormat="1" ht="22.5" customHeight="1">
      <c r="B194" s="36"/>
      <c r="C194" s="193" t="s">
        <v>317</v>
      </c>
      <c r="D194" s="193" t="s">
        <v>183</v>
      </c>
      <c r="E194" s="194" t="s">
        <v>1649</v>
      </c>
      <c r="F194" s="195" t="s">
        <v>1650</v>
      </c>
      <c r="G194" s="196" t="s">
        <v>196</v>
      </c>
      <c r="H194" s="197">
        <v>3.926</v>
      </c>
      <c r="I194" s="198"/>
      <c r="J194" s="199">
        <f>ROUND(I194*H194,2)</f>
        <v>0</v>
      </c>
      <c r="K194" s="195" t="s">
        <v>560</v>
      </c>
      <c r="L194" s="56"/>
      <c r="M194" s="200" t="s">
        <v>21</v>
      </c>
      <c r="N194" s="201" t="s">
        <v>42</v>
      </c>
      <c r="O194" s="37"/>
      <c r="P194" s="202">
        <f>O194*H194</f>
        <v>0</v>
      </c>
      <c r="Q194" s="202">
        <v>0</v>
      </c>
      <c r="R194" s="202">
        <f>Q194*H194</f>
        <v>0</v>
      </c>
      <c r="S194" s="202">
        <v>0</v>
      </c>
      <c r="T194" s="203">
        <f>S194*H194</f>
        <v>0</v>
      </c>
      <c r="AR194" s="19" t="s">
        <v>275</v>
      </c>
      <c r="AT194" s="19" t="s">
        <v>183</v>
      </c>
      <c r="AU194" s="19" t="s">
        <v>80</v>
      </c>
      <c r="AY194" s="19" t="s">
        <v>180</v>
      </c>
      <c r="BE194" s="204">
        <f>IF(N194="základní",J194,0)</f>
        <v>0</v>
      </c>
      <c r="BF194" s="204">
        <f>IF(N194="snížená",J194,0)</f>
        <v>0</v>
      </c>
      <c r="BG194" s="204">
        <f>IF(N194="zákl. přenesená",J194,0)</f>
        <v>0</v>
      </c>
      <c r="BH194" s="204">
        <f>IF(N194="sníž. přenesená",J194,0)</f>
        <v>0</v>
      </c>
      <c r="BI194" s="204">
        <f>IF(N194="nulová",J194,0)</f>
        <v>0</v>
      </c>
      <c r="BJ194" s="19" t="s">
        <v>78</v>
      </c>
      <c r="BK194" s="204">
        <f>ROUND(I194*H194,2)</f>
        <v>0</v>
      </c>
      <c r="BL194" s="19" t="s">
        <v>275</v>
      </c>
      <c r="BM194" s="19" t="s">
        <v>1651</v>
      </c>
    </row>
    <row r="195" spans="2:47" s="1" customFormat="1" ht="27">
      <c r="B195" s="36"/>
      <c r="C195" s="58"/>
      <c r="D195" s="205" t="s">
        <v>188</v>
      </c>
      <c r="E195" s="58"/>
      <c r="F195" s="206" t="s">
        <v>1652</v>
      </c>
      <c r="G195" s="58"/>
      <c r="H195" s="58"/>
      <c r="I195" s="163"/>
      <c r="J195" s="58"/>
      <c r="K195" s="58"/>
      <c r="L195" s="56"/>
      <c r="M195" s="73"/>
      <c r="N195" s="37"/>
      <c r="O195" s="37"/>
      <c r="P195" s="37"/>
      <c r="Q195" s="37"/>
      <c r="R195" s="37"/>
      <c r="S195" s="37"/>
      <c r="T195" s="74"/>
      <c r="AT195" s="19" t="s">
        <v>188</v>
      </c>
      <c r="AU195" s="19" t="s">
        <v>80</v>
      </c>
    </row>
    <row r="196" spans="2:47" s="1" customFormat="1" ht="121.5">
      <c r="B196" s="36"/>
      <c r="C196" s="58"/>
      <c r="D196" s="230" t="s">
        <v>198</v>
      </c>
      <c r="E196" s="58"/>
      <c r="F196" s="231" t="s">
        <v>1653</v>
      </c>
      <c r="G196" s="58"/>
      <c r="H196" s="58"/>
      <c r="I196" s="163"/>
      <c r="J196" s="58"/>
      <c r="K196" s="58"/>
      <c r="L196" s="56"/>
      <c r="M196" s="73"/>
      <c r="N196" s="37"/>
      <c r="O196" s="37"/>
      <c r="P196" s="37"/>
      <c r="Q196" s="37"/>
      <c r="R196" s="37"/>
      <c r="S196" s="37"/>
      <c r="T196" s="74"/>
      <c r="AT196" s="19" t="s">
        <v>198</v>
      </c>
      <c r="AU196" s="19" t="s">
        <v>80</v>
      </c>
    </row>
    <row r="197" spans="2:65" s="1" customFormat="1" ht="22.5" customHeight="1">
      <c r="B197" s="36"/>
      <c r="C197" s="193" t="s">
        <v>324</v>
      </c>
      <c r="D197" s="193" t="s">
        <v>183</v>
      </c>
      <c r="E197" s="194" t="s">
        <v>1654</v>
      </c>
      <c r="F197" s="195" t="s">
        <v>1655</v>
      </c>
      <c r="G197" s="196" t="s">
        <v>196</v>
      </c>
      <c r="H197" s="197">
        <v>3.926</v>
      </c>
      <c r="I197" s="198"/>
      <c r="J197" s="199">
        <f>ROUND(I197*H197,2)</f>
        <v>0</v>
      </c>
      <c r="K197" s="195" t="s">
        <v>560</v>
      </c>
      <c r="L197" s="56"/>
      <c r="M197" s="200" t="s">
        <v>21</v>
      </c>
      <c r="N197" s="201" t="s">
        <v>42</v>
      </c>
      <c r="O197" s="37"/>
      <c r="P197" s="202">
        <f>O197*H197</f>
        <v>0</v>
      </c>
      <c r="Q197" s="202">
        <v>0</v>
      </c>
      <c r="R197" s="202">
        <f>Q197*H197</f>
        <v>0</v>
      </c>
      <c r="S197" s="202">
        <v>0</v>
      </c>
      <c r="T197" s="203">
        <f>S197*H197</f>
        <v>0</v>
      </c>
      <c r="AR197" s="19" t="s">
        <v>275</v>
      </c>
      <c r="AT197" s="19" t="s">
        <v>183</v>
      </c>
      <c r="AU197" s="19" t="s">
        <v>80</v>
      </c>
      <c r="AY197" s="19" t="s">
        <v>180</v>
      </c>
      <c r="BE197" s="204">
        <f>IF(N197="základní",J197,0)</f>
        <v>0</v>
      </c>
      <c r="BF197" s="204">
        <f>IF(N197="snížená",J197,0)</f>
        <v>0</v>
      </c>
      <c r="BG197" s="204">
        <f>IF(N197="zákl. přenesená",J197,0)</f>
        <v>0</v>
      </c>
      <c r="BH197" s="204">
        <f>IF(N197="sníž. přenesená",J197,0)</f>
        <v>0</v>
      </c>
      <c r="BI197" s="204">
        <f>IF(N197="nulová",J197,0)</f>
        <v>0</v>
      </c>
      <c r="BJ197" s="19" t="s">
        <v>78</v>
      </c>
      <c r="BK197" s="204">
        <f>ROUND(I197*H197,2)</f>
        <v>0</v>
      </c>
      <c r="BL197" s="19" t="s">
        <v>275</v>
      </c>
      <c r="BM197" s="19" t="s">
        <v>1656</v>
      </c>
    </row>
    <row r="198" spans="2:47" s="1" customFormat="1" ht="27">
      <c r="B198" s="36"/>
      <c r="C198" s="58"/>
      <c r="D198" s="205" t="s">
        <v>188</v>
      </c>
      <c r="E198" s="58"/>
      <c r="F198" s="206" t="s">
        <v>1657</v>
      </c>
      <c r="G198" s="58"/>
      <c r="H198" s="58"/>
      <c r="I198" s="163"/>
      <c r="J198" s="58"/>
      <c r="K198" s="58"/>
      <c r="L198" s="56"/>
      <c r="M198" s="73"/>
      <c r="N198" s="37"/>
      <c r="O198" s="37"/>
      <c r="P198" s="37"/>
      <c r="Q198" s="37"/>
      <c r="R198" s="37"/>
      <c r="S198" s="37"/>
      <c r="T198" s="74"/>
      <c r="AT198" s="19" t="s">
        <v>188</v>
      </c>
      <c r="AU198" s="19" t="s">
        <v>80</v>
      </c>
    </row>
    <row r="199" spans="2:47" s="1" customFormat="1" ht="121.5">
      <c r="B199" s="36"/>
      <c r="C199" s="58"/>
      <c r="D199" s="230" t="s">
        <v>198</v>
      </c>
      <c r="E199" s="58"/>
      <c r="F199" s="231" t="s">
        <v>1653</v>
      </c>
      <c r="G199" s="58"/>
      <c r="H199" s="58"/>
      <c r="I199" s="163"/>
      <c r="J199" s="58"/>
      <c r="K199" s="58"/>
      <c r="L199" s="56"/>
      <c r="M199" s="73"/>
      <c r="N199" s="37"/>
      <c r="O199" s="37"/>
      <c r="P199" s="37"/>
      <c r="Q199" s="37"/>
      <c r="R199" s="37"/>
      <c r="S199" s="37"/>
      <c r="T199" s="74"/>
      <c r="AT199" s="19" t="s">
        <v>198</v>
      </c>
      <c r="AU199" s="19" t="s">
        <v>80</v>
      </c>
    </row>
    <row r="200" spans="2:65" s="1" customFormat="1" ht="22.5" customHeight="1">
      <c r="B200" s="36"/>
      <c r="C200" s="193" t="s">
        <v>328</v>
      </c>
      <c r="D200" s="193" t="s">
        <v>183</v>
      </c>
      <c r="E200" s="194" t="s">
        <v>1023</v>
      </c>
      <c r="F200" s="195" t="s">
        <v>1024</v>
      </c>
      <c r="G200" s="196" t="s">
        <v>196</v>
      </c>
      <c r="H200" s="197">
        <v>3.926</v>
      </c>
      <c r="I200" s="198"/>
      <c r="J200" s="199">
        <f>ROUND(I200*H200,2)</f>
        <v>0</v>
      </c>
      <c r="K200" s="195" t="s">
        <v>560</v>
      </c>
      <c r="L200" s="56"/>
      <c r="M200" s="200" t="s">
        <v>21</v>
      </c>
      <c r="N200" s="201" t="s">
        <v>42</v>
      </c>
      <c r="O200" s="37"/>
      <c r="P200" s="202">
        <f>O200*H200</f>
        <v>0</v>
      </c>
      <c r="Q200" s="202">
        <v>0</v>
      </c>
      <c r="R200" s="202">
        <f>Q200*H200</f>
        <v>0</v>
      </c>
      <c r="S200" s="202">
        <v>0</v>
      </c>
      <c r="T200" s="203">
        <f>S200*H200</f>
        <v>0</v>
      </c>
      <c r="AR200" s="19" t="s">
        <v>275</v>
      </c>
      <c r="AT200" s="19" t="s">
        <v>183</v>
      </c>
      <c r="AU200" s="19" t="s">
        <v>80</v>
      </c>
      <c r="AY200" s="19" t="s">
        <v>180</v>
      </c>
      <c r="BE200" s="204">
        <f>IF(N200="základní",J200,0)</f>
        <v>0</v>
      </c>
      <c r="BF200" s="204">
        <f>IF(N200="snížená",J200,0)</f>
        <v>0</v>
      </c>
      <c r="BG200" s="204">
        <f>IF(N200="zákl. přenesená",J200,0)</f>
        <v>0</v>
      </c>
      <c r="BH200" s="204">
        <f>IF(N200="sníž. přenesená",J200,0)</f>
        <v>0</v>
      </c>
      <c r="BI200" s="204">
        <f>IF(N200="nulová",J200,0)</f>
        <v>0</v>
      </c>
      <c r="BJ200" s="19" t="s">
        <v>78</v>
      </c>
      <c r="BK200" s="204">
        <f>ROUND(I200*H200,2)</f>
        <v>0</v>
      </c>
      <c r="BL200" s="19" t="s">
        <v>275</v>
      </c>
      <c r="BM200" s="19" t="s">
        <v>1658</v>
      </c>
    </row>
    <row r="201" spans="2:47" s="1" customFormat="1" ht="27">
      <c r="B201" s="36"/>
      <c r="C201" s="58"/>
      <c r="D201" s="205" t="s">
        <v>188</v>
      </c>
      <c r="E201" s="58"/>
      <c r="F201" s="206" t="s">
        <v>1026</v>
      </c>
      <c r="G201" s="58"/>
      <c r="H201" s="58"/>
      <c r="I201" s="163"/>
      <c r="J201" s="58"/>
      <c r="K201" s="58"/>
      <c r="L201" s="56"/>
      <c r="M201" s="73"/>
      <c r="N201" s="37"/>
      <c r="O201" s="37"/>
      <c r="P201" s="37"/>
      <c r="Q201" s="37"/>
      <c r="R201" s="37"/>
      <c r="S201" s="37"/>
      <c r="T201" s="74"/>
      <c r="AT201" s="19" t="s">
        <v>188</v>
      </c>
      <c r="AU201" s="19" t="s">
        <v>80</v>
      </c>
    </row>
    <row r="202" spans="2:47" s="1" customFormat="1" ht="121.5">
      <c r="B202" s="36"/>
      <c r="C202" s="58"/>
      <c r="D202" s="205" t="s">
        <v>198</v>
      </c>
      <c r="E202" s="58"/>
      <c r="F202" s="218" t="s">
        <v>1653</v>
      </c>
      <c r="G202" s="58"/>
      <c r="H202" s="58"/>
      <c r="I202" s="163"/>
      <c r="J202" s="58"/>
      <c r="K202" s="58"/>
      <c r="L202" s="56"/>
      <c r="M202" s="73"/>
      <c r="N202" s="37"/>
      <c r="O202" s="37"/>
      <c r="P202" s="37"/>
      <c r="Q202" s="37"/>
      <c r="R202" s="37"/>
      <c r="S202" s="37"/>
      <c r="T202" s="74"/>
      <c r="AT202" s="19" t="s">
        <v>198</v>
      </c>
      <c r="AU202" s="19" t="s">
        <v>80</v>
      </c>
    </row>
    <row r="203" spans="2:63" s="11" customFormat="1" ht="37.35" customHeight="1">
      <c r="B203" s="176"/>
      <c r="C203" s="177"/>
      <c r="D203" s="178" t="s">
        <v>70</v>
      </c>
      <c r="E203" s="179" t="s">
        <v>219</v>
      </c>
      <c r="F203" s="179" t="s">
        <v>269</v>
      </c>
      <c r="G203" s="177"/>
      <c r="H203" s="177"/>
      <c r="I203" s="180"/>
      <c r="J203" s="181">
        <f>BK203</f>
        <v>0</v>
      </c>
      <c r="K203" s="177"/>
      <c r="L203" s="182"/>
      <c r="M203" s="183"/>
      <c r="N203" s="184"/>
      <c r="O203" s="184"/>
      <c r="P203" s="185">
        <f>P204+P210</f>
        <v>0</v>
      </c>
      <c r="Q203" s="184"/>
      <c r="R203" s="185">
        <f>R204+R210</f>
        <v>0.29324399999999995</v>
      </c>
      <c r="S203" s="184"/>
      <c r="T203" s="186">
        <f>T204+T210</f>
        <v>0</v>
      </c>
      <c r="AR203" s="187" t="s">
        <v>203</v>
      </c>
      <c r="AT203" s="188" t="s">
        <v>70</v>
      </c>
      <c r="AU203" s="188" t="s">
        <v>71</v>
      </c>
      <c r="AY203" s="187" t="s">
        <v>180</v>
      </c>
      <c r="BK203" s="189">
        <f>BK204+BK210</f>
        <v>0</v>
      </c>
    </row>
    <row r="204" spans="2:63" s="11" customFormat="1" ht="19.9" customHeight="1">
      <c r="B204" s="176"/>
      <c r="C204" s="177"/>
      <c r="D204" s="190" t="s">
        <v>70</v>
      </c>
      <c r="E204" s="191" t="s">
        <v>1659</v>
      </c>
      <c r="F204" s="191" t="s">
        <v>1660</v>
      </c>
      <c r="G204" s="177"/>
      <c r="H204" s="177"/>
      <c r="I204" s="180"/>
      <c r="J204" s="192">
        <f>BK204</f>
        <v>0</v>
      </c>
      <c r="K204" s="177"/>
      <c r="L204" s="182"/>
      <c r="M204" s="183"/>
      <c r="N204" s="184"/>
      <c r="O204" s="184"/>
      <c r="P204" s="185">
        <f>SUM(P205:P209)</f>
        <v>0</v>
      </c>
      <c r="Q204" s="184"/>
      <c r="R204" s="185">
        <f>SUM(R205:R209)</f>
        <v>0.00242</v>
      </c>
      <c r="S204" s="184"/>
      <c r="T204" s="186">
        <f>SUM(T205:T209)</f>
        <v>0</v>
      </c>
      <c r="AR204" s="187" t="s">
        <v>203</v>
      </c>
      <c r="AT204" s="188" t="s">
        <v>70</v>
      </c>
      <c r="AU204" s="188" t="s">
        <v>78</v>
      </c>
      <c r="AY204" s="187" t="s">
        <v>180</v>
      </c>
      <c r="BK204" s="189">
        <f>SUM(BK205:BK209)</f>
        <v>0</v>
      </c>
    </row>
    <row r="205" spans="2:65" s="1" customFormat="1" ht="22.5" customHeight="1">
      <c r="B205" s="36"/>
      <c r="C205" s="193" t="s">
        <v>335</v>
      </c>
      <c r="D205" s="193" t="s">
        <v>183</v>
      </c>
      <c r="E205" s="194" t="s">
        <v>1661</v>
      </c>
      <c r="F205" s="195" t="s">
        <v>1662</v>
      </c>
      <c r="G205" s="196" t="s">
        <v>186</v>
      </c>
      <c r="H205" s="197">
        <v>1</v>
      </c>
      <c r="I205" s="198"/>
      <c r="J205" s="199">
        <f>ROUND(I205*H205,2)</f>
        <v>0</v>
      </c>
      <c r="K205" s="195" t="s">
        <v>560</v>
      </c>
      <c r="L205" s="56"/>
      <c r="M205" s="200" t="s">
        <v>21</v>
      </c>
      <c r="N205" s="201" t="s">
        <v>42</v>
      </c>
      <c r="O205" s="37"/>
      <c r="P205" s="202">
        <f>O205*H205</f>
        <v>0</v>
      </c>
      <c r="Q205" s="202">
        <v>0.00242</v>
      </c>
      <c r="R205" s="202">
        <f>Q205*H205</f>
        <v>0.00242</v>
      </c>
      <c r="S205" s="202">
        <v>0</v>
      </c>
      <c r="T205" s="203">
        <f>S205*H205</f>
        <v>0</v>
      </c>
      <c r="AR205" s="19" t="s">
        <v>498</v>
      </c>
      <c r="AT205" s="19" t="s">
        <v>183</v>
      </c>
      <c r="AU205" s="19" t="s">
        <v>80</v>
      </c>
      <c r="AY205" s="19" t="s">
        <v>180</v>
      </c>
      <c r="BE205" s="204">
        <f>IF(N205="základní",J205,0)</f>
        <v>0</v>
      </c>
      <c r="BF205" s="204">
        <f>IF(N205="snížená",J205,0)</f>
        <v>0</v>
      </c>
      <c r="BG205" s="204">
        <f>IF(N205="zákl. přenesená",J205,0)</f>
        <v>0</v>
      </c>
      <c r="BH205" s="204">
        <f>IF(N205="sníž. přenesená",J205,0)</f>
        <v>0</v>
      </c>
      <c r="BI205" s="204">
        <f>IF(N205="nulová",J205,0)</f>
        <v>0</v>
      </c>
      <c r="BJ205" s="19" t="s">
        <v>78</v>
      </c>
      <c r="BK205" s="204">
        <f>ROUND(I205*H205,2)</f>
        <v>0</v>
      </c>
      <c r="BL205" s="19" t="s">
        <v>498</v>
      </c>
      <c r="BM205" s="19" t="s">
        <v>1663</v>
      </c>
    </row>
    <row r="206" spans="2:47" s="1" customFormat="1" ht="13.5">
      <c r="B206" s="36"/>
      <c r="C206" s="58"/>
      <c r="D206" s="205" t="s">
        <v>188</v>
      </c>
      <c r="E206" s="58"/>
      <c r="F206" s="206" t="s">
        <v>1664</v>
      </c>
      <c r="G206" s="58"/>
      <c r="H206" s="58"/>
      <c r="I206" s="163"/>
      <c r="J206" s="58"/>
      <c r="K206" s="58"/>
      <c r="L206" s="56"/>
      <c r="M206" s="73"/>
      <c r="N206" s="37"/>
      <c r="O206" s="37"/>
      <c r="P206" s="37"/>
      <c r="Q206" s="37"/>
      <c r="R206" s="37"/>
      <c r="S206" s="37"/>
      <c r="T206" s="74"/>
      <c r="AT206" s="19" t="s">
        <v>188</v>
      </c>
      <c r="AU206" s="19" t="s">
        <v>80</v>
      </c>
    </row>
    <row r="207" spans="2:51" s="12" customFormat="1" ht="13.5">
      <c r="B207" s="207"/>
      <c r="C207" s="208"/>
      <c r="D207" s="230" t="s">
        <v>190</v>
      </c>
      <c r="E207" s="243" t="s">
        <v>21</v>
      </c>
      <c r="F207" s="244" t="s">
        <v>1665</v>
      </c>
      <c r="G207" s="208"/>
      <c r="H207" s="245">
        <v>1</v>
      </c>
      <c r="I207" s="212"/>
      <c r="J207" s="208"/>
      <c r="K207" s="208"/>
      <c r="L207" s="213"/>
      <c r="M207" s="214"/>
      <c r="N207" s="215"/>
      <c r="O207" s="215"/>
      <c r="P207" s="215"/>
      <c r="Q207" s="215"/>
      <c r="R207" s="215"/>
      <c r="S207" s="215"/>
      <c r="T207" s="216"/>
      <c r="AT207" s="217" t="s">
        <v>190</v>
      </c>
      <c r="AU207" s="217" t="s">
        <v>80</v>
      </c>
      <c r="AV207" s="12" t="s">
        <v>80</v>
      </c>
      <c r="AW207" s="12" t="s">
        <v>34</v>
      </c>
      <c r="AX207" s="12" t="s">
        <v>78</v>
      </c>
      <c r="AY207" s="217" t="s">
        <v>180</v>
      </c>
    </row>
    <row r="208" spans="2:65" s="1" customFormat="1" ht="31.5" customHeight="1">
      <c r="B208" s="36"/>
      <c r="C208" s="232" t="s">
        <v>340</v>
      </c>
      <c r="D208" s="232" t="s">
        <v>219</v>
      </c>
      <c r="E208" s="233" t="s">
        <v>1666</v>
      </c>
      <c r="F208" s="234" t="s">
        <v>1667</v>
      </c>
      <c r="G208" s="235" t="s">
        <v>186</v>
      </c>
      <c r="H208" s="236">
        <v>1</v>
      </c>
      <c r="I208" s="237"/>
      <c r="J208" s="238">
        <f>ROUND(I208*H208,2)</f>
        <v>0</v>
      </c>
      <c r="K208" s="234" t="s">
        <v>21</v>
      </c>
      <c r="L208" s="239"/>
      <c r="M208" s="240" t="s">
        <v>21</v>
      </c>
      <c r="N208" s="241" t="s">
        <v>42</v>
      </c>
      <c r="O208" s="37"/>
      <c r="P208" s="202">
        <f>O208*H208</f>
        <v>0</v>
      </c>
      <c r="Q208" s="202">
        <v>0</v>
      </c>
      <c r="R208" s="202">
        <f>Q208*H208</f>
        <v>0</v>
      </c>
      <c r="S208" s="202">
        <v>0</v>
      </c>
      <c r="T208" s="203">
        <f>S208*H208</f>
        <v>0</v>
      </c>
      <c r="AR208" s="19" t="s">
        <v>1491</v>
      </c>
      <c r="AT208" s="19" t="s">
        <v>219</v>
      </c>
      <c r="AU208" s="19" t="s">
        <v>80</v>
      </c>
      <c r="AY208" s="19" t="s">
        <v>180</v>
      </c>
      <c r="BE208" s="204">
        <f>IF(N208="základní",J208,0)</f>
        <v>0</v>
      </c>
      <c r="BF208" s="204">
        <f>IF(N208="snížená",J208,0)</f>
        <v>0</v>
      </c>
      <c r="BG208" s="204">
        <f>IF(N208="zákl. přenesená",J208,0)</f>
        <v>0</v>
      </c>
      <c r="BH208" s="204">
        <f>IF(N208="sníž. přenesená",J208,0)</f>
        <v>0</v>
      </c>
      <c r="BI208" s="204">
        <f>IF(N208="nulová",J208,0)</f>
        <v>0</v>
      </c>
      <c r="BJ208" s="19" t="s">
        <v>78</v>
      </c>
      <c r="BK208" s="204">
        <f>ROUND(I208*H208,2)</f>
        <v>0</v>
      </c>
      <c r="BL208" s="19" t="s">
        <v>498</v>
      </c>
      <c r="BM208" s="19" t="s">
        <v>1668</v>
      </c>
    </row>
    <row r="209" spans="2:47" s="1" customFormat="1" ht="13.5">
      <c r="B209" s="36"/>
      <c r="C209" s="58"/>
      <c r="D209" s="205" t="s">
        <v>188</v>
      </c>
      <c r="E209" s="58"/>
      <c r="F209" s="206" t="s">
        <v>1667</v>
      </c>
      <c r="G209" s="58"/>
      <c r="H209" s="58"/>
      <c r="I209" s="163"/>
      <c r="J209" s="58"/>
      <c r="K209" s="58"/>
      <c r="L209" s="56"/>
      <c r="M209" s="73"/>
      <c r="N209" s="37"/>
      <c r="O209" s="37"/>
      <c r="P209" s="37"/>
      <c r="Q209" s="37"/>
      <c r="R209" s="37"/>
      <c r="S209" s="37"/>
      <c r="T209" s="74"/>
      <c r="AT209" s="19" t="s">
        <v>188</v>
      </c>
      <c r="AU209" s="19" t="s">
        <v>80</v>
      </c>
    </row>
    <row r="210" spans="2:63" s="11" customFormat="1" ht="29.85" customHeight="1">
      <c r="B210" s="176"/>
      <c r="C210" s="177"/>
      <c r="D210" s="190" t="s">
        <v>70</v>
      </c>
      <c r="E210" s="191" t="s">
        <v>1669</v>
      </c>
      <c r="F210" s="191" t="s">
        <v>1670</v>
      </c>
      <c r="G210" s="177"/>
      <c r="H210" s="177"/>
      <c r="I210" s="180"/>
      <c r="J210" s="192">
        <f>BK210</f>
        <v>0</v>
      </c>
      <c r="K210" s="177"/>
      <c r="L210" s="182"/>
      <c r="M210" s="183"/>
      <c r="N210" s="184"/>
      <c r="O210" s="184"/>
      <c r="P210" s="185">
        <f>SUM(P211:P217)</f>
        <v>0</v>
      </c>
      <c r="Q210" s="184"/>
      <c r="R210" s="185">
        <f>SUM(R211:R217)</f>
        <v>0.29082399999999997</v>
      </c>
      <c r="S210" s="184"/>
      <c r="T210" s="186">
        <f>SUM(T211:T217)</f>
        <v>0</v>
      </c>
      <c r="AR210" s="187" t="s">
        <v>203</v>
      </c>
      <c r="AT210" s="188" t="s">
        <v>70</v>
      </c>
      <c r="AU210" s="188" t="s">
        <v>78</v>
      </c>
      <c r="AY210" s="187" t="s">
        <v>180</v>
      </c>
      <c r="BK210" s="189">
        <f>SUM(BK211:BK217)</f>
        <v>0</v>
      </c>
    </row>
    <row r="211" spans="2:65" s="1" customFormat="1" ht="31.5" customHeight="1">
      <c r="B211" s="36"/>
      <c r="C211" s="193" t="s">
        <v>345</v>
      </c>
      <c r="D211" s="193" t="s">
        <v>183</v>
      </c>
      <c r="E211" s="194" t="s">
        <v>1671</v>
      </c>
      <c r="F211" s="195" t="s">
        <v>1672</v>
      </c>
      <c r="G211" s="196" t="s">
        <v>614</v>
      </c>
      <c r="H211" s="197">
        <v>3.04</v>
      </c>
      <c r="I211" s="198"/>
      <c r="J211" s="199">
        <f>ROUND(I211*H211,2)</f>
        <v>0</v>
      </c>
      <c r="K211" s="195" t="s">
        <v>21</v>
      </c>
      <c r="L211" s="56"/>
      <c r="M211" s="200" t="s">
        <v>21</v>
      </c>
      <c r="N211" s="201" t="s">
        <v>42</v>
      </c>
      <c r="O211" s="37"/>
      <c r="P211" s="202">
        <f>O211*H211</f>
        <v>0</v>
      </c>
      <c r="Q211" s="202">
        <v>0.0006</v>
      </c>
      <c r="R211" s="202">
        <f>Q211*H211</f>
        <v>0.0018239999999999999</v>
      </c>
      <c r="S211" s="202">
        <v>0</v>
      </c>
      <c r="T211" s="203">
        <f>S211*H211</f>
        <v>0</v>
      </c>
      <c r="AR211" s="19" t="s">
        <v>498</v>
      </c>
      <c r="AT211" s="19" t="s">
        <v>183</v>
      </c>
      <c r="AU211" s="19" t="s">
        <v>80</v>
      </c>
      <c r="AY211" s="19" t="s">
        <v>180</v>
      </c>
      <c r="BE211" s="204">
        <f>IF(N211="základní",J211,0)</f>
        <v>0</v>
      </c>
      <c r="BF211" s="204">
        <f>IF(N211="snížená",J211,0)</f>
        <v>0</v>
      </c>
      <c r="BG211" s="204">
        <f>IF(N211="zákl. přenesená",J211,0)</f>
        <v>0</v>
      </c>
      <c r="BH211" s="204">
        <f>IF(N211="sníž. přenesená",J211,0)</f>
        <v>0</v>
      </c>
      <c r="BI211" s="204">
        <f>IF(N211="nulová",J211,0)</f>
        <v>0</v>
      </c>
      <c r="BJ211" s="19" t="s">
        <v>78</v>
      </c>
      <c r="BK211" s="204">
        <f>ROUND(I211*H211,2)</f>
        <v>0</v>
      </c>
      <c r="BL211" s="19" t="s">
        <v>498</v>
      </c>
      <c r="BM211" s="19" t="s">
        <v>1673</v>
      </c>
    </row>
    <row r="212" spans="2:47" s="1" customFormat="1" ht="54">
      <c r="B212" s="36"/>
      <c r="C212" s="58"/>
      <c r="D212" s="205" t="s">
        <v>188</v>
      </c>
      <c r="E212" s="58"/>
      <c r="F212" s="206" t="s">
        <v>1674</v>
      </c>
      <c r="G212" s="58"/>
      <c r="H212" s="58"/>
      <c r="I212" s="163"/>
      <c r="J212" s="58"/>
      <c r="K212" s="58"/>
      <c r="L212" s="56"/>
      <c r="M212" s="73"/>
      <c r="N212" s="37"/>
      <c r="O212" s="37"/>
      <c r="P212" s="37"/>
      <c r="Q212" s="37"/>
      <c r="R212" s="37"/>
      <c r="S212" s="37"/>
      <c r="T212" s="74"/>
      <c r="AT212" s="19" t="s">
        <v>188</v>
      </c>
      <c r="AU212" s="19" t="s">
        <v>80</v>
      </c>
    </row>
    <row r="213" spans="2:51" s="12" customFormat="1" ht="13.5">
      <c r="B213" s="207"/>
      <c r="C213" s="208"/>
      <c r="D213" s="230" t="s">
        <v>190</v>
      </c>
      <c r="E213" s="243" t="s">
        <v>21</v>
      </c>
      <c r="F213" s="244" t="s">
        <v>1675</v>
      </c>
      <c r="G213" s="208"/>
      <c r="H213" s="245">
        <v>3.04</v>
      </c>
      <c r="I213" s="212"/>
      <c r="J213" s="208"/>
      <c r="K213" s="208"/>
      <c r="L213" s="213"/>
      <c r="M213" s="214"/>
      <c r="N213" s="215"/>
      <c r="O213" s="215"/>
      <c r="P213" s="215"/>
      <c r="Q213" s="215"/>
      <c r="R213" s="215"/>
      <c r="S213" s="215"/>
      <c r="T213" s="216"/>
      <c r="AT213" s="217" t="s">
        <v>190</v>
      </c>
      <c r="AU213" s="217" t="s">
        <v>80</v>
      </c>
      <c r="AV213" s="12" t="s">
        <v>80</v>
      </c>
      <c r="AW213" s="12" t="s">
        <v>34</v>
      </c>
      <c r="AX213" s="12" t="s">
        <v>78</v>
      </c>
      <c r="AY213" s="217" t="s">
        <v>180</v>
      </c>
    </row>
    <row r="214" spans="2:65" s="1" customFormat="1" ht="22.5" customHeight="1">
      <c r="B214" s="36"/>
      <c r="C214" s="232" t="s">
        <v>350</v>
      </c>
      <c r="D214" s="232" t="s">
        <v>219</v>
      </c>
      <c r="E214" s="233" t="s">
        <v>1676</v>
      </c>
      <c r="F214" s="234" t="s">
        <v>1677</v>
      </c>
      <c r="G214" s="235" t="s">
        <v>196</v>
      </c>
      <c r="H214" s="236">
        <v>0.289</v>
      </c>
      <c r="I214" s="237"/>
      <c r="J214" s="238">
        <f>ROUND(I214*H214,2)</f>
        <v>0</v>
      </c>
      <c r="K214" s="234" t="s">
        <v>560</v>
      </c>
      <c r="L214" s="239"/>
      <c r="M214" s="240" t="s">
        <v>21</v>
      </c>
      <c r="N214" s="241" t="s">
        <v>42</v>
      </c>
      <c r="O214" s="37"/>
      <c r="P214" s="202">
        <f>O214*H214</f>
        <v>0</v>
      </c>
      <c r="Q214" s="202">
        <v>1</v>
      </c>
      <c r="R214" s="202">
        <f>Q214*H214</f>
        <v>0.289</v>
      </c>
      <c r="S214" s="202">
        <v>0</v>
      </c>
      <c r="T214" s="203">
        <f>S214*H214</f>
        <v>0</v>
      </c>
      <c r="AR214" s="19" t="s">
        <v>1491</v>
      </c>
      <c r="AT214" s="19" t="s">
        <v>219</v>
      </c>
      <c r="AU214" s="19" t="s">
        <v>80</v>
      </c>
      <c r="AY214" s="19" t="s">
        <v>180</v>
      </c>
      <c r="BE214" s="204">
        <f>IF(N214="základní",J214,0)</f>
        <v>0</v>
      </c>
      <c r="BF214" s="204">
        <f>IF(N214="snížená",J214,0)</f>
        <v>0</v>
      </c>
      <c r="BG214" s="204">
        <f>IF(N214="zákl. přenesená",J214,0)</f>
        <v>0</v>
      </c>
      <c r="BH214" s="204">
        <f>IF(N214="sníž. přenesená",J214,0)</f>
        <v>0</v>
      </c>
      <c r="BI214" s="204">
        <f>IF(N214="nulová",J214,0)</f>
        <v>0</v>
      </c>
      <c r="BJ214" s="19" t="s">
        <v>78</v>
      </c>
      <c r="BK214" s="204">
        <f>ROUND(I214*H214,2)</f>
        <v>0</v>
      </c>
      <c r="BL214" s="19" t="s">
        <v>498</v>
      </c>
      <c r="BM214" s="19" t="s">
        <v>1678</v>
      </c>
    </row>
    <row r="215" spans="2:47" s="1" customFormat="1" ht="13.5">
      <c r="B215" s="36"/>
      <c r="C215" s="58"/>
      <c r="D215" s="205" t="s">
        <v>188</v>
      </c>
      <c r="E215" s="58"/>
      <c r="F215" s="206" t="s">
        <v>1679</v>
      </c>
      <c r="G215" s="58"/>
      <c r="H215" s="58"/>
      <c r="I215" s="163"/>
      <c r="J215" s="58"/>
      <c r="K215" s="58"/>
      <c r="L215" s="56"/>
      <c r="M215" s="73"/>
      <c r="N215" s="37"/>
      <c r="O215" s="37"/>
      <c r="P215" s="37"/>
      <c r="Q215" s="37"/>
      <c r="R215" s="37"/>
      <c r="S215" s="37"/>
      <c r="T215" s="74"/>
      <c r="AT215" s="19" t="s">
        <v>188</v>
      </c>
      <c r="AU215" s="19" t="s">
        <v>80</v>
      </c>
    </row>
    <row r="216" spans="2:47" s="1" customFormat="1" ht="27">
      <c r="B216" s="36"/>
      <c r="C216" s="58"/>
      <c r="D216" s="205" t="s">
        <v>216</v>
      </c>
      <c r="E216" s="58"/>
      <c r="F216" s="218" t="s">
        <v>1680</v>
      </c>
      <c r="G216" s="58"/>
      <c r="H216" s="58"/>
      <c r="I216" s="163"/>
      <c r="J216" s="58"/>
      <c r="K216" s="58"/>
      <c r="L216" s="56"/>
      <c r="M216" s="73"/>
      <c r="N216" s="37"/>
      <c r="O216" s="37"/>
      <c r="P216" s="37"/>
      <c r="Q216" s="37"/>
      <c r="R216" s="37"/>
      <c r="S216" s="37"/>
      <c r="T216" s="74"/>
      <c r="AT216" s="19" t="s">
        <v>216</v>
      </c>
      <c r="AU216" s="19" t="s">
        <v>80</v>
      </c>
    </row>
    <row r="217" spans="2:51" s="12" customFormat="1" ht="13.5">
      <c r="B217" s="207"/>
      <c r="C217" s="208"/>
      <c r="D217" s="205" t="s">
        <v>190</v>
      </c>
      <c r="E217" s="209" t="s">
        <v>21</v>
      </c>
      <c r="F217" s="210" t="s">
        <v>1681</v>
      </c>
      <c r="G217" s="208"/>
      <c r="H217" s="211">
        <v>0.289</v>
      </c>
      <c r="I217" s="212"/>
      <c r="J217" s="208"/>
      <c r="K217" s="208"/>
      <c r="L217" s="213"/>
      <c r="M217" s="267"/>
      <c r="N217" s="268"/>
      <c r="O217" s="268"/>
      <c r="P217" s="268"/>
      <c r="Q217" s="268"/>
      <c r="R217" s="268"/>
      <c r="S217" s="268"/>
      <c r="T217" s="269"/>
      <c r="AT217" s="217" t="s">
        <v>190</v>
      </c>
      <c r="AU217" s="217" t="s">
        <v>80</v>
      </c>
      <c r="AV217" s="12" t="s">
        <v>80</v>
      </c>
      <c r="AW217" s="12" t="s">
        <v>34</v>
      </c>
      <c r="AX217" s="12" t="s">
        <v>78</v>
      </c>
      <c r="AY217" s="217" t="s">
        <v>180</v>
      </c>
    </row>
    <row r="218" spans="2:12" s="1" customFormat="1" ht="6.95" customHeight="1">
      <c r="B218" s="51"/>
      <c r="C218" s="52"/>
      <c r="D218" s="52"/>
      <c r="E218" s="52"/>
      <c r="F218" s="52"/>
      <c r="G218" s="52"/>
      <c r="H218" s="52"/>
      <c r="I218" s="139"/>
      <c r="J218" s="52"/>
      <c r="K218" s="52"/>
      <c r="L218" s="56"/>
    </row>
  </sheetData>
  <sheetProtection password="CC35" sheet="1" objects="1" scenarios="1" formatColumns="0" formatRows="0" sort="0" autoFilter="0"/>
  <autoFilter ref="C92:K92"/>
  <mergeCells count="12">
    <mergeCell ref="G1:H1"/>
    <mergeCell ref="L2:V2"/>
    <mergeCell ref="E49:H49"/>
    <mergeCell ref="E51:H51"/>
    <mergeCell ref="E81:H81"/>
    <mergeCell ref="E83:H83"/>
    <mergeCell ref="E85:H85"/>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5"/>
      <c r="C1" s="335"/>
      <c r="D1" s="334" t="s">
        <v>1</v>
      </c>
      <c r="E1" s="335"/>
      <c r="F1" s="336" t="s">
        <v>3244</v>
      </c>
      <c r="G1" s="341" t="s">
        <v>3245</v>
      </c>
      <c r="H1" s="341"/>
      <c r="I1" s="342"/>
      <c r="J1" s="336" t="s">
        <v>3246</v>
      </c>
      <c r="K1" s="334" t="s">
        <v>146</v>
      </c>
      <c r="L1" s="336" t="s">
        <v>3247</v>
      </c>
      <c r="M1" s="336"/>
      <c r="N1" s="336"/>
      <c r="O1" s="336"/>
      <c r="P1" s="336"/>
      <c r="Q1" s="336"/>
      <c r="R1" s="336"/>
      <c r="S1" s="336"/>
      <c r="T1" s="336"/>
      <c r="U1" s="332"/>
      <c r="V1" s="332"/>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86"/>
      <c r="M2" s="286"/>
      <c r="N2" s="286"/>
      <c r="O2" s="286"/>
      <c r="P2" s="286"/>
      <c r="Q2" s="286"/>
      <c r="R2" s="286"/>
      <c r="S2" s="286"/>
      <c r="T2" s="286"/>
      <c r="U2" s="286"/>
      <c r="V2" s="286"/>
      <c r="AT2" s="19" t="s">
        <v>109</v>
      </c>
    </row>
    <row r="3" spans="2:46" ht="6.95" customHeight="1">
      <c r="B3" s="20"/>
      <c r="C3" s="21"/>
      <c r="D3" s="21"/>
      <c r="E3" s="21"/>
      <c r="F3" s="21"/>
      <c r="G3" s="21"/>
      <c r="H3" s="21"/>
      <c r="I3" s="116"/>
      <c r="J3" s="21"/>
      <c r="K3" s="22"/>
      <c r="AT3" s="19" t="s">
        <v>80</v>
      </c>
    </row>
    <row r="4" spans="2:46" ht="36.95" customHeight="1">
      <c r="B4" s="23"/>
      <c r="C4" s="24"/>
      <c r="D4" s="25" t="s">
        <v>147</v>
      </c>
      <c r="E4" s="24"/>
      <c r="F4" s="24"/>
      <c r="G4" s="24"/>
      <c r="H4" s="24"/>
      <c r="I4" s="117"/>
      <c r="J4" s="24"/>
      <c r="K4" s="26"/>
      <c r="M4" s="27" t="s">
        <v>10</v>
      </c>
      <c r="AT4" s="19" t="s">
        <v>4</v>
      </c>
    </row>
    <row r="5" spans="2:11" ht="6.95" customHeight="1">
      <c r="B5" s="23"/>
      <c r="C5" s="24"/>
      <c r="D5" s="24"/>
      <c r="E5" s="24"/>
      <c r="F5" s="24"/>
      <c r="G5" s="24"/>
      <c r="H5" s="24"/>
      <c r="I5" s="117"/>
      <c r="J5" s="24"/>
      <c r="K5" s="26"/>
    </row>
    <row r="6" spans="2:11" ht="13.5">
      <c r="B6" s="23"/>
      <c r="C6" s="24"/>
      <c r="D6" s="32" t="s">
        <v>16</v>
      </c>
      <c r="E6" s="24"/>
      <c r="F6" s="24"/>
      <c r="G6" s="24"/>
      <c r="H6" s="24"/>
      <c r="I6" s="117"/>
      <c r="J6" s="24"/>
      <c r="K6" s="26"/>
    </row>
    <row r="7" spans="2:11" ht="22.5" customHeight="1">
      <c r="B7" s="23"/>
      <c r="C7" s="24"/>
      <c r="D7" s="24"/>
      <c r="E7" s="328" t="str">
        <f>'Rekapitulace stavby'!K6</f>
        <v>VD Labská, zvýšení retenční funkce rekonstrucí spodních výpustí v obtokovém tunelu</v>
      </c>
      <c r="F7" s="290"/>
      <c r="G7" s="290"/>
      <c r="H7" s="290"/>
      <c r="I7" s="117"/>
      <c r="J7" s="24"/>
      <c r="K7" s="26"/>
    </row>
    <row r="8" spans="2:11" ht="13.5">
      <c r="B8" s="23"/>
      <c r="C8" s="24"/>
      <c r="D8" s="32" t="s">
        <v>148</v>
      </c>
      <c r="E8" s="24"/>
      <c r="F8" s="24"/>
      <c r="G8" s="24"/>
      <c r="H8" s="24"/>
      <c r="I8" s="117"/>
      <c r="J8" s="24"/>
      <c r="K8" s="26"/>
    </row>
    <row r="9" spans="2:11" s="1" customFormat="1" ht="22.5" customHeight="1">
      <c r="B9" s="36"/>
      <c r="C9" s="37"/>
      <c r="D9" s="37"/>
      <c r="E9" s="328" t="s">
        <v>1549</v>
      </c>
      <c r="F9" s="297"/>
      <c r="G9" s="297"/>
      <c r="H9" s="297"/>
      <c r="I9" s="118"/>
      <c r="J9" s="37"/>
      <c r="K9" s="40"/>
    </row>
    <row r="10" spans="2:11" s="1" customFormat="1" ht="13.5">
      <c r="B10" s="36"/>
      <c r="C10" s="37"/>
      <c r="D10" s="32" t="s">
        <v>1109</v>
      </c>
      <c r="E10" s="37"/>
      <c r="F10" s="37"/>
      <c r="G10" s="37"/>
      <c r="H10" s="37"/>
      <c r="I10" s="118"/>
      <c r="J10" s="37"/>
      <c r="K10" s="40"/>
    </row>
    <row r="11" spans="2:11" s="1" customFormat="1" ht="36.95" customHeight="1">
      <c r="B11" s="36"/>
      <c r="C11" s="37"/>
      <c r="D11" s="37"/>
      <c r="E11" s="329" t="s">
        <v>1682</v>
      </c>
      <c r="F11" s="297"/>
      <c r="G11" s="297"/>
      <c r="H11" s="297"/>
      <c r="I11" s="118"/>
      <c r="J11" s="37"/>
      <c r="K11" s="40"/>
    </row>
    <row r="12" spans="2:11" s="1" customFormat="1" ht="13.5">
      <c r="B12" s="36"/>
      <c r="C12" s="37"/>
      <c r="D12" s="37"/>
      <c r="E12" s="37"/>
      <c r="F12" s="37"/>
      <c r="G12" s="37"/>
      <c r="H12" s="37"/>
      <c r="I12" s="118"/>
      <c r="J12" s="37"/>
      <c r="K12" s="40"/>
    </row>
    <row r="13" spans="2:11" s="1" customFormat="1" ht="14.45" customHeight="1">
      <c r="B13" s="36"/>
      <c r="C13" s="37"/>
      <c r="D13" s="32" t="s">
        <v>18</v>
      </c>
      <c r="E13" s="37"/>
      <c r="F13" s="30" t="s">
        <v>21</v>
      </c>
      <c r="G13" s="37"/>
      <c r="H13" s="37"/>
      <c r="I13" s="119" t="s">
        <v>20</v>
      </c>
      <c r="J13" s="30" t="s">
        <v>21</v>
      </c>
      <c r="K13" s="40"/>
    </row>
    <row r="14" spans="2:11" s="1" customFormat="1" ht="14.45" customHeight="1">
      <c r="B14" s="36"/>
      <c r="C14" s="37"/>
      <c r="D14" s="32" t="s">
        <v>22</v>
      </c>
      <c r="E14" s="37"/>
      <c r="F14" s="30" t="s">
        <v>23</v>
      </c>
      <c r="G14" s="37"/>
      <c r="H14" s="37"/>
      <c r="I14" s="119" t="s">
        <v>24</v>
      </c>
      <c r="J14" s="120" t="str">
        <f>'Rekapitulace stavby'!AN8</f>
        <v>22. 3. 2016</v>
      </c>
      <c r="K14" s="40"/>
    </row>
    <row r="15" spans="2:11" s="1" customFormat="1" ht="10.9" customHeight="1">
      <c r="B15" s="36"/>
      <c r="C15" s="37"/>
      <c r="D15" s="37"/>
      <c r="E15" s="37"/>
      <c r="F15" s="37"/>
      <c r="G15" s="37"/>
      <c r="H15" s="37"/>
      <c r="I15" s="118"/>
      <c r="J15" s="37"/>
      <c r="K15" s="40"/>
    </row>
    <row r="16" spans="2:11" s="1" customFormat="1" ht="14.45" customHeight="1">
      <c r="B16" s="36"/>
      <c r="C16" s="37"/>
      <c r="D16" s="32" t="s">
        <v>26</v>
      </c>
      <c r="E16" s="37"/>
      <c r="F16" s="37"/>
      <c r="G16" s="37"/>
      <c r="H16" s="37"/>
      <c r="I16" s="119" t="s">
        <v>27</v>
      </c>
      <c r="J16" s="30" t="str">
        <f>IF('Rekapitulace stavby'!AN10="","",'Rekapitulace stavby'!AN10)</f>
        <v/>
      </c>
      <c r="K16" s="40"/>
    </row>
    <row r="17" spans="2:11" s="1" customFormat="1" ht="18" customHeight="1">
      <c r="B17" s="36"/>
      <c r="C17" s="37"/>
      <c r="D17" s="37"/>
      <c r="E17" s="30" t="str">
        <f>IF('Rekapitulace stavby'!E11="","",'Rekapitulace stavby'!E11)</f>
        <v>Povodí Labe, státní podnik</v>
      </c>
      <c r="F17" s="37"/>
      <c r="G17" s="37"/>
      <c r="H17" s="37"/>
      <c r="I17" s="119" t="s">
        <v>29</v>
      </c>
      <c r="J17" s="30" t="str">
        <f>IF('Rekapitulace stavby'!AN11="","",'Rekapitulace stavby'!AN11)</f>
        <v/>
      </c>
      <c r="K17" s="40"/>
    </row>
    <row r="18" spans="2:11" s="1" customFormat="1" ht="6.95" customHeight="1">
      <c r="B18" s="36"/>
      <c r="C18" s="37"/>
      <c r="D18" s="37"/>
      <c r="E18" s="37"/>
      <c r="F18" s="37"/>
      <c r="G18" s="37"/>
      <c r="H18" s="37"/>
      <c r="I18" s="118"/>
      <c r="J18" s="37"/>
      <c r="K18" s="40"/>
    </row>
    <row r="19" spans="2:11" s="1" customFormat="1" ht="14.45"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5" customHeight="1">
      <c r="B21" s="36"/>
      <c r="C21" s="37"/>
      <c r="D21" s="37"/>
      <c r="E21" s="37"/>
      <c r="F21" s="37"/>
      <c r="G21" s="37"/>
      <c r="H21" s="37"/>
      <c r="I21" s="118"/>
      <c r="J21" s="37"/>
      <c r="K21" s="40"/>
    </row>
    <row r="22" spans="2:11" s="1" customFormat="1" ht="14.45" customHeight="1">
      <c r="B22" s="36"/>
      <c r="C22" s="37"/>
      <c r="D22" s="32" t="s">
        <v>32</v>
      </c>
      <c r="E22" s="37"/>
      <c r="F22" s="37"/>
      <c r="G22" s="37"/>
      <c r="H22" s="37"/>
      <c r="I22" s="119" t="s">
        <v>27</v>
      </c>
      <c r="J22" s="30" t="str">
        <f>IF('Rekapitulace stavby'!AN16="","",'Rekapitulace stavby'!AN16)</f>
        <v/>
      </c>
      <c r="K22" s="40"/>
    </row>
    <row r="23" spans="2:11" s="1" customFormat="1" ht="18" customHeight="1">
      <c r="B23" s="36"/>
      <c r="C23" s="37"/>
      <c r="D23" s="37"/>
      <c r="E23" s="30" t="str">
        <f>IF('Rekapitulace stavby'!E17="","",'Rekapitulace stavby'!E17)</f>
        <v>HG Partner, s.r.o.</v>
      </c>
      <c r="F23" s="37"/>
      <c r="G23" s="37"/>
      <c r="H23" s="37"/>
      <c r="I23" s="119" t="s">
        <v>29</v>
      </c>
      <c r="J23" s="30" t="str">
        <f>IF('Rekapitulace stavby'!AN17="","",'Rekapitulace stavby'!AN17)</f>
        <v/>
      </c>
      <c r="K23" s="40"/>
    </row>
    <row r="24" spans="2:11" s="1" customFormat="1" ht="6.95" customHeight="1">
      <c r="B24" s="36"/>
      <c r="C24" s="37"/>
      <c r="D24" s="37"/>
      <c r="E24" s="37"/>
      <c r="F24" s="37"/>
      <c r="G24" s="37"/>
      <c r="H24" s="37"/>
      <c r="I24" s="118"/>
      <c r="J24" s="37"/>
      <c r="K24" s="40"/>
    </row>
    <row r="25" spans="2:11" s="1" customFormat="1" ht="14.45" customHeight="1">
      <c r="B25" s="36"/>
      <c r="C25" s="37"/>
      <c r="D25" s="32" t="s">
        <v>35</v>
      </c>
      <c r="E25" s="37"/>
      <c r="F25" s="37"/>
      <c r="G25" s="37"/>
      <c r="H25" s="37"/>
      <c r="I25" s="118"/>
      <c r="J25" s="37"/>
      <c r="K25" s="40"/>
    </row>
    <row r="26" spans="2:11" s="7" customFormat="1" ht="22.5" customHeight="1">
      <c r="B26" s="121"/>
      <c r="C26" s="122"/>
      <c r="D26" s="122"/>
      <c r="E26" s="293" t="s">
        <v>21</v>
      </c>
      <c r="F26" s="330"/>
      <c r="G26" s="330"/>
      <c r="H26" s="330"/>
      <c r="I26" s="123"/>
      <c r="J26" s="122"/>
      <c r="K26" s="124"/>
    </row>
    <row r="27" spans="2:11" s="1" customFormat="1" ht="6.95" customHeight="1">
      <c r="B27" s="36"/>
      <c r="C27" s="37"/>
      <c r="D27" s="37"/>
      <c r="E27" s="37"/>
      <c r="F27" s="37"/>
      <c r="G27" s="37"/>
      <c r="H27" s="37"/>
      <c r="I27" s="118"/>
      <c r="J27" s="37"/>
      <c r="K27" s="40"/>
    </row>
    <row r="28" spans="2:11" s="1" customFormat="1" ht="6.95"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ROUND(J89,2)</f>
        <v>0</v>
      </c>
      <c r="K29" s="40"/>
    </row>
    <row r="30" spans="2:11" s="1" customFormat="1" ht="6.95" customHeight="1">
      <c r="B30" s="36"/>
      <c r="C30" s="37"/>
      <c r="D30" s="81"/>
      <c r="E30" s="81"/>
      <c r="F30" s="81"/>
      <c r="G30" s="81"/>
      <c r="H30" s="81"/>
      <c r="I30" s="125"/>
      <c r="J30" s="81"/>
      <c r="K30" s="126"/>
    </row>
    <row r="31" spans="2:11" s="1" customFormat="1" ht="14.45" customHeight="1">
      <c r="B31" s="36"/>
      <c r="C31" s="37"/>
      <c r="D31" s="37"/>
      <c r="E31" s="37"/>
      <c r="F31" s="41" t="s">
        <v>39</v>
      </c>
      <c r="G31" s="37"/>
      <c r="H31" s="37"/>
      <c r="I31" s="129" t="s">
        <v>38</v>
      </c>
      <c r="J31" s="41" t="s">
        <v>40</v>
      </c>
      <c r="K31" s="40"/>
    </row>
    <row r="32" spans="2:11" s="1" customFormat="1" ht="14.45" customHeight="1">
      <c r="B32" s="36"/>
      <c r="C32" s="37"/>
      <c r="D32" s="44" t="s">
        <v>41</v>
      </c>
      <c r="E32" s="44" t="s">
        <v>42</v>
      </c>
      <c r="F32" s="130">
        <f>ROUND(SUM(BE89:BE146),2)</f>
        <v>0</v>
      </c>
      <c r="G32" s="37"/>
      <c r="H32" s="37"/>
      <c r="I32" s="131">
        <v>0.21</v>
      </c>
      <c r="J32" s="130">
        <f>ROUND(ROUND((SUM(BE89:BE146)),2)*I32,2)</f>
        <v>0</v>
      </c>
      <c r="K32" s="40"/>
    </row>
    <row r="33" spans="2:11" s="1" customFormat="1" ht="14.45" customHeight="1">
      <c r="B33" s="36"/>
      <c r="C33" s="37"/>
      <c r="D33" s="37"/>
      <c r="E33" s="44" t="s">
        <v>43</v>
      </c>
      <c r="F33" s="130">
        <f>ROUND(SUM(BF89:BF146),2)</f>
        <v>0</v>
      </c>
      <c r="G33" s="37"/>
      <c r="H33" s="37"/>
      <c r="I33" s="131">
        <v>0.15</v>
      </c>
      <c r="J33" s="130">
        <f>ROUND(ROUND((SUM(BF89:BF146)),2)*I33,2)</f>
        <v>0</v>
      </c>
      <c r="K33" s="40"/>
    </row>
    <row r="34" spans="2:11" s="1" customFormat="1" ht="14.45" customHeight="1" hidden="1">
      <c r="B34" s="36"/>
      <c r="C34" s="37"/>
      <c r="D34" s="37"/>
      <c r="E34" s="44" t="s">
        <v>44</v>
      </c>
      <c r="F34" s="130">
        <f>ROUND(SUM(BG89:BG146),2)</f>
        <v>0</v>
      </c>
      <c r="G34" s="37"/>
      <c r="H34" s="37"/>
      <c r="I34" s="131">
        <v>0.21</v>
      </c>
      <c r="J34" s="130">
        <v>0</v>
      </c>
      <c r="K34" s="40"/>
    </row>
    <row r="35" spans="2:11" s="1" customFormat="1" ht="14.45" customHeight="1" hidden="1">
      <c r="B35" s="36"/>
      <c r="C35" s="37"/>
      <c r="D35" s="37"/>
      <c r="E35" s="44" t="s">
        <v>45</v>
      </c>
      <c r="F35" s="130">
        <f>ROUND(SUM(BH89:BH146),2)</f>
        <v>0</v>
      </c>
      <c r="G35" s="37"/>
      <c r="H35" s="37"/>
      <c r="I35" s="131">
        <v>0.15</v>
      </c>
      <c r="J35" s="130">
        <v>0</v>
      </c>
      <c r="K35" s="40"/>
    </row>
    <row r="36" spans="2:11" s="1" customFormat="1" ht="14.45" customHeight="1" hidden="1">
      <c r="B36" s="36"/>
      <c r="C36" s="37"/>
      <c r="D36" s="37"/>
      <c r="E36" s="44" t="s">
        <v>46</v>
      </c>
      <c r="F36" s="130">
        <f>ROUND(SUM(BI89:BI146),2)</f>
        <v>0</v>
      </c>
      <c r="G36" s="37"/>
      <c r="H36" s="37"/>
      <c r="I36" s="131">
        <v>0</v>
      </c>
      <c r="J36" s="130">
        <v>0</v>
      </c>
      <c r="K36" s="40"/>
    </row>
    <row r="37" spans="2:11" s="1" customFormat="1" ht="6.95"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5" customHeight="1">
      <c r="B39" s="51"/>
      <c r="C39" s="52"/>
      <c r="D39" s="52"/>
      <c r="E39" s="52"/>
      <c r="F39" s="52"/>
      <c r="G39" s="52"/>
      <c r="H39" s="52"/>
      <c r="I39" s="139"/>
      <c r="J39" s="52"/>
      <c r="K39" s="53"/>
    </row>
    <row r="43" spans="2:11" s="1" customFormat="1" ht="6.95" customHeight="1">
      <c r="B43" s="140"/>
      <c r="C43" s="141"/>
      <c r="D43" s="141"/>
      <c r="E43" s="141"/>
      <c r="F43" s="141"/>
      <c r="G43" s="141"/>
      <c r="H43" s="141"/>
      <c r="I43" s="142"/>
      <c r="J43" s="141"/>
      <c r="K43" s="143"/>
    </row>
    <row r="44" spans="2:11" s="1" customFormat="1" ht="36.95" customHeight="1">
      <c r="B44" s="36"/>
      <c r="C44" s="25" t="s">
        <v>150</v>
      </c>
      <c r="D44" s="37"/>
      <c r="E44" s="37"/>
      <c r="F44" s="37"/>
      <c r="G44" s="37"/>
      <c r="H44" s="37"/>
      <c r="I44" s="118"/>
      <c r="J44" s="37"/>
      <c r="K44" s="40"/>
    </row>
    <row r="45" spans="2:11" s="1" customFormat="1" ht="6.95" customHeight="1">
      <c r="B45" s="36"/>
      <c r="C45" s="37"/>
      <c r="D45" s="37"/>
      <c r="E45" s="37"/>
      <c r="F45" s="37"/>
      <c r="G45" s="37"/>
      <c r="H45" s="37"/>
      <c r="I45" s="118"/>
      <c r="J45" s="37"/>
      <c r="K45" s="40"/>
    </row>
    <row r="46" spans="2:11" s="1" customFormat="1" ht="14.45" customHeight="1">
      <c r="B46" s="36"/>
      <c r="C46" s="32" t="s">
        <v>16</v>
      </c>
      <c r="D46" s="37"/>
      <c r="E46" s="37"/>
      <c r="F46" s="37"/>
      <c r="G46" s="37"/>
      <c r="H46" s="37"/>
      <c r="I46" s="118"/>
      <c r="J46" s="37"/>
      <c r="K46" s="40"/>
    </row>
    <row r="47" spans="2:11" s="1" customFormat="1" ht="22.5" customHeight="1">
      <c r="B47" s="36"/>
      <c r="C47" s="37"/>
      <c r="D47" s="37"/>
      <c r="E47" s="328" t="str">
        <f>E7</f>
        <v>VD Labská, zvýšení retenční funkce rekonstrucí spodních výpustí v obtokovém tunelu</v>
      </c>
      <c r="F47" s="297"/>
      <c r="G47" s="297"/>
      <c r="H47" s="297"/>
      <c r="I47" s="118"/>
      <c r="J47" s="37"/>
      <c r="K47" s="40"/>
    </row>
    <row r="48" spans="2:11" ht="13.5">
      <c r="B48" s="23"/>
      <c r="C48" s="32" t="s">
        <v>148</v>
      </c>
      <c r="D48" s="24"/>
      <c r="E48" s="24"/>
      <c r="F48" s="24"/>
      <c r="G48" s="24"/>
      <c r="H48" s="24"/>
      <c r="I48" s="117"/>
      <c r="J48" s="24"/>
      <c r="K48" s="26"/>
    </row>
    <row r="49" spans="2:11" s="1" customFormat="1" ht="22.5" customHeight="1">
      <c r="B49" s="36"/>
      <c r="C49" s="37"/>
      <c r="D49" s="37"/>
      <c r="E49" s="328" t="s">
        <v>1549</v>
      </c>
      <c r="F49" s="297"/>
      <c r="G49" s="297"/>
      <c r="H49" s="297"/>
      <c r="I49" s="118"/>
      <c r="J49" s="37"/>
      <c r="K49" s="40"/>
    </row>
    <row r="50" spans="2:11" s="1" customFormat="1" ht="14.45" customHeight="1">
      <c r="B50" s="36"/>
      <c r="C50" s="32" t="s">
        <v>1109</v>
      </c>
      <c r="D50" s="37"/>
      <c r="E50" s="37"/>
      <c r="F50" s="37"/>
      <c r="G50" s="37"/>
      <c r="H50" s="37"/>
      <c r="I50" s="118"/>
      <c r="J50" s="37"/>
      <c r="K50" s="40"/>
    </row>
    <row r="51" spans="2:11" s="1" customFormat="1" ht="23.25" customHeight="1">
      <c r="B51" s="36"/>
      <c r="C51" s="37"/>
      <c r="D51" s="37"/>
      <c r="E51" s="329" t="str">
        <f>E11</f>
        <v>SO 05.02 - Úprava oken, dveří a vstupu</v>
      </c>
      <c r="F51" s="297"/>
      <c r="G51" s="297"/>
      <c r="H51" s="297"/>
      <c r="I51" s="118"/>
      <c r="J51" s="37"/>
      <c r="K51" s="40"/>
    </row>
    <row r="52" spans="2:11" s="1" customFormat="1" ht="6.95" customHeight="1">
      <c r="B52" s="36"/>
      <c r="C52" s="37"/>
      <c r="D52" s="37"/>
      <c r="E52" s="37"/>
      <c r="F52" s="37"/>
      <c r="G52" s="37"/>
      <c r="H52" s="37"/>
      <c r="I52" s="118"/>
      <c r="J52" s="37"/>
      <c r="K52" s="40"/>
    </row>
    <row r="53" spans="2:11" s="1" customFormat="1" ht="18" customHeight="1">
      <c r="B53" s="36"/>
      <c r="C53" s="32" t="s">
        <v>22</v>
      </c>
      <c r="D53" s="37"/>
      <c r="E53" s="37"/>
      <c r="F53" s="30" t="str">
        <f>F14</f>
        <v xml:space="preserve"> </v>
      </c>
      <c r="G53" s="37"/>
      <c r="H53" s="37"/>
      <c r="I53" s="119" t="s">
        <v>24</v>
      </c>
      <c r="J53" s="120" t="str">
        <f>IF(J14="","",J14)</f>
        <v>22. 3. 2016</v>
      </c>
      <c r="K53" s="40"/>
    </row>
    <row r="54" spans="2:11" s="1" customFormat="1" ht="6.95" customHeight="1">
      <c r="B54" s="36"/>
      <c r="C54" s="37"/>
      <c r="D54" s="37"/>
      <c r="E54" s="37"/>
      <c r="F54" s="37"/>
      <c r="G54" s="37"/>
      <c r="H54" s="37"/>
      <c r="I54" s="118"/>
      <c r="J54" s="37"/>
      <c r="K54" s="40"/>
    </row>
    <row r="55" spans="2:11" s="1" customFormat="1" ht="13.5">
      <c r="B55" s="36"/>
      <c r="C55" s="32" t="s">
        <v>26</v>
      </c>
      <c r="D55" s="37"/>
      <c r="E55" s="37"/>
      <c r="F55" s="30" t="str">
        <f>E17</f>
        <v>Povodí Labe, státní podnik</v>
      </c>
      <c r="G55" s="37"/>
      <c r="H55" s="37"/>
      <c r="I55" s="119" t="s">
        <v>32</v>
      </c>
      <c r="J55" s="30" t="str">
        <f>E23</f>
        <v>HG Partner, s.r.o.</v>
      </c>
      <c r="K55" s="40"/>
    </row>
    <row r="56" spans="2:11" s="1" customFormat="1" ht="14.45"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151</v>
      </c>
      <c r="D58" s="132"/>
      <c r="E58" s="132"/>
      <c r="F58" s="132"/>
      <c r="G58" s="132"/>
      <c r="H58" s="132"/>
      <c r="I58" s="145"/>
      <c r="J58" s="146" t="s">
        <v>152</v>
      </c>
      <c r="K58" s="147"/>
    </row>
    <row r="59" spans="2:11" s="1" customFormat="1" ht="10.35" customHeight="1">
      <c r="B59" s="36"/>
      <c r="C59" s="37"/>
      <c r="D59" s="37"/>
      <c r="E59" s="37"/>
      <c r="F59" s="37"/>
      <c r="G59" s="37"/>
      <c r="H59" s="37"/>
      <c r="I59" s="118"/>
      <c r="J59" s="37"/>
      <c r="K59" s="40"/>
    </row>
    <row r="60" spans="2:47" s="1" customFormat="1" ht="29.25" customHeight="1">
      <c r="B60" s="36"/>
      <c r="C60" s="148" t="s">
        <v>153</v>
      </c>
      <c r="D60" s="37"/>
      <c r="E60" s="37"/>
      <c r="F60" s="37"/>
      <c r="G60" s="37"/>
      <c r="H60" s="37"/>
      <c r="I60" s="118"/>
      <c r="J60" s="128">
        <f>J89</f>
        <v>0</v>
      </c>
      <c r="K60" s="40"/>
      <c r="AU60" s="19" t="s">
        <v>154</v>
      </c>
    </row>
    <row r="61" spans="2:11" s="8" customFormat="1" ht="24.95" customHeight="1">
      <c r="B61" s="149"/>
      <c r="C61" s="150"/>
      <c r="D61" s="151" t="s">
        <v>509</v>
      </c>
      <c r="E61" s="152"/>
      <c r="F61" s="152"/>
      <c r="G61" s="152"/>
      <c r="H61" s="152"/>
      <c r="I61" s="153"/>
      <c r="J61" s="154">
        <f>J90</f>
        <v>0</v>
      </c>
      <c r="K61" s="155"/>
    </row>
    <row r="62" spans="2:11" s="9" customFormat="1" ht="19.9" customHeight="1">
      <c r="B62" s="156"/>
      <c r="C62" s="157"/>
      <c r="D62" s="158" t="s">
        <v>157</v>
      </c>
      <c r="E62" s="159"/>
      <c r="F62" s="159"/>
      <c r="G62" s="159"/>
      <c r="H62" s="159"/>
      <c r="I62" s="160"/>
      <c r="J62" s="161">
        <f>J91</f>
        <v>0</v>
      </c>
      <c r="K62" s="162"/>
    </row>
    <row r="63" spans="2:11" s="8" customFormat="1" ht="24.95" customHeight="1">
      <c r="B63" s="149"/>
      <c r="C63" s="150"/>
      <c r="D63" s="151" t="s">
        <v>515</v>
      </c>
      <c r="E63" s="152"/>
      <c r="F63" s="152"/>
      <c r="G63" s="152"/>
      <c r="H63" s="152"/>
      <c r="I63" s="153"/>
      <c r="J63" s="154">
        <f>J96</f>
        <v>0</v>
      </c>
      <c r="K63" s="155"/>
    </row>
    <row r="64" spans="2:11" s="9" customFormat="1" ht="19.9" customHeight="1">
      <c r="B64" s="156"/>
      <c r="C64" s="157"/>
      <c r="D64" s="158" t="s">
        <v>1683</v>
      </c>
      <c r="E64" s="159"/>
      <c r="F64" s="159"/>
      <c r="G64" s="159"/>
      <c r="H64" s="159"/>
      <c r="I64" s="160"/>
      <c r="J64" s="161">
        <f>J97</f>
        <v>0</v>
      </c>
      <c r="K64" s="162"/>
    </row>
    <row r="65" spans="2:11" s="9" customFormat="1" ht="19.9" customHeight="1">
      <c r="B65" s="156"/>
      <c r="C65" s="157"/>
      <c r="D65" s="158" t="s">
        <v>1684</v>
      </c>
      <c r="E65" s="159"/>
      <c r="F65" s="159"/>
      <c r="G65" s="159"/>
      <c r="H65" s="159"/>
      <c r="I65" s="160"/>
      <c r="J65" s="161">
        <f>J127</f>
        <v>0</v>
      </c>
      <c r="K65" s="162"/>
    </row>
    <row r="66" spans="2:11" s="9" customFormat="1" ht="19.9" customHeight="1">
      <c r="B66" s="156"/>
      <c r="C66" s="157"/>
      <c r="D66" s="158" t="s">
        <v>1685</v>
      </c>
      <c r="E66" s="159"/>
      <c r="F66" s="159"/>
      <c r="G66" s="159"/>
      <c r="H66" s="159"/>
      <c r="I66" s="160"/>
      <c r="J66" s="161">
        <f>J133</f>
        <v>0</v>
      </c>
      <c r="K66" s="162"/>
    </row>
    <row r="67" spans="2:11" s="9" customFormat="1" ht="19.9" customHeight="1">
      <c r="B67" s="156"/>
      <c r="C67" s="157"/>
      <c r="D67" s="158" t="s">
        <v>516</v>
      </c>
      <c r="E67" s="159"/>
      <c r="F67" s="159"/>
      <c r="G67" s="159"/>
      <c r="H67" s="159"/>
      <c r="I67" s="160"/>
      <c r="J67" s="161">
        <f>J140</f>
        <v>0</v>
      </c>
      <c r="K67" s="162"/>
    </row>
    <row r="68" spans="2:11" s="1" customFormat="1" ht="21.75" customHeight="1">
      <c r="B68" s="36"/>
      <c r="C68" s="37"/>
      <c r="D68" s="37"/>
      <c r="E68" s="37"/>
      <c r="F68" s="37"/>
      <c r="G68" s="37"/>
      <c r="H68" s="37"/>
      <c r="I68" s="118"/>
      <c r="J68" s="37"/>
      <c r="K68" s="40"/>
    </row>
    <row r="69" spans="2:11" s="1" customFormat="1" ht="6.95" customHeight="1">
      <c r="B69" s="51"/>
      <c r="C69" s="52"/>
      <c r="D69" s="52"/>
      <c r="E69" s="52"/>
      <c r="F69" s="52"/>
      <c r="G69" s="52"/>
      <c r="H69" s="52"/>
      <c r="I69" s="139"/>
      <c r="J69" s="52"/>
      <c r="K69" s="53"/>
    </row>
    <row r="73" spans="2:12" s="1" customFormat="1" ht="6.95" customHeight="1">
      <c r="B73" s="54"/>
      <c r="C73" s="55"/>
      <c r="D73" s="55"/>
      <c r="E73" s="55"/>
      <c r="F73" s="55"/>
      <c r="G73" s="55"/>
      <c r="H73" s="55"/>
      <c r="I73" s="142"/>
      <c r="J73" s="55"/>
      <c r="K73" s="55"/>
      <c r="L73" s="56"/>
    </row>
    <row r="74" spans="2:12" s="1" customFormat="1" ht="36.95" customHeight="1">
      <c r="B74" s="36"/>
      <c r="C74" s="57" t="s">
        <v>165</v>
      </c>
      <c r="D74" s="58"/>
      <c r="E74" s="58"/>
      <c r="F74" s="58"/>
      <c r="G74" s="58"/>
      <c r="H74" s="58"/>
      <c r="I74" s="163"/>
      <c r="J74" s="58"/>
      <c r="K74" s="58"/>
      <c r="L74" s="56"/>
    </row>
    <row r="75" spans="2:12" s="1" customFormat="1" ht="6.95" customHeight="1">
      <c r="B75" s="36"/>
      <c r="C75" s="58"/>
      <c r="D75" s="58"/>
      <c r="E75" s="58"/>
      <c r="F75" s="58"/>
      <c r="G75" s="58"/>
      <c r="H75" s="58"/>
      <c r="I75" s="163"/>
      <c r="J75" s="58"/>
      <c r="K75" s="58"/>
      <c r="L75" s="56"/>
    </row>
    <row r="76" spans="2:12" s="1" customFormat="1" ht="14.45" customHeight="1">
      <c r="B76" s="36"/>
      <c r="C76" s="60" t="s">
        <v>16</v>
      </c>
      <c r="D76" s="58"/>
      <c r="E76" s="58"/>
      <c r="F76" s="58"/>
      <c r="G76" s="58"/>
      <c r="H76" s="58"/>
      <c r="I76" s="163"/>
      <c r="J76" s="58"/>
      <c r="K76" s="58"/>
      <c r="L76" s="56"/>
    </row>
    <row r="77" spans="2:12" s="1" customFormat="1" ht="22.5" customHeight="1">
      <c r="B77" s="36"/>
      <c r="C77" s="58"/>
      <c r="D77" s="58"/>
      <c r="E77" s="331" t="str">
        <f>E7</f>
        <v>VD Labská, zvýšení retenční funkce rekonstrucí spodních výpustí v obtokovém tunelu</v>
      </c>
      <c r="F77" s="308"/>
      <c r="G77" s="308"/>
      <c r="H77" s="308"/>
      <c r="I77" s="163"/>
      <c r="J77" s="58"/>
      <c r="K77" s="58"/>
      <c r="L77" s="56"/>
    </row>
    <row r="78" spans="2:12" ht="13.5">
      <c r="B78" s="23"/>
      <c r="C78" s="60" t="s">
        <v>148</v>
      </c>
      <c r="D78" s="270"/>
      <c r="E78" s="270"/>
      <c r="F78" s="270"/>
      <c r="G78" s="270"/>
      <c r="H78" s="270"/>
      <c r="J78" s="270"/>
      <c r="K78" s="270"/>
      <c r="L78" s="271"/>
    </row>
    <row r="79" spans="2:12" s="1" customFormat="1" ht="22.5" customHeight="1">
      <c r="B79" s="36"/>
      <c r="C79" s="58"/>
      <c r="D79" s="58"/>
      <c r="E79" s="331" t="s">
        <v>1549</v>
      </c>
      <c r="F79" s="308"/>
      <c r="G79" s="308"/>
      <c r="H79" s="308"/>
      <c r="I79" s="163"/>
      <c r="J79" s="58"/>
      <c r="K79" s="58"/>
      <c r="L79" s="56"/>
    </row>
    <row r="80" spans="2:12" s="1" customFormat="1" ht="14.45" customHeight="1">
      <c r="B80" s="36"/>
      <c r="C80" s="60" t="s">
        <v>1109</v>
      </c>
      <c r="D80" s="58"/>
      <c r="E80" s="58"/>
      <c r="F80" s="58"/>
      <c r="G80" s="58"/>
      <c r="H80" s="58"/>
      <c r="I80" s="163"/>
      <c r="J80" s="58"/>
      <c r="K80" s="58"/>
      <c r="L80" s="56"/>
    </row>
    <row r="81" spans="2:12" s="1" customFormat="1" ht="23.25" customHeight="1">
      <c r="B81" s="36"/>
      <c r="C81" s="58"/>
      <c r="D81" s="58"/>
      <c r="E81" s="305" t="str">
        <f>E11</f>
        <v>SO 05.02 - Úprava oken, dveří a vstupu</v>
      </c>
      <c r="F81" s="308"/>
      <c r="G81" s="308"/>
      <c r="H81" s="308"/>
      <c r="I81" s="163"/>
      <c r="J81" s="58"/>
      <c r="K81" s="58"/>
      <c r="L81" s="56"/>
    </row>
    <row r="82" spans="2:12" s="1" customFormat="1" ht="6.95" customHeight="1">
      <c r="B82" s="36"/>
      <c r="C82" s="58"/>
      <c r="D82" s="58"/>
      <c r="E82" s="58"/>
      <c r="F82" s="58"/>
      <c r="G82" s="58"/>
      <c r="H82" s="58"/>
      <c r="I82" s="163"/>
      <c r="J82" s="58"/>
      <c r="K82" s="58"/>
      <c r="L82" s="56"/>
    </row>
    <row r="83" spans="2:12" s="1" customFormat="1" ht="18" customHeight="1">
      <c r="B83" s="36"/>
      <c r="C83" s="60" t="s">
        <v>22</v>
      </c>
      <c r="D83" s="58"/>
      <c r="E83" s="58"/>
      <c r="F83" s="164" t="str">
        <f>F14</f>
        <v xml:space="preserve"> </v>
      </c>
      <c r="G83" s="58"/>
      <c r="H83" s="58"/>
      <c r="I83" s="165" t="s">
        <v>24</v>
      </c>
      <c r="J83" s="68" t="str">
        <f>IF(J14="","",J14)</f>
        <v>22. 3. 2016</v>
      </c>
      <c r="K83" s="58"/>
      <c r="L83" s="56"/>
    </row>
    <row r="84" spans="2:12" s="1" customFormat="1" ht="6.95" customHeight="1">
      <c r="B84" s="36"/>
      <c r="C84" s="58"/>
      <c r="D84" s="58"/>
      <c r="E84" s="58"/>
      <c r="F84" s="58"/>
      <c r="G84" s="58"/>
      <c r="H84" s="58"/>
      <c r="I84" s="163"/>
      <c r="J84" s="58"/>
      <c r="K84" s="58"/>
      <c r="L84" s="56"/>
    </row>
    <row r="85" spans="2:12" s="1" customFormat="1" ht="13.5">
      <c r="B85" s="36"/>
      <c r="C85" s="60" t="s">
        <v>26</v>
      </c>
      <c r="D85" s="58"/>
      <c r="E85" s="58"/>
      <c r="F85" s="164" t="str">
        <f>E17</f>
        <v>Povodí Labe, státní podnik</v>
      </c>
      <c r="G85" s="58"/>
      <c r="H85" s="58"/>
      <c r="I85" s="165" t="s">
        <v>32</v>
      </c>
      <c r="J85" s="164" t="str">
        <f>E23</f>
        <v>HG Partner, s.r.o.</v>
      </c>
      <c r="K85" s="58"/>
      <c r="L85" s="56"/>
    </row>
    <row r="86" spans="2:12" s="1" customFormat="1" ht="14.45" customHeight="1">
      <c r="B86" s="36"/>
      <c r="C86" s="60" t="s">
        <v>30</v>
      </c>
      <c r="D86" s="58"/>
      <c r="E86" s="58"/>
      <c r="F86" s="164" t="str">
        <f>IF(E20="","",E20)</f>
        <v/>
      </c>
      <c r="G86" s="58"/>
      <c r="H86" s="58"/>
      <c r="I86" s="163"/>
      <c r="J86" s="58"/>
      <c r="K86" s="58"/>
      <c r="L86" s="56"/>
    </row>
    <row r="87" spans="2:12" s="1" customFormat="1" ht="10.35" customHeight="1">
      <c r="B87" s="36"/>
      <c r="C87" s="58"/>
      <c r="D87" s="58"/>
      <c r="E87" s="58"/>
      <c r="F87" s="58"/>
      <c r="G87" s="58"/>
      <c r="H87" s="58"/>
      <c r="I87" s="163"/>
      <c r="J87" s="58"/>
      <c r="K87" s="58"/>
      <c r="L87" s="56"/>
    </row>
    <row r="88" spans="2:20" s="10" customFormat="1" ht="29.25" customHeight="1">
      <c r="B88" s="166"/>
      <c r="C88" s="167" t="s">
        <v>166</v>
      </c>
      <c r="D88" s="168" t="s">
        <v>56</v>
      </c>
      <c r="E88" s="168" t="s">
        <v>52</v>
      </c>
      <c r="F88" s="168" t="s">
        <v>167</v>
      </c>
      <c r="G88" s="168" t="s">
        <v>168</v>
      </c>
      <c r="H88" s="168" t="s">
        <v>169</v>
      </c>
      <c r="I88" s="169" t="s">
        <v>170</v>
      </c>
      <c r="J88" s="168" t="s">
        <v>152</v>
      </c>
      <c r="K88" s="170" t="s">
        <v>171</v>
      </c>
      <c r="L88" s="171"/>
      <c r="M88" s="77" t="s">
        <v>172</v>
      </c>
      <c r="N88" s="78" t="s">
        <v>41</v>
      </c>
      <c r="O88" s="78" t="s">
        <v>173</v>
      </c>
      <c r="P88" s="78" t="s">
        <v>174</v>
      </c>
      <c r="Q88" s="78" t="s">
        <v>175</v>
      </c>
      <c r="R88" s="78" t="s">
        <v>176</v>
      </c>
      <c r="S88" s="78" t="s">
        <v>177</v>
      </c>
      <c r="T88" s="79" t="s">
        <v>178</v>
      </c>
    </row>
    <row r="89" spans="2:63" s="1" customFormat="1" ht="29.25" customHeight="1">
      <c r="B89" s="36"/>
      <c r="C89" s="83" t="s">
        <v>153</v>
      </c>
      <c r="D89" s="58"/>
      <c r="E89" s="58"/>
      <c r="F89" s="58"/>
      <c r="G89" s="58"/>
      <c r="H89" s="58"/>
      <c r="I89" s="163"/>
      <c r="J89" s="172">
        <f>BK89</f>
        <v>0</v>
      </c>
      <c r="K89" s="58"/>
      <c r="L89" s="56"/>
      <c r="M89" s="80"/>
      <c r="N89" s="81"/>
      <c r="O89" s="81"/>
      <c r="P89" s="173">
        <f>P90+P96</f>
        <v>0</v>
      </c>
      <c r="Q89" s="81"/>
      <c r="R89" s="173">
        <f>R90+R96</f>
        <v>0.400385</v>
      </c>
      <c r="S89" s="81"/>
      <c r="T89" s="174">
        <f>T90+T96</f>
        <v>0.045756</v>
      </c>
      <c r="AT89" s="19" t="s">
        <v>70</v>
      </c>
      <c r="AU89" s="19" t="s">
        <v>154</v>
      </c>
      <c r="BK89" s="175">
        <f>BK90+BK96</f>
        <v>0</v>
      </c>
    </row>
    <row r="90" spans="2:63" s="11" customFormat="1" ht="37.35" customHeight="1">
      <c r="B90" s="176"/>
      <c r="C90" s="177"/>
      <c r="D90" s="178" t="s">
        <v>70</v>
      </c>
      <c r="E90" s="179" t="s">
        <v>179</v>
      </c>
      <c r="F90" s="179" t="s">
        <v>519</v>
      </c>
      <c r="G90" s="177"/>
      <c r="H90" s="177"/>
      <c r="I90" s="180"/>
      <c r="J90" s="181">
        <f>BK90</f>
        <v>0</v>
      </c>
      <c r="K90" s="177"/>
      <c r="L90" s="182"/>
      <c r="M90" s="183"/>
      <c r="N90" s="184"/>
      <c r="O90" s="184"/>
      <c r="P90" s="185">
        <f>P91</f>
        <v>0</v>
      </c>
      <c r="Q90" s="184"/>
      <c r="R90" s="185">
        <f>R91</f>
        <v>0</v>
      </c>
      <c r="S90" s="184"/>
      <c r="T90" s="186">
        <f>T91</f>
        <v>0.045756</v>
      </c>
      <c r="AR90" s="187" t="s">
        <v>78</v>
      </c>
      <c r="AT90" s="188" t="s">
        <v>70</v>
      </c>
      <c r="AU90" s="188" t="s">
        <v>71</v>
      </c>
      <c r="AY90" s="187" t="s">
        <v>180</v>
      </c>
      <c r="BK90" s="189">
        <f>BK91</f>
        <v>0</v>
      </c>
    </row>
    <row r="91" spans="2:63" s="11" customFormat="1" ht="19.9" customHeight="1">
      <c r="B91" s="176"/>
      <c r="C91" s="177"/>
      <c r="D91" s="190" t="s">
        <v>70</v>
      </c>
      <c r="E91" s="191" t="s">
        <v>192</v>
      </c>
      <c r="F91" s="191" t="s">
        <v>193</v>
      </c>
      <c r="G91" s="177"/>
      <c r="H91" s="177"/>
      <c r="I91" s="180"/>
      <c r="J91" s="192">
        <f>BK91</f>
        <v>0</v>
      </c>
      <c r="K91" s="177"/>
      <c r="L91" s="182"/>
      <c r="M91" s="183"/>
      <c r="N91" s="184"/>
      <c r="O91" s="184"/>
      <c r="P91" s="185">
        <f>SUM(P92:P95)</f>
        <v>0</v>
      </c>
      <c r="Q91" s="184"/>
      <c r="R91" s="185">
        <f>SUM(R92:R95)</f>
        <v>0</v>
      </c>
      <c r="S91" s="184"/>
      <c r="T91" s="186">
        <f>SUM(T92:T95)</f>
        <v>0.045756</v>
      </c>
      <c r="AR91" s="187" t="s">
        <v>78</v>
      </c>
      <c r="AT91" s="188" t="s">
        <v>70</v>
      </c>
      <c r="AU91" s="188" t="s">
        <v>78</v>
      </c>
      <c r="AY91" s="187" t="s">
        <v>180</v>
      </c>
      <c r="BK91" s="189">
        <f>SUM(BK92:BK95)</f>
        <v>0</v>
      </c>
    </row>
    <row r="92" spans="2:65" s="1" customFormat="1" ht="22.5" customHeight="1">
      <c r="B92" s="36"/>
      <c r="C92" s="193" t="s">
        <v>78</v>
      </c>
      <c r="D92" s="193" t="s">
        <v>183</v>
      </c>
      <c r="E92" s="194" t="s">
        <v>1686</v>
      </c>
      <c r="F92" s="195" t="s">
        <v>1687</v>
      </c>
      <c r="G92" s="196" t="s">
        <v>532</v>
      </c>
      <c r="H92" s="197">
        <v>1.476</v>
      </c>
      <c r="I92" s="198"/>
      <c r="J92" s="199">
        <f>ROUND(I92*H92,2)</f>
        <v>0</v>
      </c>
      <c r="K92" s="195" t="s">
        <v>560</v>
      </c>
      <c r="L92" s="56"/>
      <c r="M92" s="200" t="s">
        <v>21</v>
      </c>
      <c r="N92" s="201" t="s">
        <v>42</v>
      </c>
      <c r="O92" s="37"/>
      <c r="P92" s="202">
        <f>O92*H92</f>
        <v>0</v>
      </c>
      <c r="Q92" s="202">
        <v>0</v>
      </c>
      <c r="R92" s="202">
        <f>Q92*H92</f>
        <v>0</v>
      </c>
      <c r="S92" s="202">
        <v>0.031</v>
      </c>
      <c r="T92" s="203">
        <f>S92*H92</f>
        <v>0.045756</v>
      </c>
      <c r="AR92" s="19" t="s">
        <v>206</v>
      </c>
      <c r="AT92" s="19" t="s">
        <v>183</v>
      </c>
      <c r="AU92" s="19" t="s">
        <v>80</v>
      </c>
      <c r="AY92" s="19" t="s">
        <v>180</v>
      </c>
      <c r="BE92" s="204">
        <f>IF(N92="základní",J92,0)</f>
        <v>0</v>
      </c>
      <c r="BF92" s="204">
        <f>IF(N92="snížená",J92,0)</f>
        <v>0</v>
      </c>
      <c r="BG92" s="204">
        <f>IF(N92="zákl. přenesená",J92,0)</f>
        <v>0</v>
      </c>
      <c r="BH92" s="204">
        <f>IF(N92="sníž. přenesená",J92,0)</f>
        <v>0</v>
      </c>
      <c r="BI92" s="204">
        <f>IF(N92="nulová",J92,0)</f>
        <v>0</v>
      </c>
      <c r="BJ92" s="19" t="s">
        <v>78</v>
      </c>
      <c r="BK92" s="204">
        <f>ROUND(I92*H92,2)</f>
        <v>0</v>
      </c>
      <c r="BL92" s="19" t="s">
        <v>206</v>
      </c>
      <c r="BM92" s="19" t="s">
        <v>1688</v>
      </c>
    </row>
    <row r="93" spans="2:47" s="1" customFormat="1" ht="27">
      <c r="B93" s="36"/>
      <c r="C93" s="58"/>
      <c r="D93" s="205" t="s">
        <v>188</v>
      </c>
      <c r="E93" s="58"/>
      <c r="F93" s="206" t="s">
        <v>1689</v>
      </c>
      <c r="G93" s="58"/>
      <c r="H93" s="58"/>
      <c r="I93" s="163"/>
      <c r="J93" s="58"/>
      <c r="K93" s="58"/>
      <c r="L93" s="56"/>
      <c r="M93" s="73"/>
      <c r="N93" s="37"/>
      <c r="O93" s="37"/>
      <c r="P93" s="37"/>
      <c r="Q93" s="37"/>
      <c r="R93" s="37"/>
      <c r="S93" s="37"/>
      <c r="T93" s="74"/>
      <c r="AT93" s="19" t="s">
        <v>188</v>
      </c>
      <c r="AU93" s="19" t="s">
        <v>80</v>
      </c>
    </row>
    <row r="94" spans="2:47" s="1" customFormat="1" ht="27">
      <c r="B94" s="36"/>
      <c r="C94" s="58"/>
      <c r="D94" s="205" t="s">
        <v>198</v>
      </c>
      <c r="E94" s="58"/>
      <c r="F94" s="218" t="s">
        <v>1690</v>
      </c>
      <c r="G94" s="58"/>
      <c r="H94" s="58"/>
      <c r="I94" s="163"/>
      <c r="J94" s="58"/>
      <c r="K94" s="58"/>
      <c r="L94" s="56"/>
      <c r="M94" s="73"/>
      <c r="N94" s="37"/>
      <c r="O94" s="37"/>
      <c r="P94" s="37"/>
      <c r="Q94" s="37"/>
      <c r="R94" s="37"/>
      <c r="S94" s="37"/>
      <c r="T94" s="74"/>
      <c r="AT94" s="19" t="s">
        <v>198</v>
      </c>
      <c r="AU94" s="19" t="s">
        <v>80</v>
      </c>
    </row>
    <row r="95" spans="2:51" s="12" customFormat="1" ht="13.5">
      <c r="B95" s="207"/>
      <c r="C95" s="208"/>
      <c r="D95" s="205" t="s">
        <v>190</v>
      </c>
      <c r="E95" s="209" t="s">
        <v>21</v>
      </c>
      <c r="F95" s="210" t="s">
        <v>1691</v>
      </c>
      <c r="G95" s="208"/>
      <c r="H95" s="211">
        <v>1.476</v>
      </c>
      <c r="I95" s="212"/>
      <c r="J95" s="208"/>
      <c r="K95" s="208"/>
      <c r="L95" s="213"/>
      <c r="M95" s="214"/>
      <c r="N95" s="215"/>
      <c r="O95" s="215"/>
      <c r="P95" s="215"/>
      <c r="Q95" s="215"/>
      <c r="R95" s="215"/>
      <c r="S95" s="215"/>
      <c r="T95" s="216"/>
      <c r="AT95" s="217" t="s">
        <v>190</v>
      </c>
      <c r="AU95" s="217" t="s">
        <v>80</v>
      </c>
      <c r="AV95" s="12" t="s">
        <v>80</v>
      </c>
      <c r="AW95" s="12" t="s">
        <v>34</v>
      </c>
      <c r="AX95" s="12" t="s">
        <v>78</v>
      </c>
      <c r="AY95" s="217" t="s">
        <v>180</v>
      </c>
    </row>
    <row r="96" spans="2:63" s="11" customFormat="1" ht="37.35" customHeight="1">
      <c r="B96" s="176"/>
      <c r="C96" s="177"/>
      <c r="D96" s="178" t="s">
        <v>70</v>
      </c>
      <c r="E96" s="179" t="s">
        <v>968</v>
      </c>
      <c r="F96" s="179" t="s">
        <v>969</v>
      </c>
      <c r="G96" s="177"/>
      <c r="H96" s="177"/>
      <c r="I96" s="180"/>
      <c r="J96" s="181">
        <f>BK96</f>
        <v>0</v>
      </c>
      <c r="K96" s="177"/>
      <c r="L96" s="182"/>
      <c r="M96" s="183"/>
      <c r="N96" s="184"/>
      <c r="O96" s="184"/>
      <c r="P96" s="185">
        <f>P97+P127+P133+P140</f>
        <v>0</v>
      </c>
      <c r="Q96" s="184"/>
      <c r="R96" s="185">
        <f>R97+R127+R133+R140</f>
        <v>0.400385</v>
      </c>
      <c r="S96" s="184"/>
      <c r="T96" s="186">
        <f>T97+T127+T133+T140</f>
        <v>0</v>
      </c>
      <c r="AR96" s="187" t="s">
        <v>80</v>
      </c>
      <c r="AT96" s="188" t="s">
        <v>70</v>
      </c>
      <c r="AU96" s="188" t="s">
        <v>71</v>
      </c>
      <c r="AY96" s="187" t="s">
        <v>180</v>
      </c>
      <c r="BK96" s="189">
        <f>BK97+BK127+BK133+BK140</f>
        <v>0</v>
      </c>
    </row>
    <row r="97" spans="2:63" s="11" customFormat="1" ht="19.9" customHeight="1">
      <c r="B97" s="176"/>
      <c r="C97" s="177"/>
      <c r="D97" s="190" t="s">
        <v>70</v>
      </c>
      <c r="E97" s="191" t="s">
        <v>1692</v>
      </c>
      <c r="F97" s="191" t="s">
        <v>1693</v>
      </c>
      <c r="G97" s="177"/>
      <c r="H97" s="177"/>
      <c r="I97" s="180"/>
      <c r="J97" s="192">
        <f>BK97</f>
        <v>0</v>
      </c>
      <c r="K97" s="177"/>
      <c r="L97" s="182"/>
      <c r="M97" s="183"/>
      <c r="N97" s="184"/>
      <c r="O97" s="184"/>
      <c r="P97" s="185">
        <f>SUM(P98:P126)</f>
        <v>0</v>
      </c>
      <c r="Q97" s="184"/>
      <c r="R97" s="185">
        <f>SUM(R98:R126)</f>
        <v>0.3015</v>
      </c>
      <c r="S97" s="184"/>
      <c r="T97" s="186">
        <f>SUM(T98:T126)</f>
        <v>0</v>
      </c>
      <c r="AR97" s="187" t="s">
        <v>80</v>
      </c>
      <c r="AT97" s="188" t="s">
        <v>70</v>
      </c>
      <c r="AU97" s="188" t="s">
        <v>78</v>
      </c>
      <c r="AY97" s="187" t="s">
        <v>180</v>
      </c>
      <c r="BK97" s="189">
        <f>SUM(BK98:BK126)</f>
        <v>0</v>
      </c>
    </row>
    <row r="98" spans="2:65" s="1" customFormat="1" ht="22.5" customHeight="1">
      <c r="B98" s="36"/>
      <c r="C98" s="193" t="s">
        <v>80</v>
      </c>
      <c r="D98" s="193" t="s">
        <v>183</v>
      </c>
      <c r="E98" s="194" t="s">
        <v>1694</v>
      </c>
      <c r="F98" s="195" t="s">
        <v>1695</v>
      </c>
      <c r="G98" s="196" t="s">
        <v>186</v>
      </c>
      <c r="H98" s="197">
        <v>1</v>
      </c>
      <c r="I98" s="198"/>
      <c r="J98" s="199">
        <f>ROUND(I98*H98,2)</f>
        <v>0</v>
      </c>
      <c r="K98" s="195" t="s">
        <v>560</v>
      </c>
      <c r="L98" s="56"/>
      <c r="M98" s="200" t="s">
        <v>21</v>
      </c>
      <c r="N98" s="201" t="s">
        <v>42</v>
      </c>
      <c r="O98" s="37"/>
      <c r="P98" s="202">
        <f>O98*H98</f>
        <v>0</v>
      </c>
      <c r="Q98" s="202">
        <v>0</v>
      </c>
      <c r="R98" s="202">
        <f>Q98*H98</f>
        <v>0</v>
      </c>
      <c r="S98" s="202">
        <v>0</v>
      </c>
      <c r="T98" s="203">
        <f>S98*H98</f>
        <v>0</v>
      </c>
      <c r="AR98" s="19" t="s">
        <v>275</v>
      </c>
      <c r="AT98" s="19" t="s">
        <v>183</v>
      </c>
      <c r="AU98" s="19" t="s">
        <v>80</v>
      </c>
      <c r="AY98" s="19" t="s">
        <v>180</v>
      </c>
      <c r="BE98" s="204">
        <f>IF(N98="základní",J98,0)</f>
        <v>0</v>
      </c>
      <c r="BF98" s="204">
        <f>IF(N98="snížená",J98,0)</f>
        <v>0</v>
      </c>
      <c r="BG98" s="204">
        <f>IF(N98="zákl. přenesená",J98,0)</f>
        <v>0</v>
      </c>
      <c r="BH98" s="204">
        <f>IF(N98="sníž. přenesená",J98,0)</f>
        <v>0</v>
      </c>
      <c r="BI98" s="204">
        <f>IF(N98="nulová",J98,0)</f>
        <v>0</v>
      </c>
      <c r="BJ98" s="19" t="s">
        <v>78</v>
      </c>
      <c r="BK98" s="204">
        <f>ROUND(I98*H98,2)</f>
        <v>0</v>
      </c>
      <c r="BL98" s="19" t="s">
        <v>275</v>
      </c>
      <c r="BM98" s="19" t="s">
        <v>1696</v>
      </c>
    </row>
    <row r="99" spans="2:47" s="1" customFormat="1" ht="13.5">
      <c r="B99" s="36"/>
      <c r="C99" s="58"/>
      <c r="D99" s="205" t="s">
        <v>188</v>
      </c>
      <c r="E99" s="58"/>
      <c r="F99" s="206" t="s">
        <v>1697</v>
      </c>
      <c r="G99" s="58"/>
      <c r="H99" s="58"/>
      <c r="I99" s="163"/>
      <c r="J99" s="58"/>
      <c r="K99" s="58"/>
      <c r="L99" s="56"/>
      <c r="M99" s="73"/>
      <c r="N99" s="37"/>
      <c r="O99" s="37"/>
      <c r="P99" s="37"/>
      <c r="Q99" s="37"/>
      <c r="R99" s="37"/>
      <c r="S99" s="37"/>
      <c r="T99" s="74"/>
      <c r="AT99" s="19" t="s">
        <v>188</v>
      </c>
      <c r="AU99" s="19" t="s">
        <v>80</v>
      </c>
    </row>
    <row r="100" spans="2:51" s="12" customFormat="1" ht="13.5">
      <c r="B100" s="207"/>
      <c r="C100" s="208"/>
      <c r="D100" s="230" t="s">
        <v>190</v>
      </c>
      <c r="E100" s="243" t="s">
        <v>21</v>
      </c>
      <c r="F100" s="244" t="s">
        <v>1698</v>
      </c>
      <c r="G100" s="208"/>
      <c r="H100" s="245">
        <v>1</v>
      </c>
      <c r="I100" s="212"/>
      <c r="J100" s="208"/>
      <c r="K100" s="208"/>
      <c r="L100" s="213"/>
      <c r="M100" s="214"/>
      <c r="N100" s="215"/>
      <c r="O100" s="215"/>
      <c r="P100" s="215"/>
      <c r="Q100" s="215"/>
      <c r="R100" s="215"/>
      <c r="S100" s="215"/>
      <c r="T100" s="216"/>
      <c r="AT100" s="217" t="s">
        <v>190</v>
      </c>
      <c r="AU100" s="217" t="s">
        <v>80</v>
      </c>
      <c r="AV100" s="12" t="s">
        <v>80</v>
      </c>
      <c r="AW100" s="12" t="s">
        <v>34</v>
      </c>
      <c r="AX100" s="12" t="s">
        <v>78</v>
      </c>
      <c r="AY100" s="217" t="s">
        <v>180</v>
      </c>
    </row>
    <row r="101" spans="2:65" s="1" customFormat="1" ht="22.5" customHeight="1">
      <c r="B101" s="36"/>
      <c r="C101" s="232" t="s">
        <v>203</v>
      </c>
      <c r="D101" s="232" t="s">
        <v>219</v>
      </c>
      <c r="E101" s="233" t="s">
        <v>1699</v>
      </c>
      <c r="F101" s="234" t="s">
        <v>1700</v>
      </c>
      <c r="G101" s="235" t="s">
        <v>186</v>
      </c>
      <c r="H101" s="236">
        <v>1</v>
      </c>
      <c r="I101" s="237"/>
      <c r="J101" s="238">
        <f>ROUND(I101*H101,2)</f>
        <v>0</v>
      </c>
      <c r="K101" s="234" t="s">
        <v>21</v>
      </c>
      <c r="L101" s="239"/>
      <c r="M101" s="240" t="s">
        <v>21</v>
      </c>
      <c r="N101" s="241" t="s">
        <v>42</v>
      </c>
      <c r="O101" s="37"/>
      <c r="P101" s="202">
        <f>O101*H101</f>
        <v>0</v>
      </c>
      <c r="Q101" s="202">
        <v>0.0075</v>
      </c>
      <c r="R101" s="202">
        <f>Q101*H101</f>
        <v>0.0075</v>
      </c>
      <c r="S101" s="202">
        <v>0</v>
      </c>
      <c r="T101" s="203">
        <f>S101*H101</f>
        <v>0</v>
      </c>
      <c r="AR101" s="19" t="s">
        <v>356</v>
      </c>
      <c r="AT101" s="19" t="s">
        <v>219</v>
      </c>
      <c r="AU101" s="19" t="s">
        <v>80</v>
      </c>
      <c r="AY101" s="19" t="s">
        <v>180</v>
      </c>
      <c r="BE101" s="204">
        <f>IF(N101="základní",J101,0)</f>
        <v>0</v>
      </c>
      <c r="BF101" s="204">
        <f>IF(N101="snížená",J101,0)</f>
        <v>0</v>
      </c>
      <c r="BG101" s="204">
        <f>IF(N101="zákl. přenesená",J101,0)</f>
        <v>0</v>
      </c>
      <c r="BH101" s="204">
        <f>IF(N101="sníž. přenesená",J101,0)</f>
        <v>0</v>
      </c>
      <c r="BI101" s="204">
        <f>IF(N101="nulová",J101,0)</f>
        <v>0</v>
      </c>
      <c r="BJ101" s="19" t="s">
        <v>78</v>
      </c>
      <c r="BK101" s="204">
        <f>ROUND(I101*H101,2)</f>
        <v>0</v>
      </c>
      <c r="BL101" s="19" t="s">
        <v>275</v>
      </c>
      <c r="BM101" s="19" t="s">
        <v>1701</v>
      </c>
    </row>
    <row r="102" spans="2:47" s="1" customFormat="1" ht="13.5">
      <c r="B102" s="36"/>
      <c r="C102" s="58"/>
      <c r="D102" s="230" t="s">
        <v>188</v>
      </c>
      <c r="E102" s="58"/>
      <c r="F102" s="242" t="s">
        <v>1700</v>
      </c>
      <c r="G102" s="58"/>
      <c r="H102" s="58"/>
      <c r="I102" s="163"/>
      <c r="J102" s="58"/>
      <c r="K102" s="58"/>
      <c r="L102" s="56"/>
      <c r="M102" s="73"/>
      <c r="N102" s="37"/>
      <c r="O102" s="37"/>
      <c r="P102" s="37"/>
      <c r="Q102" s="37"/>
      <c r="R102" s="37"/>
      <c r="S102" s="37"/>
      <c r="T102" s="74"/>
      <c r="AT102" s="19" t="s">
        <v>188</v>
      </c>
      <c r="AU102" s="19" t="s">
        <v>80</v>
      </c>
    </row>
    <row r="103" spans="2:65" s="1" customFormat="1" ht="22.5" customHeight="1">
      <c r="B103" s="36"/>
      <c r="C103" s="193" t="s">
        <v>206</v>
      </c>
      <c r="D103" s="193" t="s">
        <v>183</v>
      </c>
      <c r="E103" s="194" t="s">
        <v>1702</v>
      </c>
      <c r="F103" s="195" t="s">
        <v>1703</v>
      </c>
      <c r="G103" s="196" t="s">
        <v>186</v>
      </c>
      <c r="H103" s="197">
        <v>1</v>
      </c>
      <c r="I103" s="198"/>
      <c r="J103" s="199">
        <f>ROUND(I103*H103,2)</f>
        <v>0</v>
      </c>
      <c r="K103" s="195" t="s">
        <v>560</v>
      </c>
      <c r="L103" s="56"/>
      <c r="M103" s="200" t="s">
        <v>21</v>
      </c>
      <c r="N103" s="201" t="s">
        <v>42</v>
      </c>
      <c r="O103" s="37"/>
      <c r="P103" s="202">
        <f>O103*H103</f>
        <v>0</v>
      </c>
      <c r="Q103" s="202">
        <v>0</v>
      </c>
      <c r="R103" s="202">
        <f>Q103*H103</f>
        <v>0</v>
      </c>
      <c r="S103" s="202">
        <v>0</v>
      </c>
      <c r="T103" s="203">
        <f>S103*H103</f>
        <v>0</v>
      </c>
      <c r="AR103" s="19" t="s">
        <v>275</v>
      </c>
      <c r="AT103" s="19" t="s">
        <v>183</v>
      </c>
      <c r="AU103" s="19" t="s">
        <v>80</v>
      </c>
      <c r="AY103" s="19" t="s">
        <v>180</v>
      </c>
      <c r="BE103" s="204">
        <f>IF(N103="základní",J103,0)</f>
        <v>0</v>
      </c>
      <c r="BF103" s="204">
        <f>IF(N103="snížená",J103,0)</f>
        <v>0</v>
      </c>
      <c r="BG103" s="204">
        <f>IF(N103="zákl. přenesená",J103,0)</f>
        <v>0</v>
      </c>
      <c r="BH103" s="204">
        <f>IF(N103="sníž. přenesená",J103,0)</f>
        <v>0</v>
      </c>
      <c r="BI103" s="204">
        <f>IF(N103="nulová",J103,0)</f>
        <v>0</v>
      </c>
      <c r="BJ103" s="19" t="s">
        <v>78</v>
      </c>
      <c r="BK103" s="204">
        <f>ROUND(I103*H103,2)</f>
        <v>0</v>
      </c>
      <c r="BL103" s="19" t="s">
        <v>275</v>
      </c>
      <c r="BM103" s="19" t="s">
        <v>1704</v>
      </c>
    </row>
    <row r="104" spans="2:47" s="1" customFormat="1" ht="13.5">
      <c r="B104" s="36"/>
      <c r="C104" s="58"/>
      <c r="D104" s="205" t="s">
        <v>188</v>
      </c>
      <c r="E104" s="58"/>
      <c r="F104" s="206" t="s">
        <v>1705</v>
      </c>
      <c r="G104" s="58"/>
      <c r="H104" s="58"/>
      <c r="I104" s="163"/>
      <c r="J104" s="58"/>
      <c r="K104" s="58"/>
      <c r="L104" s="56"/>
      <c r="M104" s="73"/>
      <c r="N104" s="37"/>
      <c r="O104" s="37"/>
      <c r="P104" s="37"/>
      <c r="Q104" s="37"/>
      <c r="R104" s="37"/>
      <c r="S104" s="37"/>
      <c r="T104" s="74"/>
      <c r="AT104" s="19" t="s">
        <v>188</v>
      </c>
      <c r="AU104" s="19" t="s">
        <v>80</v>
      </c>
    </row>
    <row r="105" spans="2:51" s="12" customFormat="1" ht="13.5">
      <c r="B105" s="207"/>
      <c r="C105" s="208"/>
      <c r="D105" s="230" t="s">
        <v>190</v>
      </c>
      <c r="E105" s="243" t="s">
        <v>21</v>
      </c>
      <c r="F105" s="244" t="s">
        <v>1698</v>
      </c>
      <c r="G105" s="208"/>
      <c r="H105" s="245">
        <v>1</v>
      </c>
      <c r="I105" s="212"/>
      <c r="J105" s="208"/>
      <c r="K105" s="208"/>
      <c r="L105" s="213"/>
      <c r="M105" s="214"/>
      <c r="N105" s="215"/>
      <c r="O105" s="215"/>
      <c r="P105" s="215"/>
      <c r="Q105" s="215"/>
      <c r="R105" s="215"/>
      <c r="S105" s="215"/>
      <c r="T105" s="216"/>
      <c r="AT105" s="217" t="s">
        <v>190</v>
      </c>
      <c r="AU105" s="217" t="s">
        <v>80</v>
      </c>
      <c r="AV105" s="12" t="s">
        <v>80</v>
      </c>
      <c r="AW105" s="12" t="s">
        <v>34</v>
      </c>
      <c r="AX105" s="12" t="s">
        <v>78</v>
      </c>
      <c r="AY105" s="217" t="s">
        <v>180</v>
      </c>
    </row>
    <row r="106" spans="2:65" s="1" customFormat="1" ht="22.5" customHeight="1">
      <c r="B106" s="36"/>
      <c r="C106" s="232" t="s">
        <v>218</v>
      </c>
      <c r="D106" s="232" t="s">
        <v>219</v>
      </c>
      <c r="E106" s="233" t="s">
        <v>1706</v>
      </c>
      <c r="F106" s="234" t="s">
        <v>1707</v>
      </c>
      <c r="G106" s="235" t="s">
        <v>186</v>
      </c>
      <c r="H106" s="236">
        <v>1</v>
      </c>
      <c r="I106" s="237"/>
      <c r="J106" s="238">
        <f>ROUND(I106*H106,2)</f>
        <v>0</v>
      </c>
      <c r="K106" s="234" t="s">
        <v>21</v>
      </c>
      <c r="L106" s="239"/>
      <c r="M106" s="240" t="s">
        <v>21</v>
      </c>
      <c r="N106" s="241" t="s">
        <v>42</v>
      </c>
      <c r="O106" s="37"/>
      <c r="P106" s="202">
        <f>O106*H106</f>
        <v>0</v>
      </c>
      <c r="Q106" s="202">
        <v>0</v>
      </c>
      <c r="R106" s="202">
        <f>Q106*H106</f>
        <v>0</v>
      </c>
      <c r="S106" s="202">
        <v>0</v>
      </c>
      <c r="T106" s="203">
        <f>S106*H106</f>
        <v>0</v>
      </c>
      <c r="AR106" s="19" t="s">
        <v>356</v>
      </c>
      <c r="AT106" s="19" t="s">
        <v>219</v>
      </c>
      <c r="AU106" s="19" t="s">
        <v>80</v>
      </c>
      <c r="AY106" s="19" t="s">
        <v>180</v>
      </c>
      <c r="BE106" s="204">
        <f>IF(N106="základní",J106,0)</f>
        <v>0</v>
      </c>
      <c r="BF106" s="204">
        <f>IF(N106="snížená",J106,0)</f>
        <v>0</v>
      </c>
      <c r="BG106" s="204">
        <f>IF(N106="zákl. přenesená",J106,0)</f>
        <v>0</v>
      </c>
      <c r="BH106" s="204">
        <f>IF(N106="sníž. přenesená",J106,0)</f>
        <v>0</v>
      </c>
      <c r="BI106" s="204">
        <f>IF(N106="nulová",J106,0)</f>
        <v>0</v>
      </c>
      <c r="BJ106" s="19" t="s">
        <v>78</v>
      </c>
      <c r="BK106" s="204">
        <f>ROUND(I106*H106,2)</f>
        <v>0</v>
      </c>
      <c r="BL106" s="19" t="s">
        <v>275</v>
      </c>
      <c r="BM106" s="19" t="s">
        <v>1708</v>
      </c>
    </row>
    <row r="107" spans="2:47" s="1" customFormat="1" ht="13.5">
      <c r="B107" s="36"/>
      <c r="C107" s="58"/>
      <c r="D107" s="230" t="s">
        <v>188</v>
      </c>
      <c r="E107" s="58"/>
      <c r="F107" s="242" t="s">
        <v>1707</v>
      </c>
      <c r="G107" s="58"/>
      <c r="H107" s="58"/>
      <c r="I107" s="163"/>
      <c r="J107" s="58"/>
      <c r="K107" s="58"/>
      <c r="L107" s="56"/>
      <c r="M107" s="73"/>
      <c r="N107" s="37"/>
      <c r="O107" s="37"/>
      <c r="P107" s="37"/>
      <c r="Q107" s="37"/>
      <c r="R107" s="37"/>
      <c r="S107" s="37"/>
      <c r="T107" s="74"/>
      <c r="AT107" s="19" t="s">
        <v>188</v>
      </c>
      <c r="AU107" s="19" t="s">
        <v>80</v>
      </c>
    </row>
    <row r="108" spans="2:65" s="1" customFormat="1" ht="22.5" customHeight="1">
      <c r="B108" s="36"/>
      <c r="C108" s="193" t="s">
        <v>224</v>
      </c>
      <c r="D108" s="193" t="s">
        <v>183</v>
      </c>
      <c r="E108" s="194" t="s">
        <v>1709</v>
      </c>
      <c r="F108" s="195" t="s">
        <v>1710</v>
      </c>
      <c r="G108" s="196" t="s">
        <v>186</v>
      </c>
      <c r="H108" s="197">
        <v>1</v>
      </c>
      <c r="I108" s="198"/>
      <c r="J108" s="199">
        <f>ROUND(I108*H108,2)</f>
        <v>0</v>
      </c>
      <c r="K108" s="195" t="s">
        <v>560</v>
      </c>
      <c r="L108" s="56"/>
      <c r="M108" s="200" t="s">
        <v>21</v>
      </c>
      <c r="N108" s="201" t="s">
        <v>42</v>
      </c>
      <c r="O108" s="37"/>
      <c r="P108" s="202">
        <f>O108*H108</f>
        <v>0</v>
      </c>
      <c r="Q108" s="202">
        <v>0</v>
      </c>
      <c r="R108" s="202">
        <f>Q108*H108</f>
        <v>0</v>
      </c>
      <c r="S108" s="202">
        <v>0</v>
      </c>
      <c r="T108" s="203">
        <f>S108*H108</f>
        <v>0</v>
      </c>
      <c r="AR108" s="19" t="s">
        <v>275</v>
      </c>
      <c r="AT108" s="19" t="s">
        <v>183</v>
      </c>
      <c r="AU108" s="19" t="s">
        <v>80</v>
      </c>
      <c r="AY108" s="19" t="s">
        <v>180</v>
      </c>
      <c r="BE108" s="204">
        <f>IF(N108="základní",J108,0)</f>
        <v>0</v>
      </c>
      <c r="BF108" s="204">
        <f>IF(N108="snížená",J108,0)</f>
        <v>0</v>
      </c>
      <c r="BG108" s="204">
        <f>IF(N108="zákl. přenesená",J108,0)</f>
        <v>0</v>
      </c>
      <c r="BH108" s="204">
        <f>IF(N108="sníž. přenesená",J108,0)</f>
        <v>0</v>
      </c>
      <c r="BI108" s="204">
        <f>IF(N108="nulová",J108,0)</f>
        <v>0</v>
      </c>
      <c r="BJ108" s="19" t="s">
        <v>78</v>
      </c>
      <c r="BK108" s="204">
        <f>ROUND(I108*H108,2)</f>
        <v>0</v>
      </c>
      <c r="BL108" s="19" t="s">
        <v>275</v>
      </c>
      <c r="BM108" s="19" t="s">
        <v>1711</v>
      </c>
    </row>
    <row r="109" spans="2:47" s="1" customFormat="1" ht="13.5">
      <c r="B109" s="36"/>
      <c r="C109" s="58"/>
      <c r="D109" s="205" t="s">
        <v>188</v>
      </c>
      <c r="E109" s="58"/>
      <c r="F109" s="206" t="s">
        <v>1712</v>
      </c>
      <c r="G109" s="58"/>
      <c r="H109" s="58"/>
      <c r="I109" s="163"/>
      <c r="J109" s="58"/>
      <c r="K109" s="58"/>
      <c r="L109" s="56"/>
      <c r="M109" s="73"/>
      <c r="N109" s="37"/>
      <c r="O109" s="37"/>
      <c r="P109" s="37"/>
      <c r="Q109" s="37"/>
      <c r="R109" s="37"/>
      <c r="S109" s="37"/>
      <c r="T109" s="74"/>
      <c r="AT109" s="19" t="s">
        <v>188</v>
      </c>
      <c r="AU109" s="19" t="s">
        <v>80</v>
      </c>
    </row>
    <row r="110" spans="2:51" s="12" customFormat="1" ht="13.5">
      <c r="B110" s="207"/>
      <c r="C110" s="208"/>
      <c r="D110" s="230" t="s">
        <v>190</v>
      </c>
      <c r="E110" s="243" t="s">
        <v>21</v>
      </c>
      <c r="F110" s="244" t="s">
        <v>1713</v>
      </c>
      <c r="G110" s="208"/>
      <c r="H110" s="245">
        <v>1</v>
      </c>
      <c r="I110" s="212"/>
      <c r="J110" s="208"/>
      <c r="K110" s="208"/>
      <c r="L110" s="213"/>
      <c r="M110" s="214"/>
      <c r="N110" s="215"/>
      <c r="O110" s="215"/>
      <c r="P110" s="215"/>
      <c r="Q110" s="215"/>
      <c r="R110" s="215"/>
      <c r="S110" s="215"/>
      <c r="T110" s="216"/>
      <c r="AT110" s="217" t="s">
        <v>190</v>
      </c>
      <c r="AU110" s="217" t="s">
        <v>80</v>
      </c>
      <c r="AV110" s="12" t="s">
        <v>80</v>
      </c>
      <c r="AW110" s="12" t="s">
        <v>34</v>
      </c>
      <c r="AX110" s="12" t="s">
        <v>78</v>
      </c>
      <c r="AY110" s="217" t="s">
        <v>180</v>
      </c>
    </row>
    <row r="111" spans="2:65" s="1" customFormat="1" ht="22.5" customHeight="1">
      <c r="B111" s="36"/>
      <c r="C111" s="232" t="s">
        <v>229</v>
      </c>
      <c r="D111" s="232" t="s">
        <v>219</v>
      </c>
      <c r="E111" s="233" t="s">
        <v>1714</v>
      </c>
      <c r="F111" s="234" t="s">
        <v>1715</v>
      </c>
      <c r="G111" s="235" t="s">
        <v>186</v>
      </c>
      <c r="H111" s="236">
        <v>1</v>
      </c>
      <c r="I111" s="237"/>
      <c r="J111" s="238">
        <f>ROUND(I111*H111,2)</f>
        <v>0</v>
      </c>
      <c r="K111" s="234" t="s">
        <v>21</v>
      </c>
      <c r="L111" s="239"/>
      <c r="M111" s="240" t="s">
        <v>21</v>
      </c>
      <c r="N111" s="241" t="s">
        <v>42</v>
      </c>
      <c r="O111" s="37"/>
      <c r="P111" s="202">
        <f>O111*H111</f>
        <v>0</v>
      </c>
      <c r="Q111" s="202">
        <v>0</v>
      </c>
      <c r="R111" s="202">
        <f>Q111*H111</f>
        <v>0</v>
      </c>
      <c r="S111" s="202">
        <v>0</v>
      </c>
      <c r="T111" s="203">
        <f>S111*H111</f>
        <v>0</v>
      </c>
      <c r="AR111" s="19" t="s">
        <v>356</v>
      </c>
      <c r="AT111" s="19" t="s">
        <v>219</v>
      </c>
      <c r="AU111" s="19" t="s">
        <v>80</v>
      </c>
      <c r="AY111" s="19" t="s">
        <v>180</v>
      </c>
      <c r="BE111" s="204">
        <f>IF(N111="základní",J111,0)</f>
        <v>0</v>
      </c>
      <c r="BF111" s="204">
        <f>IF(N111="snížená",J111,0)</f>
        <v>0</v>
      </c>
      <c r="BG111" s="204">
        <f>IF(N111="zákl. přenesená",J111,0)</f>
        <v>0</v>
      </c>
      <c r="BH111" s="204">
        <f>IF(N111="sníž. přenesená",J111,0)</f>
        <v>0</v>
      </c>
      <c r="BI111" s="204">
        <f>IF(N111="nulová",J111,0)</f>
        <v>0</v>
      </c>
      <c r="BJ111" s="19" t="s">
        <v>78</v>
      </c>
      <c r="BK111" s="204">
        <f>ROUND(I111*H111,2)</f>
        <v>0</v>
      </c>
      <c r="BL111" s="19" t="s">
        <v>275</v>
      </c>
      <c r="BM111" s="19" t="s">
        <v>1716</v>
      </c>
    </row>
    <row r="112" spans="2:65" s="1" customFormat="1" ht="22.5" customHeight="1">
      <c r="B112" s="36"/>
      <c r="C112" s="193" t="s">
        <v>181</v>
      </c>
      <c r="D112" s="193" t="s">
        <v>183</v>
      </c>
      <c r="E112" s="194" t="s">
        <v>1717</v>
      </c>
      <c r="F112" s="195" t="s">
        <v>1718</v>
      </c>
      <c r="G112" s="196" t="s">
        <v>614</v>
      </c>
      <c r="H112" s="197">
        <v>24.5</v>
      </c>
      <c r="I112" s="198"/>
      <c r="J112" s="199">
        <f>ROUND(I112*H112,2)</f>
        <v>0</v>
      </c>
      <c r="K112" s="195" t="s">
        <v>560</v>
      </c>
      <c r="L112" s="56"/>
      <c r="M112" s="200" t="s">
        <v>21</v>
      </c>
      <c r="N112" s="201" t="s">
        <v>42</v>
      </c>
      <c r="O112" s="37"/>
      <c r="P112" s="202">
        <f>O112*H112</f>
        <v>0</v>
      </c>
      <c r="Q112" s="202">
        <v>0</v>
      </c>
      <c r="R112" s="202">
        <f>Q112*H112</f>
        <v>0</v>
      </c>
      <c r="S112" s="202">
        <v>0</v>
      </c>
      <c r="T112" s="203">
        <f>S112*H112</f>
        <v>0</v>
      </c>
      <c r="AR112" s="19" t="s">
        <v>275</v>
      </c>
      <c r="AT112" s="19" t="s">
        <v>183</v>
      </c>
      <c r="AU112" s="19" t="s">
        <v>80</v>
      </c>
      <c r="AY112" s="19" t="s">
        <v>180</v>
      </c>
      <c r="BE112" s="204">
        <f>IF(N112="základní",J112,0)</f>
        <v>0</v>
      </c>
      <c r="BF112" s="204">
        <f>IF(N112="snížená",J112,0)</f>
        <v>0</v>
      </c>
      <c r="BG112" s="204">
        <f>IF(N112="zákl. přenesená",J112,0)</f>
        <v>0</v>
      </c>
      <c r="BH112" s="204">
        <f>IF(N112="sníž. přenesená",J112,0)</f>
        <v>0</v>
      </c>
      <c r="BI112" s="204">
        <f>IF(N112="nulová",J112,0)</f>
        <v>0</v>
      </c>
      <c r="BJ112" s="19" t="s">
        <v>78</v>
      </c>
      <c r="BK112" s="204">
        <f>ROUND(I112*H112,2)</f>
        <v>0</v>
      </c>
      <c r="BL112" s="19" t="s">
        <v>275</v>
      </c>
      <c r="BM112" s="19" t="s">
        <v>1719</v>
      </c>
    </row>
    <row r="113" spans="2:47" s="1" customFormat="1" ht="13.5">
      <c r="B113" s="36"/>
      <c r="C113" s="58"/>
      <c r="D113" s="205" t="s">
        <v>188</v>
      </c>
      <c r="E113" s="58"/>
      <c r="F113" s="206" t="s">
        <v>1720</v>
      </c>
      <c r="G113" s="58"/>
      <c r="H113" s="58"/>
      <c r="I113" s="163"/>
      <c r="J113" s="58"/>
      <c r="K113" s="58"/>
      <c r="L113" s="56"/>
      <c r="M113" s="73"/>
      <c r="N113" s="37"/>
      <c r="O113" s="37"/>
      <c r="P113" s="37"/>
      <c r="Q113" s="37"/>
      <c r="R113" s="37"/>
      <c r="S113" s="37"/>
      <c r="T113" s="74"/>
      <c r="AT113" s="19" t="s">
        <v>188</v>
      </c>
      <c r="AU113" s="19" t="s">
        <v>80</v>
      </c>
    </row>
    <row r="114" spans="2:47" s="1" customFormat="1" ht="27">
      <c r="B114" s="36"/>
      <c r="C114" s="58"/>
      <c r="D114" s="205" t="s">
        <v>216</v>
      </c>
      <c r="E114" s="58"/>
      <c r="F114" s="218" t="s">
        <v>1721</v>
      </c>
      <c r="G114" s="58"/>
      <c r="H114" s="58"/>
      <c r="I114" s="163"/>
      <c r="J114" s="58"/>
      <c r="K114" s="58"/>
      <c r="L114" s="56"/>
      <c r="M114" s="73"/>
      <c r="N114" s="37"/>
      <c r="O114" s="37"/>
      <c r="P114" s="37"/>
      <c r="Q114" s="37"/>
      <c r="R114" s="37"/>
      <c r="S114" s="37"/>
      <c r="T114" s="74"/>
      <c r="AT114" s="19" t="s">
        <v>216</v>
      </c>
      <c r="AU114" s="19" t="s">
        <v>80</v>
      </c>
    </row>
    <row r="115" spans="2:51" s="12" customFormat="1" ht="27">
      <c r="B115" s="207"/>
      <c r="C115" s="208"/>
      <c r="D115" s="230" t="s">
        <v>190</v>
      </c>
      <c r="E115" s="243" t="s">
        <v>21</v>
      </c>
      <c r="F115" s="244" t="s">
        <v>1626</v>
      </c>
      <c r="G115" s="208"/>
      <c r="H115" s="245">
        <v>24.5</v>
      </c>
      <c r="I115" s="212"/>
      <c r="J115" s="208"/>
      <c r="K115" s="208"/>
      <c r="L115" s="213"/>
      <c r="M115" s="214"/>
      <c r="N115" s="215"/>
      <c r="O115" s="215"/>
      <c r="P115" s="215"/>
      <c r="Q115" s="215"/>
      <c r="R115" s="215"/>
      <c r="S115" s="215"/>
      <c r="T115" s="216"/>
      <c r="AT115" s="217" t="s">
        <v>190</v>
      </c>
      <c r="AU115" s="217" t="s">
        <v>80</v>
      </c>
      <c r="AV115" s="12" t="s">
        <v>80</v>
      </c>
      <c r="AW115" s="12" t="s">
        <v>34</v>
      </c>
      <c r="AX115" s="12" t="s">
        <v>78</v>
      </c>
      <c r="AY115" s="217" t="s">
        <v>180</v>
      </c>
    </row>
    <row r="116" spans="2:65" s="1" customFormat="1" ht="22.5" customHeight="1">
      <c r="B116" s="36"/>
      <c r="C116" s="232" t="s">
        <v>192</v>
      </c>
      <c r="D116" s="232" t="s">
        <v>219</v>
      </c>
      <c r="E116" s="233" t="s">
        <v>1722</v>
      </c>
      <c r="F116" s="234" t="s">
        <v>1723</v>
      </c>
      <c r="G116" s="235" t="s">
        <v>614</v>
      </c>
      <c r="H116" s="236">
        <v>24.5</v>
      </c>
      <c r="I116" s="237"/>
      <c r="J116" s="238">
        <f>ROUND(I116*H116,2)</f>
        <v>0</v>
      </c>
      <c r="K116" s="234" t="s">
        <v>21</v>
      </c>
      <c r="L116" s="239"/>
      <c r="M116" s="240" t="s">
        <v>21</v>
      </c>
      <c r="N116" s="241" t="s">
        <v>42</v>
      </c>
      <c r="O116" s="37"/>
      <c r="P116" s="202">
        <f>O116*H116</f>
        <v>0</v>
      </c>
      <c r="Q116" s="202">
        <v>0.012</v>
      </c>
      <c r="R116" s="202">
        <f>Q116*H116</f>
        <v>0.294</v>
      </c>
      <c r="S116" s="202">
        <v>0</v>
      </c>
      <c r="T116" s="203">
        <f>S116*H116</f>
        <v>0</v>
      </c>
      <c r="AR116" s="19" t="s">
        <v>356</v>
      </c>
      <c r="AT116" s="19" t="s">
        <v>219</v>
      </c>
      <c r="AU116" s="19" t="s">
        <v>80</v>
      </c>
      <c r="AY116" s="19" t="s">
        <v>180</v>
      </c>
      <c r="BE116" s="204">
        <f>IF(N116="základní",J116,0)</f>
        <v>0</v>
      </c>
      <c r="BF116" s="204">
        <f>IF(N116="snížená",J116,0)</f>
        <v>0</v>
      </c>
      <c r="BG116" s="204">
        <f>IF(N116="zákl. přenesená",J116,0)</f>
        <v>0</v>
      </c>
      <c r="BH116" s="204">
        <f>IF(N116="sníž. přenesená",J116,0)</f>
        <v>0</v>
      </c>
      <c r="BI116" s="204">
        <f>IF(N116="nulová",J116,0)</f>
        <v>0</v>
      </c>
      <c r="BJ116" s="19" t="s">
        <v>78</v>
      </c>
      <c r="BK116" s="204">
        <f>ROUND(I116*H116,2)</f>
        <v>0</v>
      </c>
      <c r="BL116" s="19" t="s">
        <v>275</v>
      </c>
      <c r="BM116" s="19" t="s">
        <v>1724</v>
      </c>
    </row>
    <row r="117" spans="2:47" s="1" customFormat="1" ht="13.5">
      <c r="B117" s="36"/>
      <c r="C117" s="58"/>
      <c r="D117" s="230" t="s">
        <v>188</v>
      </c>
      <c r="E117" s="58"/>
      <c r="F117" s="242" t="s">
        <v>1723</v>
      </c>
      <c r="G117" s="58"/>
      <c r="H117" s="58"/>
      <c r="I117" s="163"/>
      <c r="J117" s="58"/>
      <c r="K117" s="58"/>
      <c r="L117" s="56"/>
      <c r="M117" s="73"/>
      <c r="N117" s="37"/>
      <c r="O117" s="37"/>
      <c r="P117" s="37"/>
      <c r="Q117" s="37"/>
      <c r="R117" s="37"/>
      <c r="S117" s="37"/>
      <c r="T117" s="74"/>
      <c r="AT117" s="19" t="s">
        <v>188</v>
      </c>
      <c r="AU117" s="19" t="s">
        <v>80</v>
      </c>
    </row>
    <row r="118" spans="2:65" s="1" customFormat="1" ht="22.5" customHeight="1">
      <c r="B118" s="36"/>
      <c r="C118" s="193" t="s">
        <v>244</v>
      </c>
      <c r="D118" s="193" t="s">
        <v>183</v>
      </c>
      <c r="E118" s="194" t="s">
        <v>1725</v>
      </c>
      <c r="F118" s="195" t="s">
        <v>1726</v>
      </c>
      <c r="G118" s="196" t="s">
        <v>196</v>
      </c>
      <c r="H118" s="197">
        <v>0.302</v>
      </c>
      <c r="I118" s="198"/>
      <c r="J118" s="199">
        <f>ROUND(I118*H118,2)</f>
        <v>0</v>
      </c>
      <c r="K118" s="195" t="s">
        <v>560</v>
      </c>
      <c r="L118" s="56"/>
      <c r="M118" s="200" t="s">
        <v>21</v>
      </c>
      <c r="N118" s="201" t="s">
        <v>42</v>
      </c>
      <c r="O118" s="37"/>
      <c r="P118" s="202">
        <f>O118*H118</f>
        <v>0</v>
      </c>
      <c r="Q118" s="202">
        <v>0</v>
      </c>
      <c r="R118" s="202">
        <f>Q118*H118</f>
        <v>0</v>
      </c>
      <c r="S118" s="202">
        <v>0</v>
      </c>
      <c r="T118" s="203">
        <f>S118*H118</f>
        <v>0</v>
      </c>
      <c r="AR118" s="19" t="s">
        <v>275</v>
      </c>
      <c r="AT118" s="19" t="s">
        <v>183</v>
      </c>
      <c r="AU118" s="19" t="s">
        <v>80</v>
      </c>
      <c r="AY118" s="19" t="s">
        <v>180</v>
      </c>
      <c r="BE118" s="204">
        <f>IF(N118="základní",J118,0)</f>
        <v>0</v>
      </c>
      <c r="BF118" s="204">
        <f>IF(N118="snížená",J118,0)</f>
        <v>0</v>
      </c>
      <c r="BG118" s="204">
        <f>IF(N118="zákl. přenesená",J118,0)</f>
        <v>0</v>
      </c>
      <c r="BH118" s="204">
        <f>IF(N118="sníž. přenesená",J118,0)</f>
        <v>0</v>
      </c>
      <c r="BI118" s="204">
        <f>IF(N118="nulová",J118,0)</f>
        <v>0</v>
      </c>
      <c r="BJ118" s="19" t="s">
        <v>78</v>
      </c>
      <c r="BK118" s="204">
        <f>ROUND(I118*H118,2)</f>
        <v>0</v>
      </c>
      <c r="BL118" s="19" t="s">
        <v>275</v>
      </c>
      <c r="BM118" s="19" t="s">
        <v>1727</v>
      </c>
    </row>
    <row r="119" spans="2:47" s="1" customFormat="1" ht="27">
      <c r="B119" s="36"/>
      <c r="C119" s="58"/>
      <c r="D119" s="205" t="s">
        <v>188</v>
      </c>
      <c r="E119" s="58"/>
      <c r="F119" s="206" t="s">
        <v>1728</v>
      </c>
      <c r="G119" s="58"/>
      <c r="H119" s="58"/>
      <c r="I119" s="163"/>
      <c r="J119" s="58"/>
      <c r="K119" s="58"/>
      <c r="L119" s="56"/>
      <c r="M119" s="73"/>
      <c r="N119" s="37"/>
      <c r="O119" s="37"/>
      <c r="P119" s="37"/>
      <c r="Q119" s="37"/>
      <c r="R119" s="37"/>
      <c r="S119" s="37"/>
      <c r="T119" s="74"/>
      <c r="AT119" s="19" t="s">
        <v>188</v>
      </c>
      <c r="AU119" s="19" t="s">
        <v>80</v>
      </c>
    </row>
    <row r="120" spans="2:47" s="1" customFormat="1" ht="121.5">
      <c r="B120" s="36"/>
      <c r="C120" s="58"/>
      <c r="D120" s="230" t="s">
        <v>198</v>
      </c>
      <c r="E120" s="58"/>
      <c r="F120" s="231" t="s">
        <v>1729</v>
      </c>
      <c r="G120" s="58"/>
      <c r="H120" s="58"/>
      <c r="I120" s="163"/>
      <c r="J120" s="58"/>
      <c r="K120" s="58"/>
      <c r="L120" s="56"/>
      <c r="M120" s="73"/>
      <c r="N120" s="37"/>
      <c r="O120" s="37"/>
      <c r="P120" s="37"/>
      <c r="Q120" s="37"/>
      <c r="R120" s="37"/>
      <c r="S120" s="37"/>
      <c r="T120" s="74"/>
      <c r="AT120" s="19" t="s">
        <v>198</v>
      </c>
      <c r="AU120" s="19" t="s">
        <v>80</v>
      </c>
    </row>
    <row r="121" spans="2:65" s="1" customFormat="1" ht="22.5" customHeight="1">
      <c r="B121" s="36"/>
      <c r="C121" s="193" t="s">
        <v>249</v>
      </c>
      <c r="D121" s="193" t="s">
        <v>183</v>
      </c>
      <c r="E121" s="194" t="s">
        <v>1730</v>
      </c>
      <c r="F121" s="195" t="s">
        <v>1731</v>
      </c>
      <c r="G121" s="196" t="s">
        <v>196</v>
      </c>
      <c r="H121" s="197">
        <v>0.302</v>
      </c>
      <c r="I121" s="198"/>
      <c r="J121" s="199">
        <f>ROUND(I121*H121,2)</f>
        <v>0</v>
      </c>
      <c r="K121" s="195" t="s">
        <v>560</v>
      </c>
      <c r="L121" s="56"/>
      <c r="M121" s="200" t="s">
        <v>21</v>
      </c>
      <c r="N121" s="201" t="s">
        <v>42</v>
      </c>
      <c r="O121" s="37"/>
      <c r="P121" s="202">
        <f>O121*H121</f>
        <v>0</v>
      </c>
      <c r="Q121" s="202">
        <v>0</v>
      </c>
      <c r="R121" s="202">
        <f>Q121*H121</f>
        <v>0</v>
      </c>
      <c r="S121" s="202">
        <v>0</v>
      </c>
      <c r="T121" s="203">
        <f>S121*H121</f>
        <v>0</v>
      </c>
      <c r="AR121" s="19" t="s">
        <v>275</v>
      </c>
      <c r="AT121" s="19" t="s">
        <v>183</v>
      </c>
      <c r="AU121" s="19" t="s">
        <v>80</v>
      </c>
      <c r="AY121" s="19" t="s">
        <v>180</v>
      </c>
      <c r="BE121" s="204">
        <f>IF(N121="základní",J121,0)</f>
        <v>0</v>
      </c>
      <c r="BF121" s="204">
        <f>IF(N121="snížená",J121,0)</f>
        <v>0</v>
      </c>
      <c r="BG121" s="204">
        <f>IF(N121="zákl. přenesená",J121,0)</f>
        <v>0</v>
      </c>
      <c r="BH121" s="204">
        <f>IF(N121="sníž. přenesená",J121,0)</f>
        <v>0</v>
      </c>
      <c r="BI121" s="204">
        <f>IF(N121="nulová",J121,0)</f>
        <v>0</v>
      </c>
      <c r="BJ121" s="19" t="s">
        <v>78</v>
      </c>
      <c r="BK121" s="204">
        <f>ROUND(I121*H121,2)</f>
        <v>0</v>
      </c>
      <c r="BL121" s="19" t="s">
        <v>275</v>
      </c>
      <c r="BM121" s="19" t="s">
        <v>1732</v>
      </c>
    </row>
    <row r="122" spans="2:47" s="1" customFormat="1" ht="27">
      <c r="B122" s="36"/>
      <c r="C122" s="58"/>
      <c r="D122" s="205" t="s">
        <v>188</v>
      </c>
      <c r="E122" s="58"/>
      <c r="F122" s="206" t="s">
        <v>1733</v>
      </c>
      <c r="G122" s="58"/>
      <c r="H122" s="58"/>
      <c r="I122" s="163"/>
      <c r="J122" s="58"/>
      <c r="K122" s="58"/>
      <c r="L122" s="56"/>
      <c r="M122" s="73"/>
      <c r="N122" s="37"/>
      <c r="O122" s="37"/>
      <c r="P122" s="37"/>
      <c r="Q122" s="37"/>
      <c r="R122" s="37"/>
      <c r="S122" s="37"/>
      <c r="T122" s="74"/>
      <c r="AT122" s="19" t="s">
        <v>188</v>
      </c>
      <c r="AU122" s="19" t="s">
        <v>80</v>
      </c>
    </row>
    <row r="123" spans="2:47" s="1" customFormat="1" ht="121.5">
      <c r="B123" s="36"/>
      <c r="C123" s="58"/>
      <c r="D123" s="230" t="s">
        <v>198</v>
      </c>
      <c r="E123" s="58"/>
      <c r="F123" s="231" t="s">
        <v>1729</v>
      </c>
      <c r="G123" s="58"/>
      <c r="H123" s="58"/>
      <c r="I123" s="163"/>
      <c r="J123" s="58"/>
      <c r="K123" s="58"/>
      <c r="L123" s="56"/>
      <c r="M123" s="73"/>
      <c r="N123" s="37"/>
      <c r="O123" s="37"/>
      <c r="P123" s="37"/>
      <c r="Q123" s="37"/>
      <c r="R123" s="37"/>
      <c r="S123" s="37"/>
      <c r="T123" s="74"/>
      <c r="AT123" s="19" t="s">
        <v>198</v>
      </c>
      <c r="AU123" s="19" t="s">
        <v>80</v>
      </c>
    </row>
    <row r="124" spans="2:65" s="1" customFormat="1" ht="22.5" customHeight="1">
      <c r="B124" s="36"/>
      <c r="C124" s="193" t="s">
        <v>254</v>
      </c>
      <c r="D124" s="193" t="s">
        <v>183</v>
      </c>
      <c r="E124" s="194" t="s">
        <v>1734</v>
      </c>
      <c r="F124" s="195" t="s">
        <v>1735</v>
      </c>
      <c r="G124" s="196" t="s">
        <v>196</v>
      </c>
      <c r="H124" s="197">
        <v>0.302</v>
      </c>
      <c r="I124" s="198"/>
      <c r="J124" s="199">
        <f>ROUND(I124*H124,2)</f>
        <v>0</v>
      </c>
      <c r="K124" s="195" t="s">
        <v>560</v>
      </c>
      <c r="L124" s="56"/>
      <c r="M124" s="200" t="s">
        <v>21</v>
      </c>
      <c r="N124" s="201" t="s">
        <v>42</v>
      </c>
      <c r="O124" s="37"/>
      <c r="P124" s="202">
        <f>O124*H124</f>
        <v>0</v>
      </c>
      <c r="Q124" s="202">
        <v>0</v>
      </c>
      <c r="R124" s="202">
        <f>Q124*H124</f>
        <v>0</v>
      </c>
      <c r="S124" s="202">
        <v>0</v>
      </c>
      <c r="T124" s="203">
        <f>S124*H124</f>
        <v>0</v>
      </c>
      <c r="AR124" s="19" t="s">
        <v>275</v>
      </c>
      <c r="AT124" s="19" t="s">
        <v>183</v>
      </c>
      <c r="AU124" s="19" t="s">
        <v>80</v>
      </c>
      <c r="AY124" s="19" t="s">
        <v>180</v>
      </c>
      <c r="BE124" s="204">
        <f>IF(N124="základní",J124,0)</f>
        <v>0</v>
      </c>
      <c r="BF124" s="204">
        <f>IF(N124="snížená",J124,0)</f>
        <v>0</v>
      </c>
      <c r="BG124" s="204">
        <f>IF(N124="zákl. přenesená",J124,0)</f>
        <v>0</v>
      </c>
      <c r="BH124" s="204">
        <f>IF(N124="sníž. přenesená",J124,0)</f>
        <v>0</v>
      </c>
      <c r="BI124" s="204">
        <f>IF(N124="nulová",J124,0)</f>
        <v>0</v>
      </c>
      <c r="BJ124" s="19" t="s">
        <v>78</v>
      </c>
      <c r="BK124" s="204">
        <f>ROUND(I124*H124,2)</f>
        <v>0</v>
      </c>
      <c r="BL124" s="19" t="s">
        <v>275</v>
      </c>
      <c r="BM124" s="19" t="s">
        <v>1736</v>
      </c>
    </row>
    <row r="125" spans="2:47" s="1" customFormat="1" ht="27">
      <c r="B125" s="36"/>
      <c r="C125" s="58"/>
      <c r="D125" s="205" t="s">
        <v>188</v>
      </c>
      <c r="E125" s="58"/>
      <c r="F125" s="206" t="s">
        <v>1737</v>
      </c>
      <c r="G125" s="58"/>
      <c r="H125" s="58"/>
      <c r="I125" s="163"/>
      <c r="J125" s="58"/>
      <c r="K125" s="58"/>
      <c r="L125" s="56"/>
      <c r="M125" s="73"/>
      <c r="N125" s="37"/>
      <c r="O125" s="37"/>
      <c r="P125" s="37"/>
      <c r="Q125" s="37"/>
      <c r="R125" s="37"/>
      <c r="S125" s="37"/>
      <c r="T125" s="74"/>
      <c r="AT125" s="19" t="s">
        <v>188</v>
      </c>
      <c r="AU125" s="19" t="s">
        <v>80</v>
      </c>
    </row>
    <row r="126" spans="2:47" s="1" customFormat="1" ht="121.5">
      <c r="B126" s="36"/>
      <c r="C126" s="58"/>
      <c r="D126" s="205" t="s">
        <v>198</v>
      </c>
      <c r="E126" s="58"/>
      <c r="F126" s="218" t="s">
        <v>1729</v>
      </c>
      <c r="G126" s="58"/>
      <c r="H126" s="58"/>
      <c r="I126" s="163"/>
      <c r="J126" s="58"/>
      <c r="K126" s="58"/>
      <c r="L126" s="56"/>
      <c r="M126" s="73"/>
      <c r="N126" s="37"/>
      <c r="O126" s="37"/>
      <c r="P126" s="37"/>
      <c r="Q126" s="37"/>
      <c r="R126" s="37"/>
      <c r="S126" s="37"/>
      <c r="T126" s="74"/>
      <c r="AT126" s="19" t="s">
        <v>198</v>
      </c>
      <c r="AU126" s="19" t="s">
        <v>80</v>
      </c>
    </row>
    <row r="127" spans="2:63" s="11" customFormat="1" ht="29.85" customHeight="1">
      <c r="B127" s="176"/>
      <c r="C127" s="177"/>
      <c r="D127" s="190" t="s">
        <v>70</v>
      </c>
      <c r="E127" s="191" t="s">
        <v>1738</v>
      </c>
      <c r="F127" s="191" t="s">
        <v>1739</v>
      </c>
      <c r="G127" s="177"/>
      <c r="H127" s="177"/>
      <c r="I127" s="180"/>
      <c r="J127" s="192">
        <f>BK127</f>
        <v>0</v>
      </c>
      <c r="K127" s="177"/>
      <c r="L127" s="182"/>
      <c r="M127" s="183"/>
      <c r="N127" s="184"/>
      <c r="O127" s="184"/>
      <c r="P127" s="185">
        <f>SUM(P128:P132)</f>
        <v>0</v>
      </c>
      <c r="Q127" s="184"/>
      <c r="R127" s="185">
        <f>SUM(R128:R132)</f>
        <v>0.0185</v>
      </c>
      <c r="S127" s="184"/>
      <c r="T127" s="186">
        <f>SUM(T128:T132)</f>
        <v>0</v>
      </c>
      <c r="AR127" s="187" t="s">
        <v>80</v>
      </c>
      <c r="AT127" s="188" t="s">
        <v>70</v>
      </c>
      <c r="AU127" s="188" t="s">
        <v>78</v>
      </c>
      <c r="AY127" s="187" t="s">
        <v>180</v>
      </c>
      <c r="BK127" s="189">
        <f>SUM(BK128:BK132)</f>
        <v>0</v>
      </c>
    </row>
    <row r="128" spans="2:65" s="1" customFormat="1" ht="22.5" customHeight="1">
      <c r="B128" s="36"/>
      <c r="C128" s="193" t="s">
        <v>259</v>
      </c>
      <c r="D128" s="193" t="s">
        <v>183</v>
      </c>
      <c r="E128" s="194" t="s">
        <v>1740</v>
      </c>
      <c r="F128" s="195" t="s">
        <v>1741</v>
      </c>
      <c r="G128" s="196" t="s">
        <v>532</v>
      </c>
      <c r="H128" s="197">
        <v>1</v>
      </c>
      <c r="I128" s="198"/>
      <c r="J128" s="199">
        <f>ROUND(I128*H128,2)</f>
        <v>0</v>
      </c>
      <c r="K128" s="195" t="s">
        <v>560</v>
      </c>
      <c r="L128" s="56"/>
      <c r="M128" s="200" t="s">
        <v>21</v>
      </c>
      <c r="N128" s="201" t="s">
        <v>42</v>
      </c>
      <c r="O128" s="37"/>
      <c r="P128" s="202">
        <f>O128*H128</f>
        <v>0</v>
      </c>
      <c r="Q128" s="202">
        <v>0</v>
      </c>
      <c r="R128" s="202">
        <f>Q128*H128</f>
        <v>0</v>
      </c>
      <c r="S128" s="202">
        <v>0</v>
      </c>
      <c r="T128" s="203">
        <f>S128*H128</f>
        <v>0</v>
      </c>
      <c r="AR128" s="19" t="s">
        <v>275</v>
      </c>
      <c r="AT128" s="19" t="s">
        <v>183</v>
      </c>
      <c r="AU128" s="19" t="s">
        <v>80</v>
      </c>
      <c r="AY128" s="19" t="s">
        <v>180</v>
      </c>
      <c r="BE128" s="204">
        <f>IF(N128="základní",J128,0)</f>
        <v>0</v>
      </c>
      <c r="BF128" s="204">
        <f>IF(N128="snížená",J128,0)</f>
        <v>0</v>
      </c>
      <c r="BG128" s="204">
        <f>IF(N128="zákl. přenesená",J128,0)</f>
        <v>0</v>
      </c>
      <c r="BH128" s="204">
        <f>IF(N128="sníž. přenesená",J128,0)</f>
        <v>0</v>
      </c>
      <c r="BI128" s="204">
        <f>IF(N128="nulová",J128,0)</f>
        <v>0</v>
      </c>
      <c r="BJ128" s="19" t="s">
        <v>78</v>
      </c>
      <c r="BK128" s="204">
        <f>ROUND(I128*H128,2)</f>
        <v>0</v>
      </c>
      <c r="BL128" s="19" t="s">
        <v>275</v>
      </c>
      <c r="BM128" s="19" t="s">
        <v>1742</v>
      </c>
    </row>
    <row r="129" spans="2:47" s="1" customFormat="1" ht="13.5">
      <c r="B129" s="36"/>
      <c r="C129" s="58"/>
      <c r="D129" s="205" t="s">
        <v>188</v>
      </c>
      <c r="E129" s="58"/>
      <c r="F129" s="206" t="s">
        <v>1741</v>
      </c>
      <c r="G129" s="58"/>
      <c r="H129" s="58"/>
      <c r="I129" s="163"/>
      <c r="J129" s="58"/>
      <c r="K129" s="58"/>
      <c r="L129" s="56"/>
      <c r="M129" s="73"/>
      <c r="N129" s="37"/>
      <c r="O129" s="37"/>
      <c r="P129" s="37"/>
      <c r="Q129" s="37"/>
      <c r="R129" s="37"/>
      <c r="S129" s="37"/>
      <c r="T129" s="74"/>
      <c r="AT129" s="19" t="s">
        <v>188</v>
      </c>
      <c r="AU129" s="19" t="s">
        <v>80</v>
      </c>
    </row>
    <row r="130" spans="2:51" s="12" customFormat="1" ht="13.5">
      <c r="B130" s="207"/>
      <c r="C130" s="208"/>
      <c r="D130" s="230" t="s">
        <v>190</v>
      </c>
      <c r="E130" s="243" t="s">
        <v>21</v>
      </c>
      <c r="F130" s="244" t="s">
        <v>1743</v>
      </c>
      <c r="G130" s="208"/>
      <c r="H130" s="245">
        <v>1</v>
      </c>
      <c r="I130" s="212"/>
      <c r="J130" s="208"/>
      <c r="K130" s="208"/>
      <c r="L130" s="213"/>
      <c r="M130" s="214"/>
      <c r="N130" s="215"/>
      <c r="O130" s="215"/>
      <c r="P130" s="215"/>
      <c r="Q130" s="215"/>
      <c r="R130" s="215"/>
      <c r="S130" s="215"/>
      <c r="T130" s="216"/>
      <c r="AT130" s="217" t="s">
        <v>190</v>
      </c>
      <c r="AU130" s="217" t="s">
        <v>80</v>
      </c>
      <c r="AV130" s="12" t="s">
        <v>80</v>
      </c>
      <c r="AW130" s="12" t="s">
        <v>34</v>
      </c>
      <c r="AX130" s="12" t="s">
        <v>78</v>
      </c>
      <c r="AY130" s="217" t="s">
        <v>180</v>
      </c>
    </row>
    <row r="131" spans="2:65" s="1" customFormat="1" ht="22.5" customHeight="1">
      <c r="B131" s="36"/>
      <c r="C131" s="232" t="s">
        <v>264</v>
      </c>
      <c r="D131" s="232" t="s">
        <v>219</v>
      </c>
      <c r="E131" s="233" t="s">
        <v>1744</v>
      </c>
      <c r="F131" s="234" t="s">
        <v>1745</v>
      </c>
      <c r="G131" s="235" t="s">
        <v>186</v>
      </c>
      <c r="H131" s="236">
        <v>1</v>
      </c>
      <c r="I131" s="237"/>
      <c r="J131" s="238">
        <f>ROUND(I131*H131,2)</f>
        <v>0</v>
      </c>
      <c r="K131" s="234" t="s">
        <v>560</v>
      </c>
      <c r="L131" s="239"/>
      <c r="M131" s="240" t="s">
        <v>21</v>
      </c>
      <c r="N131" s="241" t="s">
        <v>42</v>
      </c>
      <c r="O131" s="37"/>
      <c r="P131" s="202">
        <f>O131*H131</f>
        <v>0</v>
      </c>
      <c r="Q131" s="202">
        <v>0.0185</v>
      </c>
      <c r="R131" s="202">
        <f>Q131*H131</f>
        <v>0.0185</v>
      </c>
      <c r="S131" s="202">
        <v>0</v>
      </c>
      <c r="T131" s="203">
        <f>S131*H131</f>
        <v>0</v>
      </c>
      <c r="AR131" s="19" t="s">
        <v>356</v>
      </c>
      <c r="AT131" s="19" t="s">
        <v>219</v>
      </c>
      <c r="AU131" s="19" t="s">
        <v>80</v>
      </c>
      <c r="AY131" s="19" t="s">
        <v>180</v>
      </c>
      <c r="BE131" s="204">
        <f>IF(N131="základní",J131,0)</f>
        <v>0</v>
      </c>
      <c r="BF131" s="204">
        <f>IF(N131="snížená",J131,0)</f>
        <v>0</v>
      </c>
      <c r="BG131" s="204">
        <f>IF(N131="zákl. přenesená",J131,0)</f>
        <v>0</v>
      </c>
      <c r="BH131" s="204">
        <f>IF(N131="sníž. přenesená",J131,0)</f>
        <v>0</v>
      </c>
      <c r="BI131" s="204">
        <f>IF(N131="nulová",J131,0)</f>
        <v>0</v>
      </c>
      <c r="BJ131" s="19" t="s">
        <v>78</v>
      </c>
      <c r="BK131" s="204">
        <f>ROUND(I131*H131,2)</f>
        <v>0</v>
      </c>
      <c r="BL131" s="19" t="s">
        <v>275</v>
      </c>
      <c r="BM131" s="19" t="s">
        <v>1746</v>
      </c>
    </row>
    <row r="132" spans="2:47" s="1" customFormat="1" ht="27">
      <c r="B132" s="36"/>
      <c r="C132" s="58"/>
      <c r="D132" s="205" t="s">
        <v>188</v>
      </c>
      <c r="E132" s="58"/>
      <c r="F132" s="206" t="s">
        <v>1747</v>
      </c>
      <c r="G132" s="58"/>
      <c r="H132" s="58"/>
      <c r="I132" s="163"/>
      <c r="J132" s="58"/>
      <c r="K132" s="58"/>
      <c r="L132" s="56"/>
      <c r="M132" s="73"/>
      <c r="N132" s="37"/>
      <c r="O132" s="37"/>
      <c r="P132" s="37"/>
      <c r="Q132" s="37"/>
      <c r="R132" s="37"/>
      <c r="S132" s="37"/>
      <c r="T132" s="74"/>
      <c r="AT132" s="19" t="s">
        <v>188</v>
      </c>
      <c r="AU132" s="19" t="s">
        <v>80</v>
      </c>
    </row>
    <row r="133" spans="2:63" s="11" customFormat="1" ht="29.85" customHeight="1">
      <c r="B133" s="176"/>
      <c r="C133" s="177"/>
      <c r="D133" s="190" t="s">
        <v>70</v>
      </c>
      <c r="E133" s="191" t="s">
        <v>1748</v>
      </c>
      <c r="F133" s="191" t="s">
        <v>1749</v>
      </c>
      <c r="G133" s="177"/>
      <c r="H133" s="177"/>
      <c r="I133" s="180"/>
      <c r="J133" s="192">
        <f>BK133</f>
        <v>0</v>
      </c>
      <c r="K133" s="177"/>
      <c r="L133" s="182"/>
      <c r="M133" s="183"/>
      <c r="N133" s="184"/>
      <c r="O133" s="184"/>
      <c r="P133" s="185">
        <f>SUM(P134:P139)</f>
        <v>0</v>
      </c>
      <c r="Q133" s="184"/>
      <c r="R133" s="185">
        <f>SUM(R134:R139)</f>
        <v>0.040385000000000004</v>
      </c>
      <c r="S133" s="184"/>
      <c r="T133" s="186">
        <f>SUM(T134:T139)</f>
        <v>0</v>
      </c>
      <c r="AR133" s="187" t="s">
        <v>80</v>
      </c>
      <c r="AT133" s="188" t="s">
        <v>70</v>
      </c>
      <c r="AU133" s="188" t="s">
        <v>78</v>
      </c>
      <c r="AY133" s="187" t="s">
        <v>180</v>
      </c>
      <c r="BK133" s="189">
        <f>SUM(BK134:BK139)</f>
        <v>0</v>
      </c>
    </row>
    <row r="134" spans="2:65" s="1" customFormat="1" ht="22.5" customHeight="1">
      <c r="B134" s="36"/>
      <c r="C134" s="193" t="s">
        <v>8</v>
      </c>
      <c r="D134" s="193" t="s">
        <v>183</v>
      </c>
      <c r="E134" s="194" t="s">
        <v>1750</v>
      </c>
      <c r="F134" s="195" t="s">
        <v>1751</v>
      </c>
      <c r="G134" s="196" t="s">
        <v>532</v>
      </c>
      <c r="H134" s="197">
        <v>1.54</v>
      </c>
      <c r="I134" s="198"/>
      <c r="J134" s="199">
        <f>ROUND(I134*H134,2)</f>
        <v>0</v>
      </c>
      <c r="K134" s="195" t="s">
        <v>560</v>
      </c>
      <c r="L134" s="56"/>
      <c r="M134" s="200" t="s">
        <v>21</v>
      </c>
      <c r="N134" s="201" t="s">
        <v>42</v>
      </c>
      <c r="O134" s="37"/>
      <c r="P134" s="202">
        <f>O134*H134</f>
        <v>0</v>
      </c>
      <c r="Q134" s="202">
        <v>0.00025</v>
      </c>
      <c r="R134" s="202">
        <f>Q134*H134</f>
        <v>0.00038500000000000003</v>
      </c>
      <c r="S134" s="202">
        <v>0</v>
      </c>
      <c r="T134" s="203">
        <f>S134*H134</f>
        <v>0</v>
      </c>
      <c r="AR134" s="19" t="s">
        <v>275</v>
      </c>
      <c r="AT134" s="19" t="s">
        <v>183</v>
      </c>
      <c r="AU134" s="19" t="s">
        <v>80</v>
      </c>
      <c r="AY134" s="19" t="s">
        <v>180</v>
      </c>
      <c r="BE134" s="204">
        <f>IF(N134="základní",J134,0)</f>
        <v>0</v>
      </c>
      <c r="BF134" s="204">
        <f>IF(N134="snížená",J134,0)</f>
        <v>0</v>
      </c>
      <c r="BG134" s="204">
        <f>IF(N134="zákl. přenesená",J134,0)</f>
        <v>0</v>
      </c>
      <c r="BH134" s="204">
        <f>IF(N134="sníž. přenesená",J134,0)</f>
        <v>0</v>
      </c>
      <c r="BI134" s="204">
        <f>IF(N134="nulová",J134,0)</f>
        <v>0</v>
      </c>
      <c r="BJ134" s="19" t="s">
        <v>78</v>
      </c>
      <c r="BK134" s="204">
        <f>ROUND(I134*H134,2)</f>
        <v>0</v>
      </c>
      <c r="BL134" s="19" t="s">
        <v>275</v>
      </c>
      <c r="BM134" s="19" t="s">
        <v>1752</v>
      </c>
    </row>
    <row r="135" spans="2:47" s="1" customFormat="1" ht="27">
      <c r="B135" s="36"/>
      <c r="C135" s="58"/>
      <c r="D135" s="205" t="s">
        <v>188</v>
      </c>
      <c r="E135" s="58"/>
      <c r="F135" s="206" t="s">
        <v>1753</v>
      </c>
      <c r="G135" s="58"/>
      <c r="H135" s="58"/>
      <c r="I135" s="163"/>
      <c r="J135" s="58"/>
      <c r="K135" s="58"/>
      <c r="L135" s="56"/>
      <c r="M135" s="73"/>
      <c r="N135" s="37"/>
      <c r="O135" s="37"/>
      <c r="P135" s="37"/>
      <c r="Q135" s="37"/>
      <c r="R135" s="37"/>
      <c r="S135" s="37"/>
      <c r="T135" s="74"/>
      <c r="AT135" s="19" t="s">
        <v>188</v>
      </c>
      <c r="AU135" s="19" t="s">
        <v>80</v>
      </c>
    </row>
    <row r="136" spans="2:47" s="1" customFormat="1" ht="81">
      <c r="B136" s="36"/>
      <c r="C136" s="58"/>
      <c r="D136" s="205" t="s">
        <v>198</v>
      </c>
      <c r="E136" s="58"/>
      <c r="F136" s="218" t="s">
        <v>1754</v>
      </c>
      <c r="G136" s="58"/>
      <c r="H136" s="58"/>
      <c r="I136" s="163"/>
      <c r="J136" s="58"/>
      <c r="K136" s="58"/>
      <c r="L136" s="56"/>
      <c r="M136" s="73"/>
      <c r="N136" s="37"/>
      <c r="O136" s="37"/>
      <c r="P136" s="37"/>
      <c r="Q136" s="37"/>
      <c r="R136" s="37"/>
      <c r="S136" s="37"/>
      <c r="T136" s="74"/>
      <c r="AT136" s="19" t="s">
        <v>198</v>
      </c>
      <c r="AU136" s="19" t="s">
        <v>80</v>
      </c>
    </row>
    <row r="137" spans="2:51" s="12" customFormat="1" ht="13.5">
      <c r="B137" s="207"/>
      <c r="C137" s="208"/>
      <c r="D137" s="230" t="s">
        <v>190</v>
      </c>
      <c r="E137" s="243" t="s">
        <v>21</v>
      </c>
      <c r="F137" s="244" t="s">
        <v>1755</v>
      </c>
      <c r="G137" s="208"/>
      <c r="H137" s="245">
        <v>1.54</v>
      </c>
      <c r="I137" s="212"/>
      <c r="J137" s="208"/>
      <c r="K137" s="208"/>
      <c r="L137" s="213"/>
      <c r="M137" s="214"/>
      <c r="N137" s="215"/>
      <c r="O137" s="215"/>
      <c r="P137" s="215"/>
      <c r="Q137" s="215"/>
      <c r="R137" s="215"/>
      <c r="S137" s="215"/>
      <c r="T137" s="216"/>
      <c r="AT137" s="217" t="s">
        <v>190</v>
      </c>
      <c r="AU137" s="217" t="s">
        <v>80</v>
      </c>
      <c r="AV137" s="12" t="s">
        <v>80</v>
      </c>
      <c r="AW137" s="12" t="s">
        <v>34</v>
      </c>
      <c r="AX137" s="12" t="s">
        <v>78</v>
      </c>
      <c r="AY137" s="217" t="s">
        <v>180</v>
      </c>
    </row>
    <row r="138" spans="2:65" s="1" customFormat="1" ht="31.5" customHeight="1">
      <c r="B138" s="36"/>
      <c r="C138" s="232" t="s">
        <v>275</v>
      </c>
      <c r="D138" s="232" t="s">
        <v>219</v>
      </c>
      <c r="E138" s="233" t="s">
        <v>1756</v>
      </c>
      <c r="F138" s="234" t="s">
        <v>1757</v>
      </c>
      <c r="G138" s="235" t="s">
        <v>186</v>
      </c>
      <c r="H138" s="236">
        <v>1</v>
      </c>
      <c r="I138" s="237"/>
      <c r="J138" s="238">
        <f>ROUND(I138*H138,2)</f>
        <v>0</v>
      </c>
      <c r="K138" s="234" t="s">
        <v>21</v>
      </c>
      <c r="L138" s="239"/>
      <c r="M138" s="240" t="s">
        <v>21</v>
      </c>
      <c r="N138" s="241" t="s">
        <v>42</v>
      </c>
      <c r="O138" s="37"/>
      <c r="P138" s="202">
        <f>O138*H138</f>
        <v>0</v>
      </c>
      <c r="Q138" s="202">
        <v>0.04</v>
      </c>
      <c r="R138" s="202">
        <f>Q138*H138</f>
        <v>0.04</v>
      </c>
      <c r="S138" s="202">
        <v>0</v>
      </c>
      <c r="T138" s="203">
        <f>S138*H138</f>
        <v>0</v>
      </c>
      <c r="AR138" s="19" t="s">
        <v>356</v>
      </c>
      <c r="AT138" s="19" t="s">
        <v>219</v>
      </c>
      <c r="AU138" s="19" t="s">
        <v>80</v>
      </c>
      <c r="AY138" s="19" t="s">
        <v>180</v>
      </c>
      <c r="BE138" s="204">
        <f>IF(N138="základní",J138,0)</f>
        <v>0</v>
      </c>
      <c r="BF138" s="204">
        <f>IF(N138="snížená",J138,0)</f>
        <v>0</v>
      </c>
      <c r="BG138" s="204">
        <f>IF(N138="zákl. přenesená",J138,0)</f>
        <v>0</v>
      </c>
      <c r="BH138" s="204">
        <f>IF(N138="sníž. přenesená",J138,0)</f>
        <v>0</v>
      </c>
      <c r="BI138" s="204">
        <f>IF(N138="nulová",J138,0)</f>
        <v>0</v>
      </c>
      <c r="BJ138" s="19" t="s">
        <v>78</v>
      </c>
      <c r="BK138" s="204">
        <f>ROUND(I138*H138,2)</f>
        <v>0</v>
      </c>
      <c r="BL138" s="19" t="s">
        <v>275</v>
      </c>
      <c r="BM138" s="19" t="s">
        <v>1758</v>
      </c>
    </row>
    <row r="139" spans="2:47" s="1" customFormat="1" ht="27">
      <c r="B139" s="36"/>
      <c r="C139" s="58"/>
      <c r="D139" s="205" t="s">
        <v>188</v>
      </c>
      <c r="E139" s="58"/>
      <c r="F139" s="206" t="s">
        <v>1759</v>
      </c>
      <c r="G139" s="58"/>
      <c r="H139" s="58"/>
      <c r="I139" s="163"/>
      <c r="J139" s="58"/>
      <c r="K139" s="58"/>
      <c r="L139" s="56"/>
      <c r="M139" s="73"/>
      <c r="N139" s="37"/>
      <c r="O139" s="37"/>
      <c r="P139" s="37"/>
      <c r="Q139" s="37"/>
      <c r="R139" s="37"/>
      <c r="S139" s="37"/>
      <c r="T139" s="74"/>
      <c r="AT139" s="19" t="s">
        <v>188</v>
      </c>
      <c r="AU139" s="19" t="s">
        <v>80</v>
      </c>
    </row>
    <row r="140" spans="2:63" s="11" customFormat="1" ht="29.85" customHeight="1">
      <c r="B140" s="176"/>
      <c r="C140" s="177"/>
      <c r="D140" s="190" t="s">
        <v>70</v>
      </c>
      <c r="E140" s="191" t="s">
        <v>970</v>
      </c>
      <c r="F140" s="191" t="s">
        <v>971</v>
      </c>
      <c r="G140" s="177"/>
      <c r="H140" s="177"/>
      <c r="I140" s="180"/>
      <c r="J140" s="192">
        <f>BK140</f>
        <v>0</v>
      </c>
      <c r="K140" s="177"/>
      <c r="L140" s="182"/>
      <c r="M140" s="183"/>
      <c r="N140" s="184"/>
      <c r="O140" s="184"/>
      <c r="P140" s="185">
        <f>SUM(P141:P146)</f>
        <v>0</v>
      </c>
      <c r="Q140" s="184"/>
      <c r="R140" s="185">
        <f>SUM(R141:R146)</f>
        <v>0.04</v>
      </c>
      <c r="S140" s="184"/>
      <c r="T140" s="186">
        <f>SUM(T141:T146)</f>
        <v>0</v>
      </c>
      <c r="AR140" s="187" t="s">
        <v>80</v>
      </c>
      <c r="AT140" s="188" t="s">
        <v>70</v>
      </c>
      <c r="AU140" s="188" t="s">
        <v>78</v>
      </c>
      <c r="AY140" s="187" t="s">
        <v>180</v>
      </c>
      <c r="BK140" s="189">
        <f>SUM(BK141:BK146)</f>
        <v>0</v>
      </c>
    </row>
    <row r="141" spans="2:65" s="1" customFormat="1" ht="22.5" customHeight="1">
      <c r="B141" s="36"/>
      <c r="C141" s="193" t="s">
        <v>279</v>
      </c>
      <c r="D141" s="193" t="s">
        <v>183</v>
      </c>
      <c r="E141" s="194" t="s">
        <v>1760</v>
      </c>
      <c r="F141" s="195" t="s">
        <v>1761</v>
      </c>
      <c r="G141" s="196" t="s">
        <v>186</v>
      </c>
      <c r="H141" s="197">
        <v>4</v>
      </c>
      <c r="I141" s="198"/>
      <c r="J141" s="199">
        <f>ROUND(I141*H141,2)</f>
        <v>0</v>
      </c>
      <c r="K141" s="195" t="s">
        <v>21</v>
      </c>
      <c r="L141" s="56"/>
      <c r="M141" s="200" t="s">
        <v>21</v>
      </c>
      <c r="N141" s="201" t="s">
        <v>42</v>
      </c>
      <c r="O141" s="37"/>
      <c r="P141" s="202">
        <f>O141*H141</f>
        <v>0</v>
      </c>
      <c r="Q141" s="202">
        <v>0</v>
      </c>
      <c r="R141" s="202">
        <f>Q141*H141</f>
        <v>0</v>
      </c>
      <c r="S141" s="202">
        <v>0</v>
      </c>
      <c r="T141" s="203">
        <f>S141*H141</f>
        <v>0</v>
      </c>
      <c r="AR141" s="19" t="s">
        <v>275</v>
      </c>
      <c r="AT141" s="19" t="s">
        <v>183</v>
      </c>
      <c r="AU141" s="19" t="s">
        <v>80</v>
      </c>
      <c r="AY141" s="19" t="s">
        <v>180</v>
      </c>
      <c r="BE141" s="204">
        <f>IF(N141="základní",J141,0)</f>
        <v>0</v>
      </c>
      <c r="BF141" s="204">
        <f>IF(N141="snížená",J141,0)</f>
        <v>0</v>
      </c>
      <c r="BG141" s="204">
        <f>IF(N141="zákl. přenesená",J141,0)</f>
        <v>0</v>
      </c>
      <c r="BH141" s="204">
        <f>IF(N141="sníž. přenesená",J141,0)</f>
        <v>0</v>
      </c>
      <c r="BI141" s="204">
        <f>IF(N141="nulová",J141,0)</f>
        <v>0</v>
      </c>
      <c r="BJ141" s="19" t="s">
        <v>78</v>
      </c>
      <c r="BK141" s="204">
        <f>ROUND(I141*H141,2)</f>
        <v>0</v>
      </c>
      <c r="BL141" s="19" t="s">
        <v>275</v>
      </c>
      <c r="BM141" s="19" t="s">
        <v>1762</v>
      </c>
    </row>
    <row r="142" spans="2:47" s="1" customFormat="1" ht="13.5">
      <c r="B142" s="36"/>
      <c r="C142" s="58"/>
      <c r="D142" s="205" t="s">
        <v>188</v>
      </c>
      <c r="E142" s="58"/>
      <c r="F142" s="206" t="s">
        <v>1761</v>
      </c>
      <c r="G142" s="58"/>
      <c r="H142" s="58"/>
      <c r="I142" s="163"/>
      <c r="J142" s="58"/>
      <c r="K142" s="58"/>
      <c r="L142" s="56"/>
      <c r="M142" s="73"/>
      <c r="N142" s="37"/>
      <c r="O142" s="37"/>
      <c r="P142" s="37"/>
      <c r="Q142" s="37"/>
      <c r="R142" s="37"/>
      <c r="S142" s="37"/>
      <c r="T142" s="74"/>
      <c r="AT142" s="19" t="s">
        <v>188</v>
      </c>
      <c r="AU142" s="19" t="s">
        <v>80</v>
      </c>
    </row>
    <row r="143" spans="2:47" s="1" customFormat="1" ht="108">
      <c r="B143" s="36"/>
      <c r="C143" s="58"/>
      <c r="D143" s="205" t="s">
        <v>216</v>
      </c>
      <c r="E143" s="58"/>
      <c r="F143" s="218" t="s">
        <v>1763</v>
      </c>
      <c r="G143" s="58"/>
      <c r="H143" s="58"/>
      <c r="I143" s="163"/>
      <c r="J143" s="58"/>
      <c r="K143" s="58"/>
      <c r="L143" s="56"/>
      <c r="M143" s="73"/>
      <c r="N143" s="37"/>
      <c r="O143" s="37"/>
      <c r="P143" s="37"/>
      <c r="Q143" s="37"/>
      <c r="R143" s="37"/>
      <c r="S143" s="37"/>
      <c r="T143" s="74"/>
      <c r="AT143" s="19" t="s">
        <v>216</v>
      </c>
      <c r="AU143" s="19" t="s">
        <v>80</v>
      </c>
    </row>
    <row r="144" spans="2:51" s="12" customFormat="1" ht="27">
      <c r="B144" s="207"/>
      <c r="C144" s="208"/>
      <c r="D144" s="230" t="s">
        <v>190</v>
      </c>
      <c r="E144" s="243" t="s">
        <v>21</v>
      </c>
      <c r="F144" s="244" t="s">
        <v>1764</v>
      </c>
      <c r="G144" s="208"/>
      <c r="H144" s="245">
        <v>4</v>
      </c>
      <c r="I144" s="212"/>
      <c r="J144" s="208"/>
      <c r="K144" s="208"/>
      <c r="L144" s="213"/>
      <c r="M144" s="214"/>
      <c r="N144" s="215"/>
      <c r="O144" s="215"/>
      <c r="P144" s="215"/>
      <c r="Q144" s="215"/>
      <c r="R144" s="215"/>
      <c r="S144" s="215"/>
      <c r="T144" s="216"/>
      <c r="AT144" s="217" t="s">
        <v>190</v>
      </c>
      <c r="AU144" s="217" t="s">
        <v>80</v>
      </c>
      <c r="AV144" s="12" t="s">
        <v>80</v>
      </c>
      <c r="AW144" s="12" t="s">
        <v>34</v>
      </c>
      <c r="AX144" s="12" t="s">
        <v>78</v>
      </c>
      <c r="AY144" s="217" t="s">
        <v>180</v>
      </c>
    </row>
    <row r="145" spans="2:65" s="1" customFormat="1" ht="31.5" customHeight="1">
      <c r="B145" s="36"/>
      <c r="C145" s="232" t="s">
        <v>283</v>
      </c>
      <c r="D145" s="232" t="s">
        <v>219</v>
      </c>
      <c r="E145" s="233" t="s">
        <v>1765</v>
      </c>
      <c r="F145" s="234" t="s">
        <v>1766</v>
      </c>
      <c r="G145" s="235" t="s">
        <v>186</v>
      </c>
      <c r="H145" s="236">
        <v>4</v>
      </c>
      <c r="I145" s="237"/>
      <c r="J145" s="238">
        <f>ROUND(I145*H145,2)</f>
        <v>0</v>
      </c>
      <c r="K145" s="234" t="s">
        <v>21</v>
      </c>
      <c r="L145" s="239"/>
      <c r="M145" s="240" t="s">
        <v>21</v>
      </c>
      <c r="N145" s="241" t="s">
        <v>42</v>
      </c>
      <c r="O145" s="37"/>
      <c r="P145" s="202">
        <f>O145*H145</f>
        <v>0</v>
      </c>
      <c r="Q145" s="202">
        <v>0.01</v>
      </c>
      <c r="R145" s="202">
        <f>Q145*H145</f>
        <v>0.04</v>
      </c>
      <c r="S145" s="202">
        <v>0</v>
      </c>
      <c r="T145" s="203">
        <f>S145*H145</f>
        <v>0</v>
      </c>
      <c r="AR145" s="19" t="s">
        <v>356</v>
      </c>
      <c r="AT145" s="19" t="s">
        <v>219</v>
      </c>
      <c r="AU145" s="19" t="s">
        <v>80</v>
      </c>
      <c r="AY145" s="19" t="s">
        <v>180</v>
      </c>
      <c r="BE145" s="204">
        <f>IF(N145="základní",J145,0)</f>
        <v>0</v>
      </c>
      <c r="BF145" s="204">
        <f>IF(N145="snížená",J145,0)</f>
        <v>0</v>
      </c>
      <c r="BG145" s="204">
        <f>IF(N145="zákl. přenesená",J145,0)</f>
        <v>0</v>
      </c>
      <c r="BH145" s="204">
        <f>IF(N145="sníž. přenesená",J145,0)</f>
        <v>0</v>
      </c>
      <c r="BI145" s="204">
        <f>IF(N145="nulová",J145,0)</f>
        <v>0</v>
      </c>
      <c r="BJ145" s="19" t="s">
        <v>78</v>
      </c>
      <c r="BK145" s="204">
        <f>ROUND(I145*H145,2)</f>
        <v>0</v>
      </c>
      <c r="BL145" s="19" t="s">
        <v>275</v>
      </c>
      <c r="BM145" s="19" t="s">
        <v>1767</v>
      </c>
    </row>
    <row r="146" spans="2:47" s="1" customFormat="1" ht="27">
      <c r="B146" s="36"/>
      <c r="C146" s="58"/>
      <c r="D146" s="205" t="s">
        <v>188</v>
      </c>
      <c r="E146" s="58"/>
      <c r="F146" s="206" t="s">
        <v>1766</v>
      </c>
      <c r="G146" s="58"/>
      <c r="H146" s="58"/>
      <c r="I146" s="163"/>
      <c r="J146" s="58"/>
      <c r="K146" s="58"/>
      <c r="L146" s="56"/>
      <c r="M146" s="283"/>
      <c r="N146" s="253"/>
      <c r="O146" s="253"/>
      <c r="P146" s="253"/>
      <c r="Q146" s="253"/>
      <c r="R146" s="253"/>
      <c r="S146" s="253"/>
      <c r="T146" s="284"/>
      <c r="AT146" s="19" t="s">
        <v>188</v>
      </c>
      <c r="AU146" s="19" t="s">
        <v>80</v>
      </c>
    </row>
    <row r="147" spans="2:12" s="1" customFormat="1" ht="6.95" customHeight="1">
      <c r="B147" s="51"/>
      <c r="C147" s="52"/>
      <c r="D147" s="52"/>
      <c r="E147" s="52"/>
      <c r="F147" s="52"/>
      <c r="G147" s="52"/>
      <c r="H147" s="52"/>
      <c r="I147" s="139"/>
      <c r="J147" s="52"/>
      <c r="K147" s="52"/>
      <c r="L147" s="56"/>
    </row>
  </sheetData>
  <sheetProtection password="CC35" sheet="1" objects="1" scenarios="1" formatColumns="0" formatRows="0" sort="0" autoFilter="0"/>
  <autoFilter ref="C88:K88"/>
  <mergeCells count="12">
    <mergeCell ref="G1:H1"/>
    <mergeCell ref="L2:V2"/>
    <mergeCell ref="E49:H49"/>
    <mergeCell ref="E51:H51"/>
    <mergeCell ref="E77:H77"/>
    <mergeCell ref="E79:H79"/>
    <mergeCell ref="E81:H81"/>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Matějíček</dc:creator>
  <cp:keywords/>
  <dc:description/>
  <cp:lastModifiedBy>Petr Matějíček</cp:lastModifiedBy>
  <dcterms:created xsi:type="dcterms:W3CDTF">2016-11-04T07:50:48Z</dcterms:created>
  <dcterms:modified xsi:type="dcterms:W3CDTF">2016-11-04T07:51:27Z</dcterms:modified>
  <cp:category/>
  <cp:version/>
  <cp:contentType/>
  <cp:contentStatus/>
</cp:coreProperties>
</file>