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0" windowWidth="18915" windowHeight="8145" activeTab="2"/>
  </bookViews>
  <sheets>
    <sheet name="Krycí list nabídky" sheetId="7" r:id="rId1"/>
    <sheet name="Interiér" sheetId="4" r:id="rId2"/>
    <sheet name="AV technika" sheetId="5" r:id="rId3"/>
    <sheet name="Osvětlení" sheetId="6" r:id="rId4"/>
    <sheet name="Vzduchotechnika" sheetId="8" r:id="rId5"/>
    <sheet name="Krycí list_Stavení část" sheetId="1" r:id="rId6"/>
    <sheet name="Rekapitulace_Stavebná část" sheetId="2" r:id="rId7"/>
    <sheet name="Položky_Stavební část" sheetId="3" r:id="rId8"/>
  </sheets>
  <definedNames>
    <definedName name="cisloobjektu">'Krycí list_Stavení část'!$A$5</definedName>
    <definedName name="cislostavby">'Krycí list_Stavení část'!$A$7</definedName>
    <definedName name="Datum">'Krycí list_Stavení část'!$B$27</definedName>
    <definedName name="Dil">'Rekapitulace_Stavebná část'!$A$6</definedName>
    <definedName name="Dodavka">'Rekapitulace_Stavebná část'!$G$26</definedName>
    <definedName name="Dodavka0">#REF!</definedName>
    <definedName name="HSV">'Rekapitulace_Stavebná část'!$E$26</definedName>
    <definedName name="HSV0">#REF!</definedName>
    <definedName name="HZS">'Rekapitulace_Stavebná část'!$I$26</definedName>
    <definedName name="HZS0">#REF!</definedName>
    <definedName name="JKSO">'Krycí list_Stavení část'!$G$2</definedName>
    <definedName name="MJ">'Krycí list_Stavení část'!$G$5</definedName>
    <definedName name="Mont">'Rekapitulace_Stavebná část'!$H$26</definedName>
    <definedName name="Montaz0">#REF!</definedName>
    <definedName name="NazevDilu">'Rekapitulace_Stavebná část'!$B$6</definedName>
    <definedName name="nazevobjektu">'Krycí list_Stavení část'!$C$5</definedName>
    <definedName name="nazevstavby">'Krycí list_Stavení část'!$C$7</definedName>
    <definedName name="Objednatel">'Krycí list_Stavení část'!$C$10</definedName>
    <definedName name="_xlnm.Print_Area" localSheetId="5">'Krycí list_Stavení část'!$A$1:$G$45</definedName>
    <definedName name="_xlnm.Print_Area" localSheetId="7">'Položky_Stavební část'!$A$1:$K$106</definedName>
    <definedName name="_xlnm.Print_Area" localSheetId="6">'Rekapitulace_Stavebná část'!$A$1:$I$35</definedName>
    <definedName name="PocetMJ">'Krycí list_Stavení část'!$G$6</definedName>
    <definedName name="Poznamka">'Krycí list_Stavení část'!$B$37</definedName>
    <definedName name="Projektant">'Krycí list_Stavení část'!$C$8</definedName>
    <definedName name="PSV">'Rekapitulace_Stavebná část'!$F$26</definedName>
    <definedName name="PSV0">#REF!</definedName>
    <definedName name="SazbaDPH1">'Krycí list_Stavení část'!$C$30</definedName>
    <definedName name="SazbaDPH2">'Krycí list_Stavení část'!$C$32</definedName>
    <definedName name="SloupecCC">'Položky_Stavební část'!$G$6</definedName>
    <definedName name="SloupecCisloPol">'Položky_Stavební část'!$B$6</definedName>
    <definedName name="SloupecCH">'Položky_Stavební část'!$I$6</definedName>
    <definedName name="SloupecJC">'Položky_Stavební část'!$F$6</definedName>
    <definedName name="SloupecJH">'Položky_Stavební část'!$H$6</definedName>
    <definedName name="SloupecMJ">'Položky_Stavební část'!$D$6</definedName>
    <definedName name="SloupecMnozstvi">'Položky_Stavební část'!$E$6</definedName>
    <definedName name="SloupecNazPol">'Položky_Stavební část'!$C$6</definedName>
    <definedName name="SloupecPC">'Položky_Stavební část'!$A$6</definedName>
    <definedName name="solver_lin" localSheetId="7" hidden="1">0</definedName>
    <definedName name="solver_num" localSheetId="7" hidden="1">0</definedName>
    <definedName name="solver_opt" localSheetId="7" hidden="1">#REF!</definedName>
    <definedName name="solver_typ" localSheetId="7" hidden="1">1</definedName>
    <definedName name="solver_val" localSheetId="7" hidden="1">0</definedName>
    <definedName name="Typ">#REF!</definedName>
    <definedName name="VRN">'Rekapitulace_Stavebná část'!$H$34</definedName>
    <definedName name="VRNKc">#REF!</definedName>
    <definedName name="VRNnazev">#REF!</definedName>
    <definedName name="VRNproc">#REF!</definedName>
    <definedName name="VRNzakl">#REF!</definedName>
    <definedName name="Zakazka">'Krycí list_Stavení část'!$G$11</definedName>
    <definedName name="Zaklad22">'Krycí list_Stavení část'!$F$32</definedName>
    <definedName name="Zaklad5">'Krycí list_Stavení část'!$F$30</definedName>
    <definedName name="Zhotovitel">'Krycí list_Stavení část'!$C$11:$E$11</definedName>
    <definedName name="_xlnm.Print_Titles" localSheetId="6">'Rekapitulace_Stavebná část'!$1:$6</definedName>
    <definedName name="_xlnm.Print_Titles" localSheetId="7">'Položky_Stavební část'!$1:$6</definedName>
  </definedNames>
  <calcPr calcId="162913"/>
</workbook>
</file>

<file path=xl/sharedStrings.xml><?xml version="1.0" encoding="utf-8"?>
<sst xmlns="http://schemas.openxmlformats.org/spreadsheetml/2006/main" count="912" uniqueCount="577">
  <si>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</si>
  <si>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</si>
  <si>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</si>
  <si>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</si>
  <si>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</si>
  <si>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</si>
  <si>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</si>
  <si>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</si>
  <si>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</si>
  <si>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</si>
  <si>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</si>
  <si>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</si>
  <si>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</si>
  <si>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</si>
  <si>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</si>
  <si>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</si>
  <si>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</si>
  <si>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</si>
  <si>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</si>
  <si>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</si>
  <si>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</si>
  <si>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</si>
  <si>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</si>
  <si>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</si>
  <si>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</si>
  <si>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</si>
  <si>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</si>
  <si>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</si>
  <si>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</si>
  <si>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</si>
  <si>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</si>
  <si>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</si>
  <si>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</si>
  <si>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</si>
  <si>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</si>
  <si>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</si>
  <si>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</si>
  <si>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</si>
  <si>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</si>
  <si>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</si>
  <si>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</si>
  <si>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</si>
  <si>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</si>
  <si>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</si>
  <si>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</si>
  <si>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</si>
  <si>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</si>
  <si>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</si>
  <si>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</si>
  <si>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</si>
  <si>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</si>
  <si>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</si>
  <si>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</si>
  <si>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</si>
  <si>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</si>
  <si>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</si>
  <si>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</si>
  <si>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</si>
  <si>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</si>
  <si>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</si>
  <si>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</si>
  <si>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</si>
  <si>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</si>
  <si>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</si>
  <si>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</si>
  <si>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</si>
  <si>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</si>
  <si>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</si>
  <si>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</si>
  <si>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</si>
  <si>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</si>
  <si>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</si>
  <si>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</si>
  <si>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</si>
  <si>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</si>
  <si>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</si>
  <si>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</si>
  <si>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</si>
  <si>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</si>
  <si>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</si>
  <si>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52015</t>
  </si>
  <si>
    <t>NÁRODNÍ ZEMĚDĚLSKÉ MUZEUM PRAHA</t>
  </si>
  <si>
    <t>EX2</t>
  </si>
  <si>
    <t>VODA V KRAJINĚ</t>
  </si>
  <si>
    <t>R1</t>
  </si>
  <si>
    <t>Rozpočet stavební části</t>
  </si>
  <si>
    <t>3</t>
  </si>
  <si>
    <t>Svislé a kompletní konstrukce</t>
  </si>
  <si>
    <t>342247133R00</t>
  </si>
  <si>
    <t>Příčky z cihel HELUZ P 10 na maltu MVC 5, tl. 14</t>
  </si>
  <si>
    <t>m2</t>
  </si>
  <si>
    <t>342261212RS1</t>
  </si>
  <si>
    <t>Příčka sádrokarton. ocel.kce, 2x oplášť. tl.125 mm desky standard tl. 12,5 mm, izol. minerál tl. 4 cm</t>
  </si>
  <si>
    <t>61</t>
  </si>
  <si>
    <t>Upravy povrchů vnitřní</t>
  </si>
  <si>
    <t>610991111R00</t>
  </si>
  <si>
    <t>Zakrývání výplní vnitřních otvorů</t>
  </si>
  <si>
    <t>611421131R00</t>
  </si>
  <si>
    <t>Oprava váp. omítek stropů do 5% plochy - štukových</t>
  </si>
  <si>
    <t>612421111R00</t>
  </si>
  <si>
    <t>Oprava vápen.omítek stěn do 5 % pl. - hrubých</t>
  </si>
  <si>
    <t>762343101R00</t>
  </si>
  <si>
    <t>Montáž podlahového roštu</t>
  </si>
  <si>
    <t>m</t>
  </si>
  <si>
    <t>60512111</t>
  </si>
  <si>
    <t>Řezivo jehličnaté - hranoly - jak. I L=2-3,5 m</t>
  </si>
  <si>
    <t>m3</t>
  </si>
  <si>
    <t>63</t>
  </si>
  <si>
    <t>Podlahy a podlahové konstrukce</t>
  </si>
  <si>
    <t>635212241R00</t>
  </si>
  <si>
    <t>Podlaha Cetris PDB,desky tl.18 mm, nos.ploš.podkl.</t>
  </si>
  <si>
    <t>635213151R00</t>
  </si>
  <si>
    <t>Podlaha Cetris PD, desky 1xtl.20 mm, na nosnících</t>
  </si>
  <si>
    <t>762512125R00</t>
  </si>
  <si>
    <t>Položení desek Cetris ve dvou vrstvách šroubovan.</t>
  </si>
  <si>
    <t>635 R1</t>
  </si>
  <si>
    <t>Zatmelení spár vrchní desky</t>
  </si>
  <si>
    <t>59590737</t>
  </si>
  <si>
    <t>Deska cementotřísková Cetris BASIC tl. 12 mm</t>
  </si>
  <si>
    <t>64</t>
  </si>
  <si>
    <t>Výplně otvorů</t>
  </si>
  <si>
    <t>642944121RT3</t>
  </si>
  <si>
    <t>Osazení ocelových zárubní dodatečně do 2,5 m2 včetně dodávky zárubně  70x197x11 cm</t>
  </si>
  <si>
    <t>kus</t>
  </si>
  <si>
    <t>95</t>
  </si>
  <si>
    <t>Dokončovací konstrukce na pozemních stavbách</t>
  </si>
  <si>
    <t>952901114R00</t>
  </si>
  <si>
    <t>Vyčištění budov o výšce podlaží nad 4 m</t>
  </si>
  <si>
    <t>96</t>
  </si>
  <si>
    <t>Bourání konstrukcí</t>
  </si>
  <si>
    <t>962031133R00</t>
  </si>
  <si>
    <t>Bourání příček cihelných tl. 15 cm</t>
  </si>
  <si>
    <t>965082923R00</t>
  </si>
  <si>
    <t>Odstranění násypu tl. do 10 cm, plocha nad 2 m2</t>
  </si>
  <si>
    <t>968061125R00</t>
  </si>
  <si>
    <t>Vyvěšení dřevěných dveřních křídel pl. do 2 m2</t>
  </si>
  <si>
    <t>968072455R00</t>
  </si>
  <si>
    <t>Vybourání kovových dveřních zárubní pl. do 2 m2</t>
  </si>
  <si>
    <t>97</t>
  </si>
  <si>
    <t>Prorážení otvorů</t>
  </si>
  <si>
    <t>601011141RT1</t>
  </si>
  <si>
    <t>Štuk na stropech Cemix 033 ručně tloušťka vrstvy 2 mm</t>
  </si>
  <si>
    <t>602011141RT1</t>
  </si>
  <si>
    <t>Štuk na stěnách vnitřní Cemix 033 ručně tloušťka vrstvy 2 mm</t>
  </si>
  <si>
    <t>978011111R00</t>
  </si>
  <si>
    <t>Otlučení omítek vnitřních vápenných stropů do 5 %</t>
  </si>
  <si>
    <t>978013111R00</t>
  </si>
  <si>
    <t>Otlučení omítek vnitřních stěn v rozsahu do 5 %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</si>
  <si>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</si>
  <si>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</si>
  <si>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</si>
  <si>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</si>
  <si>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</si>
  <si>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</si>
  <si>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</si>
  <si>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713100832R00</t>
  </si>
  <si>
    <t>Odstr. tepelné izolace z min. desek tl. do 200 mm</t>
  </si>
  <si>
    <t>713121111R00</t>
  </si>
  <si>
    <t>Položení kročejové izolace</t>
  </si>
  <si>
    <t>63153799.A</t>
  </si>
  <si>
    <t>Deska z minerální vlny STEPROCK HD 1000x600x 20 mm</t>
  </si>
  <si>
    <t>998713203R00</t>
  </si>
  <si>
    <t xml:space="preserve">Přesun hmot pro izolace tepelné, výšky do 24 m </t>
  </si>
  <si>
    <t>722</t>
  </si>
  <si>
    <t>Vnitřní vodovod</t>
  </si>
  <si>
    <t>722254114RM1</t>
  </si>
  <si>
    <t>Skříň hydrantová s výzbrojí 25</t>
  </si>
  <si>
    <t>soubor</t>
  </si>
  <si>
    <t>762</t>
  </si>
  <si>
    <t>Konstrukce tesařské</t>
  </si>
  <si>
    <t>762522811R00</t>
  </si>
  <si>
    <t>Demontáž podlah s polštáři z prken tl. do 32 mm</t>
  </si>
  <si>
    <t>998762203R00</t>
  </si>
  <si>
    <t xml:space="preserve">Přesun hmot pro tesařské konstrukce, výšky do 24 m </t>
  </si>
  <si>
    <t>766</t>
  </si>
  <si>
    <t>Konstrukce truhlářské</t>
  </si>
  <si>
    <t>766661112R00</t>
  </si>
  <si>
    <t>Montáž dveří do zárubně,otevíravých 1kř.do 0,8 m</t>
  </si>
  <si>
    <t>766660122RAA</t>
  </si>
  <si>
    <t>Dveře protipožární dvoukřídlové šířky 145 cm dřevěné plné, PB 30, 145/197 vč. zárubně</t>
  </si>
  <si>
    <t>61161717</t>
  </si>
  <si>
    <t>Dveře vnitřní hladké plné 1kř. 70x197 cm dýha dub</t>
  </si>
  <si>
    <t>767</t>
  </si>
  <si>
    <t>Konstrukce zámečnické</t>
  </si>
  <si>
    <t>767134803R00</t>
  </si>
  <si>
    <t>Demontáž oplechování stěn plechy</t>
  </si>
  <si>
    <t>767137801R00</t>
  </si>
  <si>
    <t>Demontáž příček sádrokartonových, roštu</t>
  </si>
  <si>
    <t>767137803R00</t>
  </si>
  <si>
    <t>Demontáž příček sádrokartonových, desek do suti</t>
  </si>
  <si>
    <t>767584801R00</t>
  </si>
  <si>
    <t>Demontáž doplňků podhledů-zářivkových těles</t>
  </si>
  <si>
    <t>767590830R00</t>
  </si>
  <si>
    <t>Demontáž zdvojených podlah - desek</t>
  </si>
  <si>
    <t>767590840R00</t>
  </si>
  <si>
    <t>Demontáž zdvojených podlah - nosného roštu</t>
  </si>
  <si>
    <t>998767203R00</t>
  </si>
  <si>
    <t xml:space="preserve">Přesun hmot pro zámečnické konstr., výšky do 24 m </t>
  </si>
  <si>
    <t>775</t>
  </si>
  <si>
    <t>Podlahy vlysové a parketové</t>
  </si>
  <si>
    <t>775521800R00</t>
  </si>
  <si>
    <t>Demontáž podlah vlysových přibíjených včetně lišt</t>
  </si>
  <si>
    <t>998775203R00</t>
  </si>
  <si>
    <t xml:space="preserve">Přesun hmot pro podlahy vlysové, výšky do 24 m </t>
  </si>
  <si>
    <t>776</t>
  </si>
  <si>
    <t>Podlahy povlakové</t>
  </si>
  <si>
    <t>776511000RT1</t>
  </si>
  <si>
    <t>Položení marmolea - vyšší složitost</t>
  </si>
  <si>
    <t>776551830RT2</t>
  </si>
  <si>
    <t>Sejmutí povlaků volně položených z ploch 10 - 20 m2</t>
  </si>
  <si>
    <t>28410102</t>
  </si>
  <si>
    <t>Marmoleum tl. 2,5 mm š. 2 m dl. 32 m</t>
  </si>
  <si>
    <t>998776203R00</t>
  </si>
  <si>
    <t xml:space="preserve">Přesun hmot pro podlahy povlakové, výšky do 24 m </t>
  </si>
  <si>
    <t>783</t>
  </si>
  <si>
    <t>Nátěry</t>
  </si>
  <si>
    <t>783681001R00</t>
  </si>
  <si>
    <t>Nátěr polyuretan. dřevěných podlah Vitrasol 2x lak</t>
  </si>
  <si>
    <t>784</t>
  </si>
  <si>
    <t>Malby</t>
  </si>
  <si>
    <t>784191101R00</t>
  </si>
  <si>
    <t>Penetrace podkladu univerzální Primalex 1x</t>
  </si>
  <si>
    <t>784195212R00</t>
  </si>
  <si>
    <t>Malba tekutá Primalex Plus, bílá, 1x</t>
  </si>
  <si>
    <t>784402802R00</t>
  </si>
  <si>
    <t>Odstranění malby oškrábáním v místnosti H do 5 m</t>
  </si>
  <si>
    <t>799</t>
  </si>
  <si>
    <t>Ostatní</t>
  </si>
  <si>
    <t>799 -1</t>
  </si>
  <si>
    <t>Přesunutí hlásičů EPS</t>
  </si>
  <si>
    <t>799-3</t>
  </si>
  <si>
    <t>Převěšení radiátoru včetně úpravy rozvodů</t>
  </si>
  <si>
    <t>799-8</t>
  </si>
  <si>
    <t>Dilatační lišta do podlahy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</si>
  <si>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</si>
  <si>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</si>
  <si>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</si>
  <si>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</si>
  <si>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</si>
  <si>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</si>
  <si>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</si>
  <si>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</si>
  <si>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</si>
  <si>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</si>
  <si>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</si>
  <si>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</si>
  <si>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</si>
  <si>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</si>
  <si>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979990101R00</t>
  </si>
  <si>
    <t xml:space="preserve">Poplatek za skládku suti - směs betonu a cihel </t>
  </si>
  <si>
    <t>979990110R00</t>
  </si>
  <si>
    <t xml:space="preserve">Poplatek za skládku suti - sádrokartonové desky </t>
  </si>
  <si>
    <t>979990144R00</t>
  </si>
  <si>
    <t xml:space="preserve">Poplatek za skládku suti - minerální vata </t>
  </si>
  <si>
    <t>Zařízení staveniště</t>
  </si>
  <si>
    <t>Provoz investora</t>
  </si>
  <si>
    <t>Rezerva rozpočtu</t>
  </si>
  <si>
    <t>Národní zemědělské muzeum Praha</t>
  </si>
  <si>
    <t>AKCE: Národní zemědělské muzeum, Praha 7</t>
  </si>
  <si>
    <t>EXPOZICE "VODA V KRAJINĚ"</t>
  </si>
  <si>
    <t>Zpracoval : "M plus" s.r.o., Praha 7</t>
  </si>
  <si>
    <t>Datum : prosinec 2015</t>
  </si>
  <si>
    <t>P.Č.</t>
  </si>
  <si>
    <t>KCN</t>
  </si>
  <si>
    <t>Kód položky</t>
  </si>
  <si>
    <t>Popis</t>
  </si>
  <si>
    <t>Množství celkem</t>
  </si>
  <si>
    <t>Cena jednotková</t>
  </si>
  <si>
    <t>Cena celkem bez DPH</t>
  </si>
  <si>
    <t>Cena celkem včetně 21% DPH</t>
  </si>
  <si>
    <t>1.</t>
  </si>
  <si>
    <t>stěny SDK (pol. PD 02, 03, 04, 05)</t>
  </si>
  <si>
    <t>2.</t>
  </si>
  <si>
    <t>stěny Alucobond (pol. PD 05 - část)</t>
  </si>
  <si>
    <t>3.</t>
  </si>
  <si>
    <t>podhled válce SDK (pol. PD 01)</t>
  </si>
  <si>
    <t>4.</t>
  </si>
  <si>
    <t>konstrukce válce (pol PD 01a, 3c)</t>
  </si>
  <si>
    <t>kpl</t>
  </si>
  <si>
    <t>5.</t>
  </si>
  <si>
    <t>korálky prům. 5 mm, navlékané na vlákně, hustota 5 cm</t>
  </si>
  <si>
    <t>bm</t>
  </si>
  <si>
    <t>6.</t>
  </si>
  <si>
    <t>skleněný válec(pol. PD 06a - včetně obsahu)</t>
  </si>
  <si>
    <t>ks</t>
  </si>
  <si>
    <t>7.</t>
  </si>
  <si>
    <t>skleněný válec (pol. PD 06b včetně obsahu)</t>
  </si>
  <si>
    <t>8.</t>
  </si>
  <si>
    <t>skleněný válec (pol. PD 06c včetně obsahu)</t>
  </si>
  <si>
    <t>9.</t>
  </si>
  <si>
    <t>10.</t>
  </si>
  <si>
    <t>plastický model ČR (pol. PD 01b)</t>
  </si>
  <si>
    <t>11.</t>
  </si>
  <si>
    <t>3D model mlýna (pol. PD 03c)</t>
  </si>
  <si>
    <t>12.</t>
  </si>
  <si>
    <t>13.</t>
  </si>
  <si>
    <t>velkoplošná grafika, popisky (pol. PD plochy 02, 03, 04, 05 celá)</t>
  </si>
  <si>
    <t>14.</t>
  </si>
  <si>
    <t>výmalba prostoru, barevná, RAL 5003 včetně stěn 02, 03, 04 - 2x nátěr</t>
  </si>
  <si>
    <t>15.</t>
  </si>
  <si>
    <t>AV programy</t>
  </si>
  <si>
    <t>16.</t>
  </si>
  <si>
    <t>velká projekce na model ČR</t>
  </si>
  <si>
    <t>17.</t>
  </si>
  <si>
    <t>AV program - Vltavská kaskáda (2 hry)</t>
  </si>
  <si>
    <t>18.</t>
  </si>
  <si>
    <t>19.</t>
  </si>
  <si>
    <t>AV program - U nás doma</t>
  </si>
  <si>
    <t>AV program - hra Eroze půdy</t>
  </si>
  <si>
    <t>OSTATNÍ</t>
  </si>
  <si>
    <t>24.</t>
  </si>
  <si>
    <t>překlady AJ (včetně obsahů obrazovek)</t>
  </si>
  <si>
    <t>NS</t>
  </si>
  <si>
    <t>25.</t>
  </si>
  <si>
    <t>konzultace s odborníky</t>
  </si>
  <si>
    <t>hod</t>
  </si>
  <si>
    <t>26.</t>
  </si>
  <si>
    <t>popisky Braillovo písmo</t>
  </si>
  <si>
    <t>grafická příprava včetně autorských práv</t>
  </si>
  <si>
    <t>Expozice "Voda v krajině" celkem - interér</t>
  </si>
  <si>
    <t>popis</t>
  </si>
  <si>
    <t>počet</t>
  </si>
  <si>
    <t>Voda v Krajině</t>
  </si>
  <si>
    <t>Projekce na model</t>
  </si>
  <si>
    <t>DP1 - 2</t>
  </si>
  <si>
    <t>Datový projektor</t>
  </si>
  <si>
    <t>Datový projektor s laserovým světelným zdrojem s minimální konfigurací: Svítivost (ANSI) 5000, Kontrast nad 10.000:1, Nativní rozlišení 1920x1080 (1080p), Podporovaná rozlišení max 1920 x 1200, Životnost lampy v ECO (hodin) 20000, VGA IN, 2x HDMI IN, C-video IN, USB, LAN, HDBT vstup integrovaný reproduktor, Hlučnost do (dB) 39 / 33 eco. Barva Bílá.</t>
  </si>
  <si>
    <t>držák pro DP 1 - 2</t>
  </si>
  <si>
    <t>Držáky</t>
  </si>
  <si>
    <t xml:space="preserve">Univerzální držák AVM - komplet vč. universálního adaptéru pro mobilní projektory s vyšší hmotností.
Bílý komaxit.
Nosnost 35 kg
</t>
  </si>
  <si>
    <t>Převodník signálu pro DP 1-2</t>
  </si>
  <si>
    <t>Přenos signálu po CAT 5/6</t>
  </si>
  <si>
    <r>
      <rPr>
        <b/>
        <sz val="10"/>
        <rFont val="Arial"/>
        <family val="2"/>
      </rPr>
      <t xml:space="preserve">Extender pro přenos HDMI po kabelu CAT5e/6/7. Sada přijímač + vysílač.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standardů HDBase-T, HDMI 2.0, HDCP 2.2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Podpora 4K/UHD@60Hz 4:2:0
</t>
    </r>
    <r>
      <rPr>
        <sz val="10"/>
        <rFont val="Arial"/>
        <family val="2"/>
      </rPr>
      <t xml:space="preserve">Kompatibilní s CAT5e/6/7 twisted pair kabely - </t>
    </r>
    <r>
      <rPr>
        <u val="single"/>
        <sz val="10"/>
        <rFont val="Arial"/>
        <family val="2"/>
      </rPr>
      <t>DOPORUČENY STÍNĚNÉ</t>
    </r>
    <r>
      <rPr>
        <b/>
        <sz val="10"/>
        <rFont val="Arial"/>
        <family val="2"/>
      </rPr>
      <t xml:space="preserve">
Přenos 1080p na vzálenost max. 70m, přenos 4K/UHD na max. 40m (obojí při použití kabelu CAT6/7)</t>
    </r>
    <r>
      <rPr>
        <sz val="10"/>
        <rFont val="Arial"/>
        <family val="2"/>
      </rPr>
      <t xml:space="preserve">
HDCP kompatibilní
Podpora přenosu EDID a CEC</t>
    </r>
  </si>
  <si>
    <t>KP 1 - 3</t>
  </si>
  <si>
    <t>Kartový přehrávač</t>
  </si>
  <si>
    <r>
      <t>Kompaktní přehrávač multimediálního obsahu s minimální konfigurací: úložiště dat SD karta - tzn. absence pohyblivých částí pro provoz v režimu 24/7. Součástí SW pro správu obsahu. Model s připojením LAN a aktualizací obsahu přes počítačovou síť a USB + RS-232. Součástí přehrávače je SDHC karta pro obsah, velikosti min.16GB. Výstup VGA, HDMI, 3,5mm audio, LAN,GPIO, RS-232, USB. Základní vlastnosti:Full HD přehrávač př</t>
    </r>
    <r>
      <rPr>
        <sz val="10"/>
        <rFont val="Arial CE"/>
        <family val="2"/>
      </rPr>
      <t>ehrává video MPEG-2, H.264/MPEG-4 part 10, obrázky BMP, JPEG, PNG, zvuk MP3, (přes HDMI), přehrává HD media ve smyčce. Rozměry do 140x130x40mm. Možnost vzdálené aktualizace obsahu.</t>
    </r>
  </si>
  <si>
    <t>Video procesor</t>
  </si>
  <si>
    <t>Blending/Warping system - HW blending/warping</t>
  </si>
  <si>
    <t xml:space="preserve">Video procesor pro zahnuté a „složené“ obrazy z projektorů. Tzv. warping/blending.
Řešení na hardwarové platformě.
Zahrnuje systém pro jeden výstup. Systém automatické zpětné vazby po nastavení (kalibraci) přechodů a zakřivení.
Specifikace:
Processing:PIP/POP/PAP 
TCP/IP Control 
Low Latency Mode 
Geometry Correction, 4-Corner, Rotate 
Genlock (V-Lock)
Pan, Zoom, Tilt
Edge Blending 
Edge Blend Black Level Correction
Auto pan/zoom/tilt of content for blending
Warp Mapping 
Inputs
1x Component analog video YPbPr(S) or RGBS/RGsB via
3 or 4 x BNC jack, 1x DVI/HDMI with HDCP via DVI-I connector, supports
HDMI with HDCP, 8/10/12 bit video compatible, 1x VGA analog via DVI-I connector (common with DVI/HDMI input)
Supported video formats:
HD 720p, 1080i, 1080psf (psf digital only),
1080p23.97/24/25/30, 1080p30, 1080p59.94, 1080p60
ED 480p, 576p
SD 625i (576i), 525i (480i)
Common Versa graphics formats from 640x480 to
1920x1200 (with reduced blanking for 1920x1200 and
1600x1200 modes)
</t>
  </si>
  <si>
    <t>IGP 5</t>
  </si>
  <si>
    <t>Interaktivní grafický panel</t>
  </si>
  <si>
    <t>32" dotykový LCD monitor, pro zabudování do fundusu. Minimální konfigurace: LED podsvícení, VGA, HDMI a DisplayPort, 315cd/m2, 8ms, 1920x1080, IntelliTouch+, multitouch, VESA. Utěsněný proti prachu, skleněná dotyková plocha vysoce odolná vůči škrábancům. Komunikace s dotykovou vrstvou probíhá přes USB port.</t>
  </si>
  <si>
    <t>PC (case mini) maximální rozměry 230x50x250 mm s min 65W zdrojem, pasivním chlazením, výkonem CPU min. 935 bodu dle nezávislého testu benchmark.net, operační paměti 4GB DDR3, interní pamětí s kapacitou 16GB SSD, Gbit síťovou kartou, obsahuje min. 1x video výstup VGA a 2x DP podporující rozlišení až 2560 x 1600, klávesnici a myš stejného výrobce, modulární verze operačního systému s podporou dotyků a SW multimediálního obsahu.</t>
  </si>
  <si>
    <t>Síťové prvky AV techniky</t>
  </si>
  <si>
    <t>Síťové prvky - Switch</t>
  </si>
  <si>
    <r>
      <t xml:space="preserve">8-port Desktop Gigabit Web Smart switch: 8x Gigabit metal, IPv6, 802.3az (Green), 8x PoE 802.3at(High Power, 30W) - Power budget 70W, Easy set up wizard, fanless. </t>
    </r>
    <r>
      <rPr>
        <sz val="10"/>
        <rFont val="Arial CE"/>
        <family val="2"/>
      </rPr>
      <t>Záruka: doživotní</t>
    </r>
  </si>
  <si>
    <t>Zesilovač</t>
  </si>
  <si>
    <t>Koncový zesilovač  výkon 120W /4Ω_8Ω, 120W /70_100V, vstup nesymetrický 2x RCA, 1x symetrický 3 pin euro-block, konvenční chlazení - bez hluku, individuální nastavení výšek a basů pro každý výstup, sleep mode, konektor RJ-45 pro vzdálené ovládače, 19" rack uchycení, 218,5x303,4x43,3 mm (šířka 1/2 rack), záruka 36 měsíců</t>
  </si>
  <si>
    <t>REP 1-4</t>
  </si>
  <si>
    <t>Reproduktorová soustava</t>
  </si>
  <si>
    <t>Dvoupásmová podhledová reprosoustava, 6,5", 60;30;15W / 100V, 75Hz–20kHz, 89dB, 110° pokrytí, vhodné pro náročné prostředí</t>
  </si>
  <si>
    <t xml:space="preserve">Projekce VYSYCHÁNÍ PŮDY </t>
  </si>
  <si>
    <t>DP 3 a 4</t>
  </si>
  <si>
    <t xml:space="preserve">Dataprojektor s hybridní techologií světelného zdroje Laser &amp; LED/diod,
s životností až 20 000 hodin. Minimální konfigurace: WXGA rozlišení 1280 x 800 (komprese UXGA 1600 x 1200 p), 16:10 formát, Světelný výkon min.3100 ANSI Lm, Kontrastní poměr 1.800:1, Ultra Short Throw 0.28:1 ratio, HDMI vstup, USB/WLAN, Dálkové ovládání, RS232 ovládání, LAN připojení. Bílá barva.
</t>
  </si>
  <si>
    <t>držák pro DP 3 a 4</t>
  </si>
  <si>
    <t>KP 4 - 6</t>
  </si>
  <si>
    <t>Kryt pro AV techniku</t>
  </si>
  <si>
    <t>Plechová konstrukce pro zakrytí AV techniky instalované na zdi a stropě. Rozměr 700x400x200cm. Barva dle architektů expozice.</t>
  </si>
  <si>
    <t>IGP - Interaktivní grafický panely</t>
  </si>
  <si>
    <t>IGP 1 - 4</t>
  </si>
  <si>
    <t>Držák techniky</t>
  </si>
  <si>
    <t>Atypický držák a kryt, zapuštěného LCD panelu a PC. (Dle architektonického ztvárnění)</t>
  </si>
  <si>
    <t>Interaktivní kniha</t>
  </si>
  <si>
    <t>Int. Kniha 1 a 2</t>
  </si>
  <si>
    <t xml:space="preserve">Stabilní stojan, horní část tvořená masivní akrylovou (průhlednou) deskou, designově ve tvaru písmene Z. Horní část akrylové desky obsahuje vytvarovanou virtuální knihu. Spodní část stojanu tvoří ocelová základna s vestavěným mini-PC, projektorem a trackovací kamerou. SW interaktivní knihy umožňuje otáčení virtuálních stránek, přehrávání videí a zvětšování/zmenšování obsahu.
Rozměry stojanu výška 99cm, šířka 60cm, hloubka 41cm, hmotnost 40kg. Velikost virtuální knihy 48x32cm, rozlišení obrazu pro interaktivní knihu 1200x800 bodů.
Projektor je 1 chip DLP, rozlišení 1280x800 bodů, světelný výkon 2500 ANSI lm.
</t>
  </si>
  <si>
    <t xml:space="preserve">GOBO </t>
  </si>
  <si>
    <t>GOBO 1-4</t>
  </si>
  <si>
    <t>Grafický projektor</t>
  </si>
  <si>
    <t xml:space="preserve">Grafický projektor - barva černá
Technické specifikace: 75W LED zdroj, životnost minimálně 50 000hodin. Vyzařovací Úhel 40st 
Dvě současně běžící šablony pro efekt vody.
Připojení:AC power in/thru: Neutrik PowerCon DMX data in/thru: 5-pin locking XLR.
Rozměry: 
Length: 276 mm 
Width: 342 mm 
Height: 143 mm 
Weight: 4.1 kg 
</t>
  </si>
  <si>
    <t>DMX rekordér</t>
  </si>
  <si>
    <t>Ovládací jednotka pro GOBO</t>
  </si>
  <si>
    <t>DMX rekordér, nahrání požadovaných scén pro grafické projektory, komunikace po DMX.</t>
  </si>
  <si>
    <t>kabel DMX</t>
  </si>
  <si>
    <t>Grafický projektor příslušenství</t>
  </si>
  <si>
    <t>Kabel pro DMX</t>
  </si>
  <si>
    <t>Konektory pro GOBO</t>
  </si>
  <si>
    <t>KonektoryDMX</t>
  </si>
  <si>
    <t>Instalační materiál GOBO</t>
  </si>
  <si>
    <t>Instalační přruba, pojistné lanko, kotvící materiál</t>
  </si>
  <si>
    <t>set</t>
  </si>
  <si>
    <t>Řídicí systém</t>
  </si>
  <si>
    <t>Panel ŘS</t>
  </si>
  <si>
    <t>Ovládací panely</t>
  </si>
  <si>
    <r>
      <t xml:space="preserve">Dotykový panel drátový vestavný </t>
    </r>
    <r>
      <rPr>
        <b/>
        <sz val="10"/>
        <rFont val="Arial"/>
        <family val="2"/>
      </rPr>
      <t>Technické parametry panelu:</t>
    </r>
    <r>
      <rPr>
        <sz val="10"/>
        <rFont val="Arial"/>
        <family val="2"/>
      </rPr>
      <t xml:space="preserve"> úhlopříčka 7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 xml:space="preserve">16:9, </t>
    </r>
    <r>
      <rPr>
        <b/>
        <sz val="10"/>
        <rFont val="Arial"/>
        <family val="2"/>
      </rPr>
      <t>rozlišení 1024x600</t>
    </r>
    <r>
      <rPr>
        <sz val="10"/>
        <rFont val="Arial"/>
        <family val="2"/>
      </rPr>
      <t xml:space="preserve">, 24-bitové barvy, </t>
    </r>
    <r>
      <rPr>
        <b/>
        <sz val="10"/>
        <rFont val="Arial"/>
        <family val="2"/>
      </rPr>
      <t>dotykový TFT displej s funkcí a LED podsvícením,</t>
    </r>
    <r>
      <rPr>
        <sz val="10"/>
        <rFont val="Arial"/>
        <family val="2"/>
      </rPr>
      <t xml:space="preserve">  připojení k systému pomocí LAN, napájení přes PoE</t>
    </r>
  </si>
  <si>
    <t>Krabice pro panel ŘS</t>
  </si>
  <si>
    <t>Příslušenství řídicí systémy</t>
  </si>
  <si>
    <t>Instalační krabice pro dotykový panel.</t>
  </si>
  <si>
    <t>Zdroj</t>
  </si>
  <si>
    <t>Napájecí zdroj PoE. Vstupní napětí 90 - 264 VAC / 47 - 63 Hz, vstupní proud 0.35 A RMS max. při 240 VAC,  AC konektor IEC320 3-pin, výstpní napětí 48 V, max. zatížení 30 W, ochrana proti přetížení a zkratu. Určeno pro panely do 12"</t>
  </si>
  <si>
    <t>Řídící jednotka</t>
  </si>
  <si>
    <t>Řídicí jednotky</t>
  </si>
  <si>
    <r>
      <t xml:space="preserve">Kontrolér řídicího systému. </t>
    </r>
    <r>
      <rPr>
        <b/>
        <sz val="10"/>
        <rFont val="Arial"/>
        <family val="2"/>
      </rPr>
      <t>Technické parametry kontroléru:</t>
    </r>
    <r>
      <rPr>
        <sz val="10"/>
        <rFont val="Arial"/>
        <family val="2"/>
      </rPr>
      <t xml:space="preserve"> rychlý CPU 1600 MIPS s podporou Java skriptů, 512MB RAM, uživatelská paměť až 4GB přes SDHC kartu, 4x RS232, 4x IR, 4x IO, 4x relé,</t>
    </r>
    <r>
      <rPr>
        <b/>
        <sz val="10"/>
        <rFont val="Arial"/>
        <family val="2"/>
      </rPr>
      <t xml:space="preserve"> 2x LAN kompatibilní s IPv6 a podporou NAT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AXLink, </t>
    </r>
    <r>
      <rPr>
        <sz val="10"/>
        <rFont val="Arial"/>
        <family val="2"/>
      </rPr>
      <t>1x USB pro programování, slot pro SD kartu. Rozměry: 44.86 mm x 431.80 mm x 231.65 mm, Výška 1U. Napájení 12V DC (adaptér není součástí balení). Spotřeba 4,2W@12VDC</t>
    </r>
  </si>
  <si>
    <t>Napájecí zdroj pro kontrolér řídicího systému. Vstupní napětí 100 - 240 VAC / 47 - 63 Hz,  AC konektor IEC320 3-pin, výstupní napětí 13,5 VDC, max. zatížení 4,4 A, ochrana proti přetížení a zkratu.</t>
  </si>
  <si>
    <t>Převodník pro silnoproudé prvky</t>
  </si>
  <si>
    <r>
      <t xml:space="preserve">Převodník RS-232/485, automatický poloduplexní provoz, indikace směru přenosu. Technická specifikace: Napájení: Z modulů po </t>
    </r>
    <r>
      <rPr>
        <b/>
        <sz val="10"/>
        <rFont val="Arial"/>
        <family val="2"/>
      </rPr>
      <t>PEXbusu</t>
    </r>
    <r>
      <rPr>
        <sz val="10"/>
        <rFont val="Arial"/>
        <family val="2"/>
      </rPr>
      <t xml:space="preserve"> nebo externě 7.5 - 24 V DC/100mA, Přenosová rychlost: 19200 bitů/s, Vstupní/výstupní konektory: RS232 – 9 pin D konektor dutinky nebo svorky do 1.5 mm2, RS485 - 2x konektor RJ-11-4, Rozměry 2 DIN.</t>
    </r>
  </si>
  <si>
    <t>Reléová jednotka</t>
  </si>
  <si>
    <t>Šestikanálové relé jednotka pro spínání zátěží do 10A, 6 nezávislých bezpotenciálových přepínacích výstupů, řízení po sběrnici 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zátěži. Rozměry 6 DIN.</t>
  </si>
  <si>
    <t>DALI jednotka</t>
  </si>
  <si>
    <r>
      <t xml:space="preserve">Jednotka pro řízení elektronických předřadníků zářivek, možnost rozdělení 64 stmívatelných předřadníků zářivek na jedné sběrnici až na 15 nezávislých skupin, kompatibilní s předřadníky DALI firem Philips, Osram, Tridonic, Helvar a pod..., řízení všech skupin po sběrnici </t>
    </r>
    <r>
      <rPr>
        <b/>
        <sz val="10"/>
        <rFont val="Arial"/>
        <family val="2"/>
      </rPr>
      <t>PEXbus</t>
    </r>
    <r>
      <rPr>
        <sz val="10"/>
        <rFont val="Arial"/>
        <family val="2"/>
      </rPr>
      <t xml:space="preserve"> a dvou z nich i externími tlačítky, testovací tlačítka na čelním panelu, programovatelné parametry (odezva na vstupy, min., max. hodnota výstupního napětí, rychlost stmívání), indikace výstupní úrovně, a zkratované sběrnice k zářivkám. Technická specifikace: Napájecí napětí: 230V / 50/60Hz, 50 mA, Svorky: Pro vodiče do průřezu 1.5 mm2, Váha: 0,25 kg, Rozměry š x v x h: (71 x 90 x 58) mm (4 moduly po 17.5 mm)</t>
    </r>
  </si>
  <si>
    <t>Stmívací jednotka</t>
  </si>
  <si>
    <t xml:space="preserve">stmívač pro odporovou nebo kapacitní zátěž až do 5A
vhodný pro stmívání elektronických transformátorů
• řízení po sběrnici PEXbus a externími tlačítky
• testovací tlačítka na čelním panelu
• programovatelné parametry (odezva na vstupy, min.,
max. hodnota výstupního napětí, rychlost stmívání)
• elektronická vratná pojistka
• indikace výstupní úrovně, překročení teploty a stavu
pojistky
Napájecí napětí: 230V / 50/60Hz, 5 A
Počet regulovaných výstupů: 1
Maximální zátěž: 1000 W / VA
Jištění: Elektronická vratná pojistka
Způsob regulace: Fázová se zpožděným vypínáním
(phasenabschnitt, trailing -edge phase control)
Vstup/Výstup : 2 x konektor RJ-11-4
Rozměry š x v x h: 106 x 90 x 58 mm = 6 modulů po 17.5 mm 
</t>
  </si>
  <si>
    <t>Instalační materiál</t>
  </si>
  <si>
    <t>Drobný instalační materiál</t>
  </si>
  <si>
    <t>Kabeláž</t>
  </si>
  <si>
    <t>Audio kabel</t>
  </si>
  <si>
    <t>kabely metráž</t>
  </si>
  <si>
    <r>
      <t>Nesymetrický stíněný audio stero kabel
2x 0,25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( 4,5 x 9,0 mm )
instalační pro konektory RCA</t>
    </r>
  </si>
  <si>
    <t>Repro kabel</t>
  </si>
  <si>
    <t>Kabel pro 100V audio rozvod CYKY3x1,5</t>
  </si>
  <si>
    <t>HDMI kabely</t>
  </si>
  <si>
    <t>kabely hotové</t>
  </si>
  <si>
    <r>
      <t>Kabel HDMI 1m p</t>
    </r>
    <r>
      <rPr>
        <sz val="10"/>
        <rFont val="Arial CE"/>
        <family val="2"/>
      </rPr>
      <t>ro propojování KP a PC s LCD.</t>
    </r>
    <r>
      <rPr>
        <sz val="10"/>
        <rFont val="Arial CE"/>
        <family val="2"/>
      </rPr>
      <t xml:space="preserve">
HDMI/HDMI  M/M HighSpeed
HDMI 3D, HDCP, CEC, 4K (2160i/p), Full HD (1080i/p), HD ready (720i/p), SDTV (480i/p). OFC (bezkyslíkatá měď). 2x stíněný. Přen.rychlost 10,2 Gbps. Průměr 6 mm.
</t>
    </r>
  </si>
  <si>
    <t>UTP kabely</t>
  </si>
  <si>
    <r>
      <t xml:space="preserve">Datový UTP cat.5 kabel </t>
    </r>
    <r>
      <rPr>
        <b/>
        <u val="single"/>
        <sz val="10"/>
        <rFont val="Arial CE"/>
        <family val="2"/>
      </rPr>
      <t>BEZHALOGENOVÝ</t>
    </r>
  </si>
  <si>
    <t>Patch kabel UTP RJ45-RJ45 Cat.5e, délka 2 m</t>
  </si>
  <si>
    <t>USB kabely</t>
  </si>
  <si>
    <t>Prodlužovací kabel USB A-A, délka 3 m</t>
  </si>
  <si>
    <t>RACK</t>
  </si>
  <si>
    <t>Datové rozvaděče (Rack)</t>
  </si>
  <si>
    <t>19" rozvaděč stojanový 42U/600x600 skleněné dveře, šedý</t>
  </si>
  <si>
    <t>Příslušenství k RACKu</t>
  </si>
  <si>
    <t>Polička nízkoprofilová s perforací 1U/150mm, max.nosnost 15 kg</t>
  </si>
  <si>
    <t>19" rozvodný panel 9x230V-3m, 1U,</t>
  </si>
  <si>
    <t>Ventilační jednotka spodní (horní) 220V/30W, 2 ventilátory, termostat</t>
  </si>
  <si>
    <t>PK 1-5</t>
  </si>
  <si>
    <t>Podlahová krabice</t>
  </si>
  <si>
    <t>Podlahové krabice (bez vybavení)</t>
  </si>
  <si>
    <t>Chránička do podlahy</t>
  </si>
  <si>
    <t>Korugovaná trubka do podlahy. 
Vnější průměr :   63 mm
Vnitřní průměr:   52 mm</t>
  </si>
  <si>
    <t>Instalační lišty</t>
  </si>
  <si>
    <t>Vkládací lišta 24x22mm barva bílá</t>
  </si>
  <si>
    <t>Instalace a programování</t>
  </si>
  <si>
    <t>Instalace AV techniky</t>
  </si>
  <si>
    <t>Instalace video techniky (Displeje včetně držáků, Projektory včetně držáků, Projekční plochy, Videotechnika)</t>
  </si>
  <si>
    <t>Instalace audio techniky (Reproduktory, Mixážní pult, Mikrofony, Digitální audiomatice)</t>
  </si>
  <si>
    <t>Instalace kabeláže včetně konektorů (Příprava a pokládka kabelového svazku. Konektory: audio, video, řízení, napájení.)</t>
  </si>
  <si>
    <t>Instalace interfacové techniky (Instalace interfacové techniky, přístrojové skříně a rozvaděče. Vyvázání kabeláže a zapojení napájení)</t>
  </si>
  <si>
    <t xml:space="preserve">Instalace řídícího systému (Řídící jednotka, Ovládací prvky, Silové vypínače ovládané z ŘS) </t>
  </si>
  <si>
    <t>Další práce (Vykládka/nakládka a stavba lešení. Úklid materiálu, nářadí, likvidace obalů. Pronájem lešení.)</t>
  </si>
  <si>
    <t>Programování a SW práce (Řídící systém, Režimy a předvolby na dotykovém panelu, Programování silových okruhů, Tvorba manuálu pro systém)</t>
  </si>
  <si>
    <t>hodina</t>
  </si>
  <si>
    <t>IT služby (Instalace a nastavení PC, Instalace a konfigurace SW pro interaktivní zařízení, Konfigurace WiFi, Konzultace)</t>
  </si>
  <si>
    <t>Projektový managment (Obhlídky na místě, Konzultace, Kontrolní dny)</t>
  </si>
  <si>
    <t>Projektová dokumentace,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</si>
  <si>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Doprava</t>
  </si>
  <si>
    <t>cena celkem</t>
  </si>
  <si>
    <t>NZM Voda v krajině</t>
  </si>
  <si>
    <t>Expoziční osvětlení</t>
  </si>
  <si>
    <t>prosinec 2015</t>
  </si>
  <si>
    <t>ozn.</t>
  </si>
  <si>
    <t>počet (ks)</t>
  </si>
  <si>
    <t>ovládání</t>
  </si>
  <si>
    <t>světelná distribuce</t>
  </si>
  <si>
    <t>světelný zdroj</t>
  </si>
  <si>
    <t>účinnost lx/W</t>
  </si>
  <si>
    <t>cena/ks</t>
  </si>
  <si>
    <t>celkem Kč</t>
  </si>
  <si>
    <t>F5</t>
  </si>
  <si>
    <t>x</t>
  </si>
  <si>
    <t>Lištový světlomet typu floodlight, černá</t>
  </si>
  <si>
    <t>fázově stmívatelný - integrovaně + externě trailing edge v rozsahu 1-100%</t>
  </si>
  <si>
    <t>extrémně úzká 5-7° (oválná)</t>
  </si>
  <si>
    <t>LED 2W 200lm 3000K         L80/B10 50000h</t>
  </si>
  <si>
    <t>≥60</t>
  </si>
  <si>
    <t>F5+ čočka</t>
  </si>
  <si>
    <t>Čočka pro oválnou distribuci</t>
  </si>
  <si>
    <t>F6</t>
  </si>
  <si>
    <t>Zapuštěné svítidlo typu floodlight</t>
  </si>
  <si>
    <t>stmívatelný externě trailing edge v rozsahu 1-100%</t>
  </si>
  <si>
    <t>oválná s poměrem 1:3</t>
  </si>
  <si>
    <t>LED 6W 600lm 3000K          L80/B10 50000h</t>
  </si>
  <si>
    <t>≥15</t>
  </si>
  <si>
    <t>F7</t>
  </si>
  <si>
    <t>LED 6W 600lm 4000K          L80/B10 50000h</t>
  </si>
  <si>
    <t>F7+ čočka</t>
  </si>
  <si>
    <t>Čočka pro oválnou distribuci + modrý filtr</t>
  </si>
  <si>
    <t>S7</t>
  </si>
  <si>
    <t>Lištový světlomet typu spotlight,
černá</t>
  </si>
  <si>
    <t>úzká 14-18°</t>
  </si>
  <si>
    <t>≥50</t>
  </si>
  <si>
    <t>W1</t>
  </si>
  <si>
    <t>Lištový světlomet typu wallwasher,
černá</t>
  </si>
  <si>
    <t>asymetrická (wallwash) rovnoměrné pokrytí plochy</t>
  </si>
  <si>
    <t>LED 12W 1200lm 3000K          L80/B10 50000h</t>
  </si>
  <si>
    <t>≥5</t>
  </si>
  <si>
    <t>W3</t>
  </si>
  <si>
    <t>Zapuštěné podlahové svítidlo 
pro efekt grazingu</t>
  </si>
  <si>
    <t>spínatelné</t>
  </si>
  <si>
    <t>oválná / asymetrická</t>
  </si>
  <si>
    <t>LED 3W 330lm 3000K          L80/B10 50000h</t>
  </si>
  <si>
    <t>W3+ příruba</t>
  </si>
  <si>
    <t>Montážní příruba</t>
  </si>
  <si>
    <t>LS</t>
  </si>
  <si>
    <t>3-f lištový systém 42m zavěšený, černá barva</t>
  </si>
  <si>
    <t>Parametry budou ověřeny světelnou zkouškou</t>
  </si>
  <si>
    <t>Výkaz výměr</t>
  </si>
  <si>
    <t xml:space="preserve">Rekapitulace </t>
  </si>
  <si>
    <t>Dodávka a montáž interiéru expozice</t>
  </si>
  <si>
    <t>Dodávka a instalace AV techniky</t>
  </si>
  <si>
    <t>Dodávka a instalace osvětlení</t>
  </si>
  <si>
    <t>Vzduchotechnika</t>
  </si>
  <si>
    <t>Stavební část</t>
  </si>
  <si>
    <t>CELKEM bez DPH</t>
  </si>
  <si>
    <t>DPH 21%</t>
  </si>
  <si>
    <t>Cena celkem vč. DPH</t>
  </si>
  <si>
    <t>20.</t>
  </si>
  <si>
    <t>21.</t>
  </si>
  <si>
    <t>22.</t>
  </si>
  <si>
    <t>23.</t>
  </si>
  <si>
    <t>Akce : NZM, Praha 7 - expozice "Voda v Krajině"</t>
  </si>
  <si>
    <t>měrné jednotky</t>
  </si>
  <si>
    <t>cena měrné jednotky</t>
  </si>
  <si>
    <t>celková</t>
  </si>
  <si>
    <t>druh</t>
  </si>
  <si>
    <t>dodávka</t>
  </si>
  <si>
    <t>montáž</t>
  </si>
  <si>
    <t>celkem</t>
  </si>
  <si>
    <t>cena</t>
  </si>
  <si>
    <t xml:space="preserve">Zařízení č.1  - přívod </t>
  </si>
  <si>
    <t>1.1..</t>
  </si>
  <si>
    <t>TD-1000/200 Silent, 120W, 0.5A 230V</t>
  </si>
  <si>
    <t xml:space="preserve">       ks</t>
  </si>
  <si>
    <t>1.2..</t>
  </si>
  <si>
    <t>Tlumič kruhový MAA 250 - 900</t>
  </si>
  <si>
    <t>1.3..</t>
  </si>
  <si>
    <t>Tlumič kruhový MAA 250 - 600</t>
  </si>
  <si>
    <t>1.4..</t>
  </si>
  <si>
    <t>Dýza s dalekým dosahem DUK-V 250</t>
  </si>
  <si>
    <t>1.5..</t>
  </si>
  <si>
    <t xml:space="preserve"> MFL/F- 250  filtrační kazeta G3</t>
  </si>
  <si>
    <t>1.6..</t>
  </si>
  <si>
    <r>
      <t xml:space="preserve"> Mřížka s pletivem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</si>
  <si>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>Spiropotrubí a tvarovky</t>
  </si>
  <si>
    <t>1.7..</t>
  </si>
  <si>
    <r>
      <t xml:space="preserve">TR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</si>
  <si>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 xml:space="preserve">        m</t>
  </si>
  <si>
    <t>1.8.</t>
  </si>
  <si>
    <t>PRR 200/250</t>
  </si>
  <si>
    <t>1.9.</t>
  </si>
  <si>
    <t>OBJ 90° 250 - 250</t>
  </si>
  <si>
    <t>1.10.</t>
  </si>
  <si>
    <t>Koncový kryt DR 250</t>
  </si>
  <si>
    <t>1.11.</t>
  </si>
  <si>
    <t>Těsnící a spojovací materiál</t>
  </si>
  <si>
    <t xml:space="preserve">       kg</t>
  </si>
  <si>
    <t>1.12.</t>
  </si>
  <si>
    <t>Profilový materiál na závěsy</t>
  </si>
  <si>
    <t>1.13.</t>
  </si>
  <si>
    <t>Úložný systém Mupro s gumovou výstelkou</t>
  </si>
  <si>
    <t xml:space="preserve">Zařízení č.2  - odvod </t>
  </si>
  <si>
    <t>2.1.</t>
  </si>
  <si>
    <t>SMU 600x300/20</t>
  </si>
  <si>
    <t>Dodávka celkem</t>
  </si>
  <si>
    <t>Přesun hmot</t>
  </si>
  <si>
    <t xml:space="preserve">       %</t>
  </si>
  <si>
    <t>Dopravné</t>
  </si>
  <si>
    <t>Lešení 2x 5000Kč</t>
  </si>
  <si>
    <t>Vzduchotechnika celkem bez DPH</t>
  </si>
  <si>
    <t>Vzduchotechnika - Výstava zemědělské muzeum - Voda v krajině</t>
  </si>
  <si>
    <t>silnoproudé a slaboproudé rozvody, zásuvky, rozvaděč, montáž svítidel</t>
  </si>
  <si>
    <t>vitrína vestavená 2x1 modul, 1x2 modul (pol. PD 03b)</t>
  </si>
  <si>
    <t>podlaha Marmoleum, intarzie, součást stavebního projektu - ve stavební části</t>
  </si>
  <si>
    <t>27.</t>
  </si>
  <si>
    <t>AV program - kvíz Voda jako pomocník</t>
  </si>
  <si>
    <t>AV programy - interaktivní kniha</t>
  </si>
  <si>
    <t>rolety mechanické (pol. PD 08)</t>
  </si>
  <si>
    <t>listovač (pol. PD 07)</t>
  </si>
  <si>
    <t>3D model Přečerpávací elektrárny Dlouhé stráně (pol. PD 03d)</t>
  </si>
  <si>
    <t>Mobilní technika</t>
  </si>
  <si>
    <t>Presentační PC</t>
  </si>
  <si>
    <t>PC sestava</t>
  </si>
  <si>
    <t xml:space="preserve">Mini počítač v provedení case SFF s min. 200W zdrojem s účinnosti 92%, výkon CPU min. 7000 bodu dle nezávislého testu benchmark.net, operační paměť 4GB DDR4, pevný SSD disk s kapacitou 256GB, DVD-RW optická mechanika, Gbit síťová karta, min. 2x DisplayPort a 1x video výstup VGA, sériový port RS-232, klávesnici a myš stejného výrobce, operační systém s podporu AD (domény)
</t>
  </si>
  <si>
    <t>Presentační LCD</t>
  </si>
  <si>
    <t>LCD 55"</t>
  </si>
  <si>
    <t>Úhlopříčka: 55" (139 cm)
Rozlišení: Full HD 1920x1080 bodů, Typ panelu: IPS Panel/D-LED
Jas: 350 cd/m². Konstastní poměr: 1,200:1
Poměr obrazu: 16:9, odezva: 9 ms                            
Pozorovací úhel: 178°,  šířka rámečku: 12,6 mm nahoře, 14,5 mm dole
Rozměry (šxvxh): 1,239x712x62 mm
Hmotnost (čístá): 16 kg, Spotřeba: 170 W
Zabudované 2 x 10 W reproduktory.
Vstupy: 
VIDEO IN, HDMI IN, DVI-D IN, PC IN, SERIAL IN, LAN, IR TRANSMITTER IN/OUT, AUDIO IN, AUDIO OUT, USB</t>
  </si>
  <si>
    <t>Stojan pro LCD a PC</t>
  </si>
  <si>
    <t>Pojízdný stojan + univerzální adapter pro plazmy do 65".
Nosnost 70kg, Výška: 167cm (včetně koleček), Hloubka: 70cm, šířka: 100cm Materiál trubek - kov mat šedá, stříbrná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</si>
</sst>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  <numFmt numFmtId="167" formatCode="#,##0.00000"/>
    <numFmt numFmtId="168" formatCode="#"/>
    <numFmt numFmtId="169" formatCode="#,##0\ _K_č"/>
    <numFmt numFmtId="170" formatCode="_-* #,##0\ &quot;Kč&quot;_-;\-* #,##0\ &quot;Kč&quot;_-;_-* &quot;-&quot;??\ &quot;Kč&quot;_-;_-@_-"/>
    <numFmt numFmtId="171" formatCode="* _-#,##0.00\ &quot;Kč&quot;;* \-#,##0.00\ &quot;Kč&quot;;* _-&quot;-&quot;??\ &quot;Kč&quot;;@"/>
    <numFmt numFmtId="172" formatCode="_-[$€-2]\ * #,##0_-;\-[$€-2]\ * #,##0_-;_-[$€-2]\ * &quot;-&quot;??_-;_-@_-"/>
    <numFmt numFmtId="173" formatCode="[$-1010409]#,##0.00;\-#,##0.00"/>
    <numFmt numFmtId="174" formatCode="#,##0.00\ &quot;Kč&quot;"/>
    <numFmt numFmtId="175" formatCode=";;;"/>
    <numFmt numFmtId="176" formatCode="###,##\-0,000"/>
  </numFmts>
  <fonts count="58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name val="Century Gothic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vertAlign val="superscript"/>
      <sz val="10"/>
      <name val="Arial CE"/>
      <family val="2"/>
    </font>
    <font>
      <b/>
      <u val="single"/>
      <sz val="10"/>
      <name val="Arial CE"/>
      <family val="2"/>
    </font>
    <font>
      <sz val="9"/>
      <color rgb="FF22222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2"/>
    </font>
    <font>
      <sz val="10"/>
      <color indexed="12"/>
      <name val="Arial CE"/>
      <family val="2"/>
    </font>
    <font>
      <sz val="8"/>
      <color indexed="12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hair"/>
      <right/>
      <top style="hair"/>
      <bottom style="hair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1" applyNumberFormat="0" applyFill="0" applyAlignment="0" applyProtection="0"/>
    <xf numFmtId="0" fontId="41" fillId="17" borderId="0" applyNumberFormat="0" applyBorder="0" applyAlignment="0" applyProtection="0"/>
    <xf numFmtId="0" fontId="41" fillId="3" borderId="0" applyNumberFormat="0" applyBorder="0" applyAlignment="0" applyProtection="0"/>
    <xf numFmtId="0" fontId="42" fillId="18" borderId="2" applyNumberFormat="0" applyAlignment="0" applyProtection="0"/>
    <xf numFmtId="171" fontId="3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173" fontId="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0" borderId="6" applyNumberFormat="0" applyFont="0" applyAlignment="0" applyProtection="0"/>
    <xf numFmtId="0" fontId="1" fillId="21" borderId="6" applyNumberFormat="0" applyAlignment="0" applyProtection="0"/>
    <xf numFmtId="0" fontId="0" fillId="21" borderId="6" applyNumberFormat="0" applyAlignment="0" applyProtection="0"/>
    <xf numFmtId="0" fontId="48" fillId="0" borderId="7" applyNumberFormat="0" applyFill="0" applyAlignment="0" applyProtection="0"/>
    <xf numFmtId="0" fontId="49" fillId="4" borderId="0" applyNumberFormat="0" applyBorder="0" applyAlignment="0" applyProtection="0"/>
    <xf numFmtId="0" fontId="55" fillId="0" borderId="0">
      <alignment/>
      <protection/>
    </xf>
    <xf numFmtId="0" fontId="50" fillId="0" borderId="0" applyNumberFormat="0" applyFill="0" applyBorder="0" applyAlignment="0" applyProtection="0"/>
    <xf numFmtId="0" fontId="51" fillId="7" borderId="8" applyNumberFormat="0" applyAlignment="0" applyProtection="0"/>
    <xf numFmtId="0" fontId="52" fillId="22" borderId="8" applyNumberFormat="0" applyAlignment="0" applyProtection="0"/>
    <xf numFmtId="0" fontId="53" fillId="22" borderId="9" applyNumberFormat="0" applyAlignment="0" applyProtection="0"/>
    <xf numFmtId="0" fontId="5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6" borderId="0" applyNumberFormat="0" applyBorder="0" applyAlignment="0" applyProtection="0"/>
  </cellStyleXfs>
  <cellXfs count="461">
    <xf numFmtId="0" fontId="0" fillId="0" borderId="0" xfId="0"/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1" fillId="0" borderId="0" xfId="0" applyFont="1"/>
    <xf numFmtId="0" fontId="3" fillId="27" borderId="11" xfId="0" applyFont="1" applyFill="1" applyBorder="1" applyAlignment="1">
      <alignment horizontal="left"/>
    </xf>
    <xf numFmtId="0" fontId="4" fillId="27" borderId="12" xfId="0" applyFont="1" applyFill="1" applyBorder="1" applyAlignment="1">
      <alignment horizontal="centerContinuous"/>
    </xf>
    <xf numFmtId="0" fontId="5" fillId="27" borderId="13" xfId="0" applyFont="1" applyFill="1" applyBorder="1" applyAlignment="1">
      <alignment horizontal="left"/>
    </xf>
    <xf numFmtId="0" fontId="4" fillId="0" borderId="14" xfId="0" applyFont="1" applyBorder="1"/>
    <xf numFmtId="49" fontId="4" fillId="0" borderId="15" xfId="0" applyNumberFormat="1" applyFont="1" applyBorder="1" applyAlignment="1">
      <alignment horizontal="left"/>
    </xf>
    <xf numFmtId="0" fontId="1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 applyAlignment="1">
      <alignment horizontal="left"/>
    </xf>
    <xf numFmtId="0" fontId="3" fillId="0" borderId="16" xfId="0" applyFont="1" applyBorder="1"/>
    <xf numFmtId="49" fontId="4" fillId="0" borderId="20" xfId="0" applyNumberFormat="1" applyFont="1" applyBorder="1" applyAlignment="1">
      <alignment horizontal="left"/>
    </xf>
    <xf numFmtId="49" fontId="3" fillId="27" borderId="16" xfId="0" applyNumberFormat="1" applyFont="1" applyFill="1" applyBorder="1"/>
    <xf numFmtId="49" fontId="1" fillId="27" borderId="17" xfId="0" applyNumberFormat="1" applyFont="1" applyFill="1" applyBorder="1"/>
    <xf numFmtId="0" fontId="3" fillId="27" borderId="18" xfId="0" applyFont="1" applyFill="1" applyBorder="1"/>
    <xf numFmtId="0" fontId="1" fillId="27" borderId="18" xfId="0" applyFont="1" applyFill="1" applyBorder="1"/>
    <xf numFmtId="0" fontId="1" fillId="27" borderId="17" xfId="0" applyFont="1" applyFill="1" applyBorder="1"/>
    <xf numFmtId="0" fontId="4" fillId="0" borderId="19" xfId="0" applyFont="1" applyFill="1" applyBorder="1"/>
    <xf numFmtId="3" fontId="4" fillId="0" borderId="20" xfId="0" applyNumberFormat="1" applyFont="1" applyBorder="1" applyAlignment="1">
      <alignment horizontal="left"/>
    </xf>
    <xf numFmtId="0" fontId="1" fillId="0" borderId="0" xfId="0" applyFont="1" applyFill="1"/>
    <xf numFmtId="49" fontId="3" fillId="27" borderId="21" xfId="0" applyNumberFormat="1" applyFont="1" applyFill="1" applyBorder="1"/>
    <xf numFmtId="49" fontId="1" fillId="27" borderId="22" xfId="0" applyNumberFormat="1" applyFont="1" applyFill="1" applyBorder="1"/>
    <xf numFmtId="0" fontId="3" fillId="27" borderId="0" xfId="0" applyFont="1" applyFill="1" applyBorder="1"/>
    <xf numFmtId="0" fontId="1" fillId="27" borderId="0" xfId="0" applyFont="1" applyFill="1" applyBorder="1"/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/>
    <xf numFmtId="0" fontId="4" fillId="0" borderId="19" xfId="0" applyNumberFormat="1" applyFont="1" applyBorder="1"/>
    <xf numFmtId="0" fontId="4" fillId="0" borderId="2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24" xfId="0" applyFont="1" applyBorder="1" applyAlignment="1">
      <alignment horizontal="left"/>
    </xf>
    <xf numFmtId="0" fontId="1" fillId="0" borderId="0" xfId="0" applyFont="1" applyBorder="1"/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1" fillId="0" borderId="0" xfId="0" applyNumberFormat="1" applyFont="1"/>
    <xf numFmtId="0" fontId="4" fillId="0" borderId="16" xfId="0" applyFont="1" applyBorder="1"/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3" fillId="27" borderId="29" xfId="0" applyFont="1" applyFill="1" applyBorder="1" applyAlignment="1">
      <alignment horizontal="left"/>
    </xf>
    <xf numFmtId="0" fontId="1" fillId="27" borderId="30" xfId="0" applyFont="1" applyFill="1" applyBorder="1" applyAlignment="1">
      <alignment horizontal="left"/>
    </xf>
    <xf numFmtId="0" fontId="1" fillId="27" borderId="31" xfId="0" applyFont="1" applyFill="1" applyBorder="1" applyAlignment="1">
      <alignment horizontal="centerContinuous"/>
    </xf>
    <xf numFmtId="0" fontId="3" fillId="27" borderId="30" xfId="0" applyFont="1" applyFill="1" applyBorder="1" applyAlignment="1">
      <alignment horizontal="centerContinuous"/>
    </xf>
    <xf numFmtId="0" fontId="1" fillId="27" borderId="30" xfId="0" applyFont="1" applyFill="1" applyBorder="1" applyAlignment="1">
      <alignment horizontal="centerContinuous"/>
    </xf>
    <xf numFmtId="0" fontId="1" fillId="0" borderId="32" xfId="0" applyFont="1" applyBorder="1"/>
    <xf numFmtId="0" fontId="1" fillId="0" borderId="33" xfId="0" applyFont="1" applyBorder="1"/>
    <xf numFmtId="3" fontId="1" fillId="0" borderId="15" xfId="0" applyNumberFormat="1" applyFont="1" applyBorder="1"/>
    <xf numFmtId="0" fontId="1" fillId="0" borderId="11" xfId="0" applyFont="1" applyBorder="1"/>
    <xf numFmtId="3" fontId="1" fillId="0" borderId="13" xfId="0" applyNumberFormat="1" applyFont="1" applyBorder="1"/>
    <xf numFmtId="0" fontId="1" fillId="0" borderId="12" xfId="0" applyFont="1" applyBorder="1"/>
    <xf numFmtId="3" fontId="1" fillId="0" borderId="18" xfId="0" applyNumberFormat="1" applyFont="1" applyBorder="1"/>
    <xf numFmtId="0" fontId="1" fillId="0" borderId="17" xfId="0" applyFont="1" applyBorder="1"/>
    <xf numFmtId="0" fontId="1" fillId="0" borderId="34" xfId="0" applyFont="1" applyBorder="1"/>
    <xf numFmtId="0" fontId="1" fillId="0" borderId="33" xfId="0" applyFont="1" applyBorder="1" applyAlignment="1">
      <alignment shrinkToFit="1"/>
    </xf>
    <xf numFmtId="0" fontId="1" fillId="0" borderId="35" xfId="0" applyFont="1" applyBorder="1"/>
    <xf numFmtId="0" fontId="1" fillId="0" borderId="21" xfId="0" applyFont="1" applyBorder="1"/>
    <xf numFmtId="3" fontId="1" fillId="0" borderId="36" xfId="0" applyNumberFormat="1" applyFont="1" applyBorder="1"/>
    <xf numFmtId="0" fontId="1" fillId="0" borderId="37" xfId="0" applyFont="1" applyBorder="1"/>
    <xf numFmtId="3" fontId="1" fillId="0" borderId="38" xfId="0" applyNumberFormat="1" applyFont="1" applyBorder="1"/>
    <xf numFmtId="0" fontId="1" fillId="0" borderId="39" xfId="0" applyFont="1" applyBorder="1"/>
    <xf numFmtId="0" fontId="3" fillId="27" borderId="11" xfId="0" applyFont="1" applyFill="1" applyBorder="1"/>
    <xf numFmtId="0" fontId="3" fillId="27" borderId="13" xfId="0" applyFont="1" applyFill="1" applyBorder="1"/>
    <xf numFmtId="0" fontId="3" fillId="27" borderId="12" xfId="0" applyFont="1" applyFill="1" applyBorder="1"/>
    <xf numFmtId="0" fontId="3" fillId="27" borderId="40" xfId="0" applyFont="1" applyFill="1" applyBorder="1"/>
    <xf numFmtId="0" fontId="3" fillId="27" borderId="41" xfId="0" applyFont="1" applyFill="1" applyBorder="1"/>
    <xf numFmtId="0" fontId="1" fillId="0" borderId="22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165" fontId="1" fillId="0" borderId="48" xfId="0" applyNumberFormat="1" applyFont="1" applyBorder="1" applyAlignment="1">
      <alignment horizontal="right"/>
    </xf>
    <xf numFmtId="0" fontId="1" fillId="0" borderId="48" xfId="0" applyFont="1" applyBorder="1"/>
    <xf numFmtId="0" fontId="1" fillId="0" borderId="18" xfId="0" applyFont="1" applyBorder="1"/>
    <xf numFmtId="165" fontId="1" fillId="0" borderId="17" xfId="0" applyNumberFormat="1" applyFont="1" applyBorder="1" applyAlignment="1">
      <alignment horizontal="right"/>
    </xf>
    <xf numFmtId="0" fontId="6" fillId="27" borderId="37" xfId="0" applyFont="1" applyFill="1" applyBorder="1"/>
    <xf numFmtId="0" fontId="6" fillId="27" borderId="38" xfId="0" applyFont="1" applyFill="1" applyBorder="1"/>
    <xf numFmtId="0" fontId="6" fillId="27" borderId="39" xfId="0" applyFont="1" applyFill="1" applyBorder="1"/>
    <xf numFmtId="0" fontId="6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3" fillId="0" borderId="49" xfId="20" applyFont="1" applyBorder="1">
      <alignment/>
      <protection/>
    </xf>
    <xf numFmtId="0" fontId="1" fillId="0" borderId="49" xfId="20" applyFont="1" applyBorder="1">
      <alignment/>
      <protection/>
    </xf>
    <xf numFmtId="0" fontId="1" fillId="0" borderId="49" xfId="20" applyFont="1" applyBorder="1" applyAlignment="1">
      <alignment horizontal="right"/>
      <protection/>
    </xf>
    <xf numFmtId="0" fontId="1" fillId="0" borderId="50" xfId="20" applyFont="1" applyBorder="1">
      <alignment/>
      <protection/>
    </xf>
    <xf numFmtId="0" fontId="1" fillId="0" borderId="49" xfId="0" applyNumberFormat="1" applyFont="1" applyBorder="1" applyAlignment="1">
      <alignment horizontal="left"/>
    </xf>
    <xf numFmtId="0" fontId="1" fillId="0" borderId="51" xfId="0" applyNumberFormat="1" applyFont="1" applyBorder="1"/>
    <xf numFmtId="0" fontId="3" fillId="0" borderId="52" xfId="20" applyFont="1" applyBorder="1">
      <alignment/>
      <protection/>
    </xf>
    <xf numFmtId="0" fontId="1" fillId="0" borderId="52" xfId="20" applyFont="1" applyBorder="1">
      <alignment/>
      <protection/>
    </xf>
    <xf numFmtId="0" fontId="1" fillId="0" borderId="52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7" borderId="29" xfId="0" applyNumberFormat="1" applyFont="1" applyFill="1" applyBorder="1" applyAlignment="1">
      <alignment horizontal="center"/>
    </xf>
    <xf numFmtId="0" fontId="3" fillId="27" borderId="30" xfId="0" applyFont="1" applyFill="1" applyBorder="1" applyAlignment="1">
      <alignment horizontal="center"/>
    </xf>
    <xf numFmtId="0" fontId="3" fillId="27" borderId="31" xfId="0" applyFont="1" applyFill="1" applyBorder="1" applyAlignment="1">
      <alignment horizontal="center"/>
    </xf>
    <xf numFmtId="0" fontId="3" fillId="27" borderId="53" xfId="0" applyFont="1" applyFill="1" applyBorder="1" applyAlignment="1">
      <alignment horizontal="center"/>
    </xf>
    <xf numFmtId="0" fontId="3" fillId="27" borderId="54" xfId="0" applyFont="1" applyFill="1" applyBorder="1" applyAlignment="1">
      <alignment horizontal="center"/>
    </xf>
    <xf numFmtId="0" fontId="3" fillId="27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43" xfId="0" applyNumberFormat="1" applyFont="1" applyBorder="1"/>
    <xf numFmtId="0" fontId="3" fillId="27" borderId="29" xfId="0" applyFont="1" applyFill="1" applyBorder="1"/>
    <xf numFmtId="0" fontId="3" fillId="27" borderId="30" xfId="0" applyFont="1" applyFill="1" applyBorder="1"/>
    <xf numFmtId="3" fontId="3" fillId="27" borderId="31" xfId="0" applyNumberFormat="1" applyFont="1" applyFill="1" applyBorder="1"/>
    <xf numFmtId="3" fontId="3" fillId="27" borderId="53" xfId="0" applyNumberFormat="1" applyFont="1" applyFill="1" applyBorder="1"/>
    <xf numFmtId="3" fontId="3" fillId="27" borderId="54" xfId="0" applyNumberFormat="1" applyFont="1" applyFill="1" applyBorder="1"/>
    <xf numFmtId="3" fontId="3" fillId="27" borderId="55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1" fillId="27" borderId="41" xfId="0" applyFont="1" applyFill="1" applyBorder="1"/>
    <xf numFmtId="0" fontId="3" fillId="27" borderId="56" xfId="0" applyFont="1" applyFill="1" applyBorder="1" applyAlignment="1">
      <alignment horizontal="right"/>
    </xf>
    <xf numFmtId="0" fontId="3" fillId="27" borderId="13" xfId="0" applyFont="1" applyFill="1" applyBorder="1" applyAlignment="1">
      <alignment horizontal="right"/>
    </xf>
    <xf numFmtId="0" fontId="3" fillId="27" borderId="12" xfId="0" applyFont="1" applyFill="1" applyBorder="1" applyAlignment="1">
      <alignment horizontal="center"/>
    </xf>
    <xf numFmtId="4" fontId="5" fillId="27" borderId="13" xfId="0" applyNumberFormat="1" applyFont="1" applyFill="1" applyBorder="1" applyAlignment="1">
      <alignment horizontal="right"/>
    </xf>
    <xf numFmtId="4" fontId="5" fillId="27" borderId="41" xfId="0" applyNumberFormat="1" applyFont="1" applyFill="1" applyBorder="1" applyAlignment="1">
      <alignment horizontal="right"/>
    </xf>
    <xf numFmtId="0" fontId="1" fillId="0" borderId="25" xfId="0" applyFont="1" applyBorder="1"/>
    <xf numFmtId="3" fontId="1" fillId="0" borderId="34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27" borderId="37" xfId="0" applyFont="1" applyFill="1" applyBorder="1"/>
    <xf numFmtId="0" fontId="3" fillId="27" borderId="38" xfId="0" applyFont="1" applyFill="1" applyBorder="1"/>
    <xf numFmtId="0" fontId="1" fillId="27" borderId="38" xfId="0" applyFont="1" applyFill="1" applyBorder="1"/>
    <xf numFmtId="4" fontId="1" fillId="27" borderId="57" xfId="0" applyNumberFormat="1" applyFont="1" applyFill="1" applyBorder="1"/>
    <xf numFmtId="4" fontId="1" fillId="27" borderId="37" xfId="0" applyNumberFormat="1" applyFont="1" applyFill="1" applyBorder="1"/>
    <xf numFmtId="4" fontId="1" fillId="27" borderId="38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50" xfId="20" applyFont="1" applyBorder="1" applyAlignment="1">
      <alignment horizontal="right"/>
      <protection/>
    </xf>
    <xf numFmtId="0" fontId="1" fillId="0" borderId="49" xfId="20" applyFont="1" applyBorder="1" applyAlignment="1">
      <alignment horizontal="left"/>
      <protection/>
    </xf>
    <xf numFmtId="0" fontId="1" fillId="0" borderId="51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7" borderId="19" xfId="20" applyNumberFormat="1" applyFont="1" applyFill="1" applyBorder="1">
      <alignment/>
      <protection/>
    </xf>
    <xf numFmtId="0" fontId="4" fillId="27" borderId="17" xfId="20" applyFont="1" applyFill="1" applyBorder="1" applyAlignment="1">
      <alignment horizontal="center"/>
      <protection/>
    </xf>
    <xf numFmtId="0" fontId="4" fillId="27" borderId="17" xfId="20" applyNumberFormat="1" applyFont="1" applyFill="1" applyBorder="1" applyAlignment="1">
      <alignment horizontal="center"/>
      <protection/>
    </xf>
    <xf numFmtId="0" fontId="4" fillId="27" borderId="19" xfId="20" applyFont="1" applyFill="1" applyBorder="1" applyAlignment="1">
      <alignment horizontal="center"/>
      <protection/>
    </xf>
    <xf numFmtId="0" fontId="7" fillId="27" borderId="19" xfId="20" applyFont="1" applyFill="1" applyBorder="1" applyAlignment="1">
      <alignment horizontal="center" wrapText="1"/>
      <protection/>
    </xf>
    <xf numFmtId="0" fontId="3" fillId="0" borderId="58" xfId="20" applyFont="1" applyBorder="1" applyAlignment="1">
      <alignment horizontal="center"/>
      <protection/>
    </xf>
    <xf numFmtId="49" fontId="3" fillId="0" borderId="58" xfId="20" applyNumberFormat="1" applyFont="1" applyBorder="1" applyAlignment="1">
      <alignment horizontal="left"/>
      <protection/>
    </xf>
    <xf numFmtId="0" fontId="3" fillId="0" borderId="59" xfId="20" applyFont="1" applyBorder="1">
      <alignment/>
      <protection/>
    </xf>
    <xf numFmtId="0" fontId="1" fillId="0" borderId="18" xfId="20" applyFont="1" applyBorder="1" applyAlignment="1">
      <alignment horizontal="center"/>
      <protection/>
    </xf>
    <xf numFmtId="0" fontId="1" fillId="0" borderId="18" xfId="20" applyNumberFormat="1" applyFont="1" applyBorder="1" applyAlignment="1">
      <alignment horizontal="right"/>
      <protection/>
    </xf>
    <xf numFmtId="0" fontId="1" fillId="0" borderId="18" xfId="20" applyNumberFormat="1" applyFont="1" applyBorder="1">
      <alignment/>
      <protection/>
    </xf>
    <xf numFmtId="0" fontId="7" fillId="0" borderId="18" xfId="20" applyNumberFormat="1" applyFont="1" applyBorder="1">
      <alignment/>
      <protection/>
    </xf>
    <xf numFmtId="0" fontId="7" fillId="0" borderId="17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60" xfId="20" applyFont="1" applyBorder="1" applyAlignment="1">
      <alignment horizontal="center" vertical="top"/>
      <protection/>
    </xf>
    <xf numFmtId="49" fontId="7" fillId="0" borderId="60" xfId="20" applyNumberFormat="1" applyFont="1" applyBorder="1" applyAlignment="1">
      <alignment horizontal="left" vertical="top"/>
      <protection/>
    </xf>
    <xf numFmtId="0" fontId="7" fillId="0" borderId="60" xfId="20" applyFont="1" applyBorder="1" applyAlignment="1">
      <alignment vertical="top" wrapText="1"/>
      <protection/>
    </xf>
    <xf numFmtId="49" fontId="7" fillId="0" borderId="60" xfId="20" applyNumberFormat="1" applyFont="1" applyBorder="1" applyAlignment="1">
      <alignment horizontal="center" shrinkToFit="1"/>
      <protection/>
    </xf>
    <xf numFmtId="4" fontId="7" fillId="0" borderId="60" xfId="20" applyNumberFormat="1" applyFont="1" applyBorder="1" applyAlignment="1">
      <alignment horizontal="right"/>
      <protection/>
    </xf>
    <xf numFmtId="4" fontId="7" fillId="0" borderId="60" xfId="20" applyNumberFormat="1" applyFont="1" applyBorder="1">
      <alignment/>
      <protection/>
    </xf>
    <xf numFmtId="167" fontId="7" fillId="0" borderId="6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" fillId="27" borderId="19" xfId="20" applyFont="1" applyFill="1" applyBorder="1" applyAlignment="1">
      <alignment horizontal="center"/>
      <protection/>
    </xf>
    <xf numFmtId="49" fontId="12" fillId="27" borderId="19" xfId="20" applyNumberFormat="1" applyFont="1" applyFill="1" applyBorder="1" applyAlignment="1">
      <alignment horizontal="left"/>
      <protection/>
    </xf>
    <xf numFmtId="0" fontId="12" fillId="27" borderId="59" xfId="20" applyFont="1" applyFill="1" applyBorder="1">
      <alignment/>
      <protection/>
    </xf>
    <xf numFmtId="0" fontId="1" fillId="27" borderId="18" xfId="20" applyFont="1" applyFill="1" applyBorder="1" applyAlignment="1">
      <alignment horizontal="center"/>
      <protection/>
    </xf>
    <xf numFmtId="4" fontId="1" fillId="27" borderId="18" xfId="20" applyNumberFormat="1" applyFont="1" applyFill="1" applyBorder="1" applyAlignment="1">
      <alignment horizontal="right"/>
      <protection/>
    </xf>
    <xf numFmtId="4" fontId="1" fillId="27" borderId="17" xfId="20" applyNumberFormat="1" applyFont="1" applyFill="1" applyBorder="1" applyAlignment="1">
      <alignment horizontal="right"/>
      <protection/>
    </xf>
    <xf numFmtId="4" fontId="3" fillId="27" borderId="19" xfId="20" applyNumberFormat="1" applyFont="1" applyFill="1" applyBorder="1">
      <alignment/>
      <protection/>
    </xf>
    <xf numFmtId="0" fontId="13" fillId="27" borderId="19" xfId="20" applyFont="1" applyFill="1" applyBorder="1">
      <alignment/>
      <protection/>
    </xf>
    <xf numFmtId="167" fontId="13" fillId="27" borderId="19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21" xfId="0" applyNumberFormat="1" applyFont="1" applyBorder="1"/>
    <xf numFmtId="3" fontId="1" fillId="0" borderId="22" xfId="0" applyNumberFormat="1" applyFont="1" applyBorder="1"/>
    <xf numFmtId="3" fontId="1" fillId="0" borderId="58" xfId="0" applyNumberFormat="1" applyFont="1" applyBorder="1"/>
    <xf numFmtId="3" fontId="1" fillId="0" borderId="61" xfId="0" applyNumberFormat="1" applyFont="1" applyBorder="1"/>
    <xf numFmtId="0" fontId="16" fillId="21" borderId="0" xfId="22" applyNumberFormat="1" applyFont="1" applyFill="1" applyBorder="1" applyAlignment="1" applyProtection="1">
      <alignment vertical="center"/>
      <protection/>
    </xf>
    <xf numFmtId="0" fontId="17" fillId="21" borderId="0" xfId="22" applyNumberFormat="1" applyFont="1" applyFill="1" applyAlignment="1" applyProtection="1">
      <alignment vertical="center"/>
      <protection/>
    </xf>
    <xf numFmtId="0" fontId="17" fillId="21" borderId="0" xfId="22" applyNumberFormat="1" applyFont="1" applyFill="1" applyAlignment="1" applyProtection="1">
      <alignment horizontal="center" vertical="center"/>
      <protection/>
    </xf>
    <xf numFmtId="0" fontId="17" fillId="21" borderId="0" xfId="22" applyNumberFormat="1" applyFont="1" applyFill="1" applyBorder="1" applyAlignment="1" applyProtection="1">
      <alignment vertical="center"/>
      <protection/>
    </xf>
    <xf numFmtId="0" fontId="18" fillId="21" borderId="0" xfId="22" applyNumberFormat="1" applyFont="1" applyFill="1" applyBorder="1" applyAlignment="1" applyProtection="1">
      <alignment vertical="center"/>
      <protection/>
    </xf>
    <xf numFmtId="0" fontId="19" fillId="21" borderId="0" xfId="22" applyNumberFormat="1" applyFont="1" applyFill="1" applyAlignment="1" applyProtection="1">
      <alignment vertical="center"/>
      <protection/>
    </xf>
    <xf numFmtId="0" fontId="20" fillId="21" borderId="0" xfId="22" applyNumberFormat="1" applyFont="1" applyFill="1" applyAlignment="1" applyProtection="1">
      <alignment vertical="center"/>
      <protection/>
    </xf>
    <xf numFmtId="0" fontId="19" fillId="21" borderId="0" xfId="22" applyNumberFormat="1" applyFont="1" applyFill="1" applyAlignment="1" applyProtection="1">
      <alignment horizontal="center" vertical="center"/>
      <protection/>
    </xf>
    <xf numFmtId="0" fontId="21" fillId="21" borderId="0" xfId="22" applyNumberFormat="1" applyFont="1" applyFill="1" applyBorder="1" applyAlignment="1" applyProtection="1">
      <alignment vertical="center"/>
      <protection/>
    </xf>
    <xf numFmtId="0" fontId="20" fillId="21" borderId="0" xfId="22" applyNumberFormat="1" applyFont="1" applyFill="1" applyBorder="1" applyAlignment="1" applyProtection="1">
      <alignment vertical="center"/>
      <protection/>
    </xf>
    <xf numFmtId="0" fontId="0" fillId="21" borderId="0" xfId="22" applyNumberFormat="1" applyFont="1" applyFill="1" applyAlignment="1" applyProtection="1">
      <alignment vertical="center"/>
      <protection/>
    </xf>
    <xf numFmtId="0" fontId="19" fillId="21" borderId="0" xfId="22" applyNumberFormat="1" applyFont="1" applyFill="1" applyBorder="1" applyAlignment="1" applyProtection="1">
      <alignment vertical="center"/>
      <protection/>
    </xf>
    <xf numFmtId="0" fontId="19" fillId="21" borderId="62" xfId="22" applyNumberFormat="1" applyFont="1" applyFill="1" applyBorder="1" applyAlignment="1" applyProtection="1">
      <alignment vertical="center"/>
      <protection/>
    </xf>
    <xf numFmtId="0" fontId="17" fillId="21" borderId="62" xfId="22" applyNumberFormat="1" applyFont="1" applyFill="1" applyBorder="1" applyAlignment="1" applyProtection="1">
      <alignment vertical="center"/>
      <protection/>
    </xf>
    <xf numFmtId="0" fontId="3" fillId="0" borderId="0" xfId="0" applyFont="1"/>
    <xf numFmtId="0" fontId="22" fillId="28" borderId="63" xfId="22" applyNumberFormat="1" applyFont="1" applyFill="1" applyBorder="1" applyAlignment="1" applyProtection="1">
      <alignment horizontal="center" vertical="center" wrapText="1"/>
      <protection/>
    </xf>
    <xf numFmtId="0" fontId="22" fillId="28" borderId="64" xfId="22" applyNumberFormat="1" applyFont="1" applyFill="1" applyBorder="1" applyAlignment="1" applyProtection="1">
      <alignment horizontal="center" vertical="center" wrapText="1"/>
      <protection/>
    </xf>
    <xf numFmtId="0" fontId="22" fillId="28" borderId="65" xfId="22" applyNumberFormat="1" applyFont="1" applyFill="1" applyBorder="1" applyAlignment="1" applyProtection="1">
      <alignment horizontal="center" vertical="center" wrapText="1"/>
      <protection/>
    </xf>
    <xf numFmtId="0" fontId="22" fillId="28" borderId="66" xfId="22" applyNumberFormat="1" applyFont="1" applyFill="1" applyBorder="1" applyAlignment="1" applyProtection="1">
      <alignment horizontal="center" vertical="center" wrapText="1"/>
      <protection/>
    </xf>
    <xf numFmtId="0" fontId="23" fillId="28" borderId="67" xfId="22" applyNumberFormat="1" applyFont="1" applyFill="1" applyBorder="1" applyAlignment="1" applyProtection="1">
      <alignment horizontal="center" vertical="center" wrapText="1"/>
      <protection/>
    </xf>
    <xf numFmtId="0" fontId="23" fillId="28" borderId="68" xfId="22" applyNumberFormat="1" applyFont="1" applyFill="1" applyBorder="1" applyAlignment="1" applyProtection="1">
      <alignment horizontal="center" vertical="center" wrapText="1"/>
      <protection/>
    </xf>
    <xf numFmtId="0" fontId="23" fillId="28" borderId="69" xfId="22" applyNumberFormat="1" applyFont="1" applyFill="1" applyBorder="1" applyAlignment="1" applyProtection="1">
      <alignment horizontal="center" vertical="center" wrapText="1"/>
      <protection/>
    </xf>
    <xf numFmtId="0" fontId="23" fillId="28" borderId="70" xfId="2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/>
    <xf numFmtId="168" fontId="24" fillId="29" borderId="71" xfId="22" applyNumberFormat="1" applyFont="1" applyFill="1" applyBorder="1" applyAlignment="1" applyProtection="1">
      <alignment horizontal="right" vertical="center"/>
      <protection/>
    </xf>
    <xf numFmtId="168" fontId="24" fillId="29" borderId="72" xfId="22" applyNumberFormat="1" applyFont="1" applyFill="1" applyBorder="1" applyAlignment="1" applyProtection="1">
      <alignment horizontal="center" vertical="center"/>
      <protection/>
    </xf>
    <xf numFmtId="168" fontId="24" fillId="29" borderId="72" xfId="22" applyNumberFormat="1" applyFont="1" applyFill="1" applyBorder="1" applyAlignment="1" applyProtection="1">
      <alignment horizontal="left" vertical="center"/>
      <protection/>
    </xf>
    <xf numFmtId="168" fontId="24" fillId="29" borderId="72" xfId="22" applyNumberFormat="1" applyFont="1" applyFill="1" applyBorder="1" applyAlignment="1" applyProtection="1">
      <alignment horizontal="left" vertical="center" wrapText="1"/>
      <protection/>
    </xf>
    <xf numFmtId="3" fontId="24" fillId="29" borderId="73" xfId="22" applyNumberFormat="1" applyFont="1" applyFill="1" applyBorder="1" applyAlignment="1" applyProtection="1">
      <alignment horizontal="center" vertical="center"/>
      <protection/>
    </xf>
    <xf numFmtId="4" fontId="24" fillId="29" borderId="73" xfId="22" applyNumberFormat="1" applyFont="1" applyFill="1" applyBorder="1" applyAlignment="1" applyProtection="1">
      <alignment horizontal="right" vertical="center"/>
      <protection/>
    </xf>
    <xf numFmtId="4" fontId="24" fillId="29" borderId="74" xfId="22" applyNumberFormat="1" applyFont="1" applyFill="1" applyBorder="1" applyAlignment="1" applyProtection="1">
      <alignment horizontal="right" vertical="center"/>
      <protection/>
    </xf>
    <xf numFmtId="4" fontId="24" fillId="29" borderId="75" xfId="22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3" fontId="24" fillId="29" borderId="76" xfId="22" applyNumberFormat="1" applyFont="1" applyFill="1" applyBorder="1" applyAlignment="1" applyProtection="1">
      <alignment horizontal="center" vertical="center"/>
      <protection/>
    </xf>
    <xf numFmtId="4" fontId="24" fillId="29" borderId="72" xfId="22" applyNumberFormat="1" applyFont="1" applyFill="1" applyBorder="1" applyAlignment="1" applyProtection="1">
      <alignment horizontal="right" vertical="center"/>
      <protection/>
    </xf>
    <xf numFmtId="168" fontId="24" fillId="29" borderId="77" xfId="22" applyNumberFormat="1" applyFont="1" applyFill="1" applyBorder="1" applyAlignment="1" applyProtection="1">
      <alignment horizontal="center" vertical="center"/>
      <protection/>
    </xf>
    <xf numFmtId="168" fontId="24" fillId="29" borderId="77" xfId="22" applyNumberFormat="1" applyFont="1" applyFill="1" applyBorder="1" applyAlignment="1" applyProtection="1">
      <alignment horizontal="left" vertical="center"/>
      <protection/>
    </xf>
    <xf numFmtId="168" fontId="24" fillId="29" borderId="78" xfId="22" applyNumberFormat="1" applyFont="1" applyFill="1" applyBorder="1" applyAlignment="1" applyProtection="1">
      <alignment horizontal="right" vertical="center"/>
      <protection/>
    </xf>
    <xf numFmtId="168" fontId="24" fillId="29" borderId="62" xfId="22" applyNumberFormat="1" applyFont="1" applyFill="1" applyBorder="1" applyAlignment="1" applyProtection="1">
      <alignment horizontal="center" vertical="center"/>
      <protection/>
    </xf>
    <xf numFmtId="168" fontId="24" fillId="29" borderId="62" xfId="22" applyNumberFormat="1" applyFont="1" applyFill="1" applyBorder="1" applyAlignment="1" applyProtection="1">
      <alignment horizontal="left" vertical="center"/>
      <protection/>
    </xf>
    <xf numFmtId="3" fontId="24" fillId="29" borderId="72" xfId="22" applyNumberFormat="1" applyFont="1" applyFill="1" applyBorder="1" applyAlignment="1" applyProtection="1">
      <alignment horizontal="center" vertical="center"/>
      <protection/>
    </xf>
    <xf numFmtId="168" fontId="24" fillId="29" borderId="76" xfId="22" applyNumberFormat="1" applyFont="1" applyFill="1" applyBorder="1" applyAlignment="1" applyProtection="1">
      <alignment horizontal="left" vertical="center" wrapText="1"/>
      <protection/>
    </xf>
    <xf numFmtId="168" fontId="24" fillId="29" borderId="76" xfId="22" applyNumberFormat="1" applyFont="1" applyFill="1" applyBorder="1" applyAlignment="1" applyProtection="1">
      <alignment horizontal="center" vertical="center"/>
      <protection/>
    </xf>
    <xf numFmtId="4" fontId="24" fillId="29" borderId="76" xfId="22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168" fontId="25" fillId="29" borderId="62" xfId="22" applyNumberFormat="1" applyFont="1" applyFill="1" applyBorder="1" applyAlignment="1" applyProtection="1">
      <alignment horizontal="left" vertical="center" wrapText="1"/>
      <protection/>
    </xf>
    <xf numFmtId="3" fontId="24" fillId="29" borderId="62" xfId="22" applyNumberFormat="1" applyFont="1" applyFill="1" applyBorder="1" applyAlignment="1" applyProtection="1">
      <alignment horizontal="center" vertical="center"/>
      <protection/>
    </xf>
    <xf numFmtId="168" fontId="24" fillId="29" borderId="79" xfId="22" applyNumberFormat="1" applyFont="1" applyFill="1" applyBorder="1" applyAlignment="1" applyProtection="1">
      <alignment horizontal="center" vertical="top"/>
      <protection/>
    </xf>
    <xf numFmtId="168" fontId="24" fillId="29" borderId="80" xfId="22" applyNumberFormat="1" applyFont="1" applyFill="1" applyBorder="1" applyAlignment="1" applyProtection="1">
      <alignment horizontal="left" vertical="top"/>
      <protection/>
    </xf>
    <xf numFmtId="0" fontId="26" fillId="0" borderId="72" xfId="22" applyFont="1" applyFill="1" applyBorder="1" applyAlignment="1">
      <alignment vertical="center" wrapText="1"/>
      <protection/>
    </xf>
    <xf numFmtId="3" fontId="24" fillId="0" borderId="77" xfId="22" applyNumberFormat="1" applyFont="1" applyFill="1" applyBorder="1" applyAlignment="1" applyProtection="1">
      <alignment horizontal="center" vertical="center"/>
      <protection/>
    </xf>
    <xf numFmtId="4" fontId="24" fillId="0" borderId="72" xfId="22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/>
    <xf numFmtId="168" fontId="0" fillId="29" borderId="71" xfId="22" applyNumberFormat="1" applyFont="1" applyFill="1" applyBorder="1" applyAlignment="1" applyProtection="1">
      <alignment horizontal="right" vertical="top"/>
      <protection/>
    </xf>
    <xf numFmtId="168" fontId="0" fillId="29" borderId="79" xfId="22" applyNumberFormat="1" applyFont="1" applyFill="1" applyBorder="1" applyAlignment="1" applyProtection="1">
      <alignment horizontal="center" vertical="top"/>
      <protection/>
    </xf>
    <xf numFmtId="168" fontId="0" fillId="29" borderId="80" xfId="22" applyNumberFormat="1" applyFont="1" applyFill="1" applyBorder="1" applyAlignment="1" applyProtection="1">
      <alignment horizontal="left" vertical="top"/>
      <protection/>
    </xf>
    <xf numFmtId="0" fontId="27" fillId="0" borderId="72" xfId="22" applyFont="1" applyBorder="1" applyAlignment="1">
      <alignment wrapText="1"/>
      <protection/>
    </xf>
    <xf numFmtId="168" fontId="0" fillId="29" borderId="72" xfId="22" applyNumberFormat="1" applyFont="1" applyFill="1" applyBorder="1" applyAlignment="1" applyProtection="1">
      <alignment horizontal="center" vertical="top"/>
      <protection/>
    </xf>
    <xf numFmtId="3" fontId="0" fillId="29" borderId="77" xfId="22" applyNumberFormat="1" applyFont="1" applyFill="1" applyBorder="1" applyAlignment="1" applyProtection="1">
      <alignment horizontal="center" vertical="top"/>
      <protection/>
    </xf>
    <xf numFmtId="4" fontId="0" fillId="29" borderId="72" xfId="22" applyNumberFormat="1" applyFont="1" applyFill="1" applyBorder="1" applyAlignment="1" applyProtection="1">
      <alignment horizontal="right" vertical="top"/>
      <protection/>
    </xf>
    <xf numFmtId="4" fontId="0" fillId="29" borderId="74" xfId="22" applyNumberFormat="1" applyFont="1" applyFill="1" applyBorder="1" applyAlignment="1" applyProtection="1">
      <alignment horizontal="right" vertical="center"/>
      <protection/>
    </xf>
    <xf numFmtId="4" fontId="0" fillId="29" borderId="75" xfId="22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/>
    <xf numFmtId="0" fontId="18" fillId="0" borderId="72" xfId="23" applyFont="1" applyBorder="1" applyAlignment="1" applyProtection="1">
      <alignment horizontal="left" vertical="top"/>
      <protection/>
    </xf>
    <xf numFmtId="168" fontId="18" fillId="29" borderId="72" xfId="22" applyNumberFormat="1" applyFont="1" applyFill="1" applyBorder="1" applyAlignment="1" applyProtection="1">
      <alignment horizontal="center" vertical="top"/>
      <protection/>
    </xf>
    <xf numFmtId="3" fontId="18" fillId="29" borderId="77" xfId="22" applyNumberFormat="1" applyFont="1" applyFill="1" applyBorder="1" applyAlignment="1" applyProtection="1">
      <alignment horizontal="center" vertical="top"/>
      <protection/>
    </xf>
    <xf numFmtId="4" fontId="18" fillId="29" borderId="72" xfId="22" applyNumberFormat="1" applyFont="1" applyFill="1" applyBorder="1" applyAlignment="1" applyProtection="1">
      <alignment horizontal="right" vertical="top"/>
      <protection/>
    </xf>
    <xf numFmtId="4" fontId="18" fillId="29" borderId="74" xfId="22" applyNumberFormat="1" applyFont="1" applyFill="1" applyBorder="1" applyAlignment="1" applyProtection="1">
      <alignment horizontal="right" vertical="center"/>
      <protection/>
    </xf>
    <xf numFmtId="4" fontId="18" fillId="29" borderId="75" xfId="22" applyNumberFormat="1" applyFont="1" applyFill="1" applyBorder="1" applyAlignment="1" applyProtection="1">
      <alignment horizontal="right" vertical="center"/>
      <protection/>
    </xf>
    <xf numFmtId="168" fontId="0" fillId="29" borderId="79" xfId="22" applyNumberFormat="1" applyFont="1" applyFill="1" applyBorder="1" applyAlignment="1" applyProtection="1">
      <alignment horizontal="center" vertical="center"/>
      <protection/>
    </xf>
    <xf numFmtId="168" fontId="0" fillId="29" borderId="80" xfId="22" applyNumberFormat="1" applyFont="1" applyFill="1" applyBorder="1" applyAlignment="1" applyProtection="1">
      <alignment horizontal="left" vertical="center"/>
      <protection/>
    </xf>
    <xf numFmtId="168" fontId="0" fillId="29" borderId="72" xfId="22" applyNumberFormat="1" applyFont="1" applyFill="1" applyBorder="1" applyAlignment="1" applyProtection="1">
      <alignment horizontal="left" vertical="center" wrapText="1"/>
      <protection/>
    </xf>
    <xf numFmtId="3" fontId="0" fillId="29" borderId="77" xfId="22" applyNumberFormat="1" applyFont="1" applyFill="1" applyBorder="1" applyAlignment="1" applyProtection="1">
      <alignment horizontal="center" vertical="center"/>
      <protection/>
    </xf>
    <xf numFmtId="4" fontId="0" fillId="29" borderId="72" xfId="2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Border="1"/>
    <xf numFmtId="0" fontId="28" fillId="22" borderId="45" xfId="0" applyFont="1" applyFill="1" applyBorder="1" applyAlignment="1">
      <alignment horizontal="center" vertical="center"/>
    </xf>
    <xf numFmtId="0" fontId="28" fillId="22" borderId="33" xfId="0" applyFont="1" applyFill="1" applyBorder="1" applyAlignment="1">
      <alignment horizontal="center" vertical="center"/>
    </xf>
    <xf numFmtId="0" fontId="28" fillId="22" borderId="3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/>
    <xf numFmtId="0" fontId="1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166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wrapText="1"/>
    </xf>
    <xf numFmtId="0" fontId="1" fillId="0" borderId="19" xfId="24" applyFont="1" applyFill="1" applyBorder="1" applyAlignment="1">
      <alignment vertical="center" wrapText="1"/>
      <protection/>
    </xf>
    <xf numFmtId="0" fontId="0" fillId="0" borderId="19" xfId="0" applyFont="1" applyFill="1" applyBorder="1"/>
    <xf numFmtId="0" fontId="0" fillId="0" borderId="59" xfId="0" applyFont="1" applyFill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5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1" fillId="0" borderId="19" xfId="0" applyFont="1" applyFill="1" applyBorder="1" applyAlignment="1" applyProtection="1">
      <alignment horizontal="left" vertical="top" wrapText="1" shrinkToFit="1"/>
      <protection/>
    </xf>
    <xf numFmtId="0" fontId="29" fillId="0" borderId="19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wrapText="1" shrinkToFit="1"/>
      <protection/>
    </xf>
    <xf numFmtId="0" fontId="1" fillId="0" borderId="19" xfId="0" applyFont="1" applyFill="1" applyBorder="1" applyAlignment="1" applyProtection="1">
      <alignment horizontal="left" wrapText="1" shrinkToFit="1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1" fillId="0" borderId="59" xfId="0" applyFont="1" applyFill="1" applyBorder="1" applyAlignment="1" applyProtection="1">
      <alignment horizontal="center" wrapText="1" shrinkToFit="1"/>
      <protection/>
    </xf>
    <xf numFmtId="0" fontId="0" fillId="30" borderId="19" xfId="0" applyFont="1" applyFill="1" applyBorder="1"/>
    <xf numFmtId="0" fontId="0" fillId="30" borderId="19" xfId="0" applyFont="1" applyFill="1" applyBorder="1" applyAlignment="1">
      <alignment horizontal="center"/>
    </xf>
    <xf numFmtId="169" fontId="0" fillId="30" borderId="19" xfId="0" applyNumberFormat="1" applyFont="1" applyFill="1" applyBorder="1" applyAlignment="1">
      <alignment horizontal="right"/>
    </xf>
    <xf numFmtId="0" fontId="0" fillId="3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28" fillId="22" borderId="19" xfId="0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9" xfId="0" applyBorder="1"/>
    <xf numFmtId="0" fontId="32" fillId="0" borderId="19" xfId="0" applyFont="1" applyBorder="1"/>
    <xf numFmtId="0" fontId="0" fillId="30" borderId="14" xfId="0" applyFont="1" applyFill="1" applyBorder="1"/>
    <xf numFmtId="0" fontId="0" fillId="30" borderId="14" xfId="0" applyFont="1" applyFill="1" applyBorder="1" applyAlignment="1">
      <alignment wrapText="1"/>
    </xf>
    <xf numFmtId="0" fontId="0" fillId="30" borderId="14" xfId="0" applyFont="1" applyFill="1" applyBorder="1" applyAlignment="1">
      <alignment horizontal="center"/>
    </xf>
    <xf numFmtId="169" fontId="0" fillId="30" borderId="14" xfId="0" applyNumberFormat="1" applyFont="1" applyFill="1" applyBorder="1" applyAlignment="1">
      <alignment horizontal="right"/>
    </xf>
    <xf numFmtId="0" fontId="0" fillId="3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horizontal="right" vertical="center" wrapText="1"/>
    </xf>
    <xf numFmtId="166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/>
    </xf>
    <xf numFmtId="0" fontId="33" fillId="0" borderId="0" xfId="0" applyFont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4" fontId="1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44" fontId="0" fillId="0" borderId="0" xfId="0" applyNumberFormat="1" applyAlignment="1">
      <alignment vertical="top" wrapText="1"/>
    </xf>
    <xf numFmtId="44" fontId="0" fillId="0" borderId="0" xfId="0" applyNumberFormat="1" applyAlignment="1">
      <alignment vertical="top"/>
    </xf>
    <xf numFmtId="0" fontId="3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/>
    <xf numFmtId="0" fontId="35" fillId="0" borderId="0" xfId="0" applyFont="1"/>
    <xf numFmtId="0" fontId="33" fillId="0" borderId="0" xfId="0" applyFont="1" applyAlignment="1">
      <alignment horizontal="left"/>
    </xf>
    <xf numFmtId="44" fontId="35" fillId="0" borderId="0" xfId="0" applyNumberFormat="1" applyFont="1"/>
    <xf numFmtId="0" fontId="36" fillId="0" borderId="0" xfId="0" applyFont="1"/>
    <xf numFmtId="170" fontId="36" fillId="0" borderId="0" xfId="21" applyNumberFormat="1" applyFont="1"/>
    <xf numFmtId="0" fontId="0" fillId="0" borderId="0" xfId="0" applyFill="1"/>
    <xf numFmtId="3" fontId="0" fillId="0" borderId="0" xfId="0" applyNumberFormat="1" applyFont="1" applyFill="1" applyAlignment="1" applyProtection="1">
      <alignment horizontal="right" vertical="top"/>
      <protection/>
    </xf>
    <xf numFmtId="0" fontId="0" fillId="0" borderId="33" xfId="0" applyBorder="1"/>
    <xf numFmtId="0" fontId="22" fillId="31" borderId="81" xfId="0" applyNumberFormat="1" applyFont="1" applyFill="1" applyBorder="1" applyAlignment="1" applyProtection="1">
      <alignment horizontal="center" vertical="center" wrapText="1"/>
      <protection/>
    </xf>
    <xf numFmtId="0" fontId="3" fillId="31" borderId="82" xfId="0" applyFont="1" applyFill="1" applyBorder="1"/>
    <xf numFmtId="170" fontId="22" fillId="31" borderId="83" xfId="21" applyNumberFormat="1" applyFont="1" applyFill="1" applyBorder="1" applyAlignment="1" applyProtection="1">
      <alignment horizontal="center" vertical="center" wrapText="1"/>
      <protection/>
    </xf>
    <xf numFmtId="0" fontId="23" fillId="31" borderId="84" xfId="0" applyNumberFormat="1" applyFont="1" applyFill="1" applyBorder="1" applyAlignment="1" applyProtection="1">
      <alignment horizontal="center" vertical="center" wrapText="1"/>
      <protection/>
    </xf>
    <xf numFmtId="0" fontId="0" fillId="31" borderId="85" xfId="0" applyFill="1" applyBorder="1" applyAlignment="1">
      <alignment horizontal="center"/>
    </xf>
    <xf numFmtId="170" fontId="23" fillId="31" borderId="86" xfId="21" applyNumberFormat="1" applyFont="1" applyFill="1" applyBorder="1" applyAlignment="1" applyProtection="1">
      <alignment horizontal="center" vertical="center" wrapText="1"/>
      <protection/>
    </xf>
    <xf numFmtId="0" fontId="0" fillId="0" borderId="87" xfId="0" applyBorder="1"/>
    <xf numFmtId="170" fontId="0" fillId="0" borderId="22" xfId="21" applyNumberFormat="1" applyFont="1" applyBorder="1"/>
    <xf numFmtId="0" fontId="0" fillId="0" borderId="42" xfId="0" applyBorder="1"/>
    <xf numFmtId="0" fontId="0" fillId="0" borderId="88" xfId="0" applyBorder="1"/>
    <xf numFmtId="0" fontId="0" fillId="0" borderId="89" xfId="0" applyBorder="1"/>
    <xf numFmtId="0" fontId="37" fillId="31" borderId="59" xfId="0" applyFont="1" applyFill="1" applyBorder="1"/>
    <xf numFmtId="0" fontId="37" fillId="31" borderId="90" xfId="0" applyFont="1" applyFill="1" applyBorder="1"/>
    <xf numFmtId="170" fontId="37" fillId="31" borderId="17" xfId="21" applyNumberFormat="1" applyFont="1" applyFill="1" applyBorder="1"/>
    <xf numFmtId="0" fontId="37" fillId="0" borderId="0" xfId="0" applyFont="1" applyBorder="1"/>
    <xf numFmtId="0" fontId="37" fillId="0" borderId="88" xfId="0" applyFont="1" applyBorder="1"/>
    <xf numFmtId="170" fontId="37" fillId="0" borderId="0" xfId="21" applyNumberFormat="1" applyFont="1" applyBorder="1"/>
    <xf numFmtId="0" fontId="0" fillId="0" borderId="91" xfId="0" applyBorder="1"/>
    <xf numFmtId="0" fontId="24" fillId="0" borderId="0" xfId="0" applyFont="1"/>
    <xf numFmtId="0" fontId="18" fillId="0" borderId="0" xfId="0" applyFont="1"/>
    <xf numFmtId="0" fontId="26" fillId="0" borderId="42" xfId="0" applyFont="1" applyBorder="1"/>
    <xf numFmtId="0" fontId="24" fillId="0" borderId="87" xfId="0" applyFont="1" applyBorder="1"/>
    <xf numFmtId="170" fontId="24" fillId="0" borderId="22" xfId="21" applyNumberFormat="1" applyFont="1" applyBorder="1"/>
    <xf numFmtId="0" fontId="24" fillId="0" borderId="42" xfId="0" applyFont="1" applyBorder="1"/>
    <xf numFmtId="0" fontId="24" fillId="0" borderId="88" xfId="0" applyFont="1" applyBorder="1"/>
    <xf numFmtId="170" fontId="24" fillId="0" borderId="0" xfId="21" applyNumberFormat="1" applyFont="1"/>
    <xf numFmtId="174" fontId="28" fillId="0" borderId="92" xfId="25" applyNumberFormat="1" applyFont="1" applyBorder="1" applyAlignment="1">
      <alignment/>
      <protection/>
    </xf>
    <xf numFmtId="174" fontId="28" fillId="0" borderId="92" xfId="25" applyNumberFormat="1" applyFont="1" applyFill="1" applyBorder="1" applyAlignment="1">
      <alignment/>
      <protection/>
    </xf>
    <xf numFmtId="0" fontId="19" fillId="32" borderId="93" xfId="25" applyNumberFormat="1" applyFont="1" applyFill="1" applyBorder="1" applyAlignment="1">
      <alignment/>
      <protection/>
    </xf>
    <xf numFmtId="0" fontId="28" fillId="32" borderId="93" xfId="25" applyFont="1" applyFill="1" applyBorder="1" applyAlignment="1">
      <alignment/>
      <protection/>
    </xf>
    <xf numFmtId="0" fontId="19" fillId="32" borderId="93" xfId="25" applyFont="1" applyFill="1" applyBorder="1" applyAlignment="1">
      <alignment/>
      <protection/>
    </xf>
    <xf numFmtId="0" fontId="0" fillId="32" borderId="94" xfId="25" applyFont="1" applyFill="1" applyBorder="1" applyAlignment="1">
      <alignment/>
      <protection/>
    </xf>
    <xf numFmtId="4" fontId="0" fillId="32" borderId="0" xfId="25" applyNumberFormat="1" applyFont="1" applyFill="1" applyAlignment="1" applyProtection="1">
      <alignment/>
      <protection locked="0"/>
    </xf>
    <xf numFmtId="174" fontId="57" fillId="0" borderId="0" xfId="25" applyNumberFormat="1" applyFont="1" applyAlignment="1" applyProtection="1">
      <alignment/>
      <protection locked="0"/>
    </xf>
    <xf numFmtId="174" fontId="19" fillId="0" borderId="0" xfId="25" applyNumberFormat="1" applyFont="1" applyAlignment="1">
      <alignment/>
      <protection/>
    </xf>
    <xf numFmtId="175" fontId="19" fillId="0" borderId="0" xfId="25" applyNumberFormat="1" applyFont="1" applyFill="1" applyAlignment="1">
      <alignment/>
      <protection/>
    </xf>
    <xf numFmtId="0" fontId="0" fillId="32" borderId="0" xfId="50" applyNumberFormat="1" applyFont="1" applyFill="1" applyBorder="1" applyAlignment="1">
      <alignment/>
    </xf>
    <xf numFmtId="171" fontId="0" fillId="32" borderId="0" xfId="50" applyFont="1" applyFill="1" applyBorder="1" applyAlignment="1">
      <alignment/>
    </xf>
    <xf numFmtId="0" fontId="0" fillId="32" borderId="19" xfId="25" applyFont="1" applyFill="1" applyBorder="1" applyAlignment="1" applyProtection="1">
      <alignment/>
      <protection/>
    </xf>
    <xf numFmtId="4" fontId="0" fillId="32" borderId="19" xfId="25" applyNumberFormat="1" applyFont="1" applyFill="1" applyBorder="1" applyAlignment="1" applyProtection="1">
      <alignment/>
      <protection/>
    </xf>
    <xf numFmtId="174" fontId="0" fillId="32" borderId="59" xfId="25" applyNumberFormat="1" applyFont="1" applyFill="1" applyBorder="1" applyAlignment="1" applyProtection="1">
      <alignment/>
      <protection/>
    </xf>
    <xf numFmtId="174" fontId="0" fillId="32" borderId="18" xfId="25" applyNumberFormat="1" applyFont="1" applyFill="1" applyBorder="1" applyAlignment="1" applyProtection="1">
      <alignment/>
      <protection/>
    </xf>
    <xf numFmtId="174" fontId="0" fillId="32" borderId="18" xfId="25" applyNumberFormat="1" applyFont="1" applyFill="1" applyBorder="1" applyAlignment="1">
      <alignment/>
      <protection/>
    </xf>
    <xf numFmtId="3" fontId="0" fillId="32" borderId="60" xfId="25" applyNumberFormat="1" applyFont="1" applyFill="1" applyBorder="1" applyAlignment="1">
      <alignment/>
      <protection/>
    </xf>
    <xf numFmtId="0" fontId="56" fillId="32" borderId="0" xfId="50" applyNumberFormat="1" applyFont="1" applyFill="1" applyBorder="1" applyAlignment="1" applyProtection="1">
      <alignment/>
      <protection locked="0"/>
    </xf>
    <xf numFmtId="171" fontId="56" fillId="32" borderId="0" xfId="50" applyFont="1" applyFill="1" applyBorder="1" applyAlignment="1" applyProtection="1">
      <alignment/>
      <protection locked="0"/>
    </xf>
    <xf numFmtId="0" fontId="0" fillId="32" borderId="19" xfId="25" applyFont="1" applyFill="1" applyBorder="1" applyAlignment="1" applyProtection="1">
      <alignment/>
      <protection locked="0"/>
    </xf>
    <xf numFmtId="174" fontId="0" fillId="32" borderId="19" xfId="25" applyNumberFormat="1" applyFont="1" applyFill="1" applyBorder="1" applyAlignment="1" applyProtection="1">
      <alignment horizontal="right"/>
      <protection locked="0"/>
    </xf>
    <xf numFmtId="174" fontId="0" fillId="32" borderId="19" xfId="25" applyNumberFormat="1" applyFont="1" applyFill="1" applyBorder="1" applyAlignment="1">
      <alignment horizontal="right"/>
      <protection/>
    </xf>
    <xf numFmtId="3" fontId="0" fillId="32" borderId="14" xfId="25" applyNumberFormat="1" applyFont="1" applyFill="1" applyBorder="1" applyAlignment="1">
      <alignment/>
      <protection/>
    </xf>
    <xf numFmtId="0" fontId="56" fillId="0" borderId="0" xfId="25" applyNumberFormat="1" applyFont="1" applyAlignment="1">
      <alignment/>
      <protection/>
    </xf>
    <xf numFmtId="0" fontId="0" fillId="0" borderId="0" xfId="25" applyFont="1" applyBorder="1" applyAlignment="1">
      <alignment/>
      <protection/>
    </xf>
    <xf numFmtId="0" fontId="25" fillId="0" borderId="0" xfId="25" applyFont="1" applyBorder="1" applyAlignment="1">
      <alignment/>
      <protection/>
    </xf>
    <xf numFmtId="175" fontId="0" fillId="0" borderId="0" xfId="25" applyNumberFormat="1" applyFont="1" applyFill="1" applyAlignment="1">
      <alignment/>
      <protection/>
    </xf>
    <xf numFmtId="0" fontId="0" fillId="0" borderId="0" xfId="25" applyNumberFormat="1" applyFont="1" applyAlignment="1">
      <alignment/>
      <protection/>
    </xf>
    <xf numFmtId="176" fontId="0" fillId="32" borderId="95" xfId="25" applyNumberFormat="1" applyFont="1" applyFill="1" applyBorder="1" applyAlignment="1">
      <alignment wrapText="1"/>
      <protection/>
    </xf>
    <xf numFmtId="0" fontId="0" fillId="32" borderId="92" xfId="25" applyFont="1" applyFill="1" applyBorder="1" applyAlignment="1">
      <alignment/>
      <protection/>
    </xf>
    <xf numFmtId="176" fontId="0" fillId="32" borderId="92" xfId="25" applyNumberFormat="1" applyFont="1" applyFill="1" applyBorder="1" applyAlignment="1">
      <alignment/>
      <protection/>
    </xf>
    <xf numFmtId="4" fontId="0" fillId="0" borderId="92" xfId="25" applyNumberFormat="1" applyFont="1" applyBorder="1" applyAlignment="1" applyProtection="1">
      <alignment/>
      <protection locked="0"/>
    </xf>
    <xf numFmtId="166" fontId="0" fillId="0" borderId="92" xfId="25" applyNumberFormat="1" applyFont="1" applyBorder="1" applyAlignment="1">
      <alignment/>
      <protection/>
    </xf>
    <xf numFmtId="3" fontId="0" fillId="0" borderId="92" xfId="25" applyNumberFormat="1" applyFont="1" applyFill="1" applyBorder="1" applyAlignment="1">
      <alignment/>
      <protection/>
    </xf>
    <xf numFmtId="166" fontId="28" fillId="0" borderId="92" xfId="25" applyNumberFormat="1" applyFont="1" applyBorder="1" applyAlignment="1">
      <alignment/>
      <protection/>
    </xf>
    <xf numFmtId="0" fontId="28" fillId="32" borderId="92" xfId="25" applyFont="1" applyFill="1" applyBorder="1" applyAlignment="1">
      <alignment/>
      <protection/>
    </xf>
    <xf numFmtId="174" fontId="0" fillId="0" borderId="0" xfId="0" applyNumberFormat="1" applyAlignment="1">
      <alignment vertical="top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24" applyFont="1" applyFill="1" applyBorder="1" applyAlignment="1" applyProtection="1">
      <alignment horizontal="center" vertical="center" wrapText="1"/>
      <protection locked="0"/>
    </xf>
    <xf numFmtId="166" fontId="28" fillId="33" borderId="14" xfId="0" applyNumberFormat="1" applyFont="1" applyFill="1" applyBorder="1" applyAlignment="1">
      <alignment horizontal="right"/>
    </xf>
    <xf numFmtId="0" fontId="0" fillId="34" borderId="30" xfId="0" applyFont="1" applyFill="1" applyBorder="1" applyAlignment="1">
      <alignment horizontal="left"/>
    </xf>
    <xf numFmtId="0" fontId="28" fillId="33" borderId="59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166" fontId="1" fillId="0" borderId="59" xfId="0" applyNumberFormat="1" applyFont="1" applyBorder="1" applyAlignment="1">
      <alignment horizontal="right" indent="2"/>
    </xf>
    <xf numFmtId="166" fontId="1" fillId="0" borderId="24" xfId="0" applyNumberFormat="1" applyFont="1" applyBorder="1" applyAlignment="1">
      <alignment horizontal="right" indent="2"/>
    </xf>
    <xf numFmtId="166" fontId="6" fillId="27" borderId="96" xfId="0" applyNumberFormat="1" applyFont="1" applyFill="1" applyBorder="1" applyAlignment="1">
      <alignment horizontal="right" indent="2"/>
    </xf>
    <xf numFmtId="166" fontId="6" fillId="27" borderId="57" xfId="0" applyNumberFormat="1" applyFont="1" applyFill="1" applyBorder="1" applyAlignment="1">
      <alignment horizontal="right" indent="2"/>
    </xf>
    <xf numFmtId="0" fontId="1" fillId="0" borderId="0" xfId="0" applyFont="1" applyAlignment="1">
      <alignment horizontal="left" wrapText="1"/>
    </xf>
    <xf numFmtId="0" fontId="1" fillId="0" borderId="97" xfId="20" applyFont="1" applyBorder="1" applyAlignment="1">
      <alignment horizontal="center"/>
      <protection/>
    </xf>
    <xf numFmtId="0" fontId="1" fillId="0" borderId="98" xfId="20" applyFont="1" applyBorder="1" applyAlignment="1">
      <alignment horizontal="center"/>
      <protection/>
    </xf>
    <xf numFmtId="0" fontId="1" fillId="0" borderId="99" xfId="20" applyFont="1" applyBorder="1" applyAlignment="1">
      <alignment horizontal="center"/>
      <protection/>
    </xf>
    <xf numFmtId="0" fontId="1" fillId="0" borderId="100" xfId="20" applyFont="1" applyBorder="1" applyAlignment="1">
      <alignment horizontal="center"/>
      <protection/>
    </xf>
    <xf numFmtId="0" fontId="1" fillId="0" borderId="101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0" fontId="1" fillId="0" borderId="102" xfId="20" applyFont="1" applyBorder="1" applyAlignment="1">
      <alignment horizontal="left"/>
      <protection/>
    </xf>
    <xf numFmtId="3" fontId="3" fillId="27" borderId="38" xfId="0" applyNumberFormat="1" applyFont="1" applyFill="1" applyBorder="1" applyAlignment="1">
      <alignment horizontal="right"/>
    </xf>
    <xf numFmtId="3" fontId="3" fillId="27" borderId="57" xfId="0" applyNumberFormat="1" applyFont="1" applyFill="1" applyBorder="1" applyAlignment="1">
      <alignment horizontal="right"/>
    </xf>
    <xf numFmtId="0" fontId="8" fillId="0" borderId="0" xfId="20" applyFont="1" applyAlignment="1">
      <alignment horizontal="center"/>
      <protection/>
    </xf>
    <xf numFmtId="49" fontId="1" fillId="0" borderId="99" xfId="20" applyNumberFormat="1" applyFont="1" applyBorder="1" applyAlignment="1">
      <alignment horizontal="center"/>
      <protection/>
    </xf>
    <xf numFmtId="0" fontId="1" fillId="0" borderId="101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1" fillId="0" borderId="102" xfId="20" applyFont="1" applyBorder="1" applyAlignment="1">
      <alignment horizontal="center" shrinkToFi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Měna" xfId="21"/>
    <cellStyle name="Normální 2" xfId="22"/>
    <cellStyle name="normální_PCS04012005_komplet" xfId="23"/>
    <cellStyle name="Normální 2 3" xfId="24"/>
    <cellStyle name="Normální 5" xfId="25"/>
    <cellStyle name="0,0_x000d__x000a_NA_x000d__x000a_" xfId="26"/>
    <cellStyle name="20 % – Zvýraznění1 2" xfId="27"/>
    <cellStyle name="20 % – Zvýraznění2 2" xfId="28"/>
    <cellStyle name="20 % – Zvýraznění3 2" xfId="29"/>
    <cellStyle name="20 % – Zvýraznění4 2" xfId="30"/>
    <cellStyle name="20 % – Zvýraznění5 2" xfId="31"/>
    <cellStyle name="20 % – Zvýraznění6 2" xfId="32"/>
    <cellStyle name="40 % – Zvýraznění1 2" xfId="33"/>
    <cellStyle name="40 % – Zvýraznění2 2" xfId="34"/>
    <cellStyle name="40 % – Zvýraznění3 2" xfId="35"/>
    <cellStyle name="40 % – Zvýraznění3 3" xfId="36"/>
    <cellStyle name="40 % – Zvýraznění4 2" xfId="37"/>
    <cellStyle name="40 % – Zvýraznění5 2" xfId="38"/>
    <cellStyle name="40 % – Zvýraznění6 2" xfId="39"/>
    <cellStyle name="60 % – Zvýraznění1 2" xfId="40"/>
    <cellStyle name="60 % – Zvýraznění2 2" xfId="41"/>
    <cellStyle name="60 % – Zvýraznění3 2" xfId="42"/>
    <cellStyle name="60 % – Zvýraznění4 2" xfId="43"/>
    <cellStyle name="60 % – Zvýraznění5 2" xfId="44"/>
    <cellStyle name="60 % – Zvýraznění6 2" xfId="45"/>
    <cellStyle name="Celkem 2" xfId="46"/>
    <cellStyle name="Chybně 2" xfId="47"/>
    <cellStyle name="Chybně 3" xfId="48"/>
    <cellStyle name="Kontrolní buňka 2" xfId="49"/>
    <cellStyle name="Měna 2" xfId="50"/>
    <cellStyle name="Nadpis 1 2" xfId="51"/>
    <cellStyle name="Nadpis 2 2" xfId="52"/>
    <cellStyle name="Nadpis 3 2" xfId="53"/>
    <cellStyle name="Nadpis 4 2" xfId="54"/>
    <cellStyle name="Název 2" xfId="55"/>
    <cellStyle name="Neutrální 2" xfId="56"/>
    <cellStyle name="Normal 10 2" xfId="57"/>
    <cellStyle name="Normální 3" xfId="58"/>
    <cellStyle name="Normální 4" xfId="59"/>
    <cellStyle name="Poznámka 2" xfId="60"/>
    <cellStyle name="Poznámka 3" xfId="61"/>
    <cellStyle name="Poznámka 4" xfId="62"/>
    <cellStyle name="Propojená buňka 2" xfId="63"/>
    <cellStyle name="Správně 2" xfId="64"/>
    <cellStyle name="Styl 1" xfId="65"/>
    <cellStyle name="Text upozornění 2" xfId="66"/>
    <cellStyle name="Vstup 2" xfId="67"/>
    <cellStyle name="Výpočet 2" xfId="68"/>
    <cellStyle name="Výstup 2" xfId="69"/>
    <cellStyle name="Vysvětlující text 2" xfId="70"/>
    <cellStyle name="Zvýraznění 1 2" xfId="71"/>
    <cellStyle name="Zvýraznění 2 2" xfId="72"/>
    <cellStyle name="Zvýraznění 3 2" xfId="73"/>
    <cellStyle name="Zvýraznění 4 2" xfId="74"/>
    <cellStyle name="Zvýraznění 5 2" xfId="75"/>
    <cellStyle name="Zvýraznění 6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 topLeftCell="A1">
      <selection activeCell="C18" sqref="C18"/>
    </sheetView>
  </sheetViews>
  <sheetFormatPr defaultColWidth="9.00390625" defaultRowHeight="12.75"/>
  <cols>
    <col min="1" max="1" width="44.25390625" style="0" customWidth="1"/>
    <col min="2" max="2" width="15.875" style="0" customWidth="1"/>
    <col min="3" max="3" width="26.375" style="0" customWidth="1"/>
    <col min="257" max="257" width="44.25390625" style="0" customWidth="1"/>
    <col min="258" max="258" width="15.875" style="0" customWidth="1"/>
    <col min="259" max="259" width="26.375" style="0" customWidth="1"/>
    <col min="513" max="513" width="44.25390625" style="0" customWidth="1"/>
    <col min="514" max="514" width="15.875" style="0" customWidth="1"/>
    <col min="515" max="515" width="26.375" style="0" customWidth="1"/>
    <col min="769" max="769" width="44.25390625" style="0" customWidth="1"/>
    <col min="770" max="770" width="15.875" style="0" customWidth="1"/>
    <col min="771" max="771" width="26.375" style="0" customWidth="1"/>
    <col min="1025" max="1025" width="44.25390625" style="0" customWidth="1"/>
    <col min="1026" max="1026" width="15.875" style="0" customWidth="1"/>
    <col min="1027" max="1027" width="26.375" style="0" customWidth="1"/>
    <col min="1281" max="1281" width="44.25390625" style="0" customWidth="1"/>
    <col min="1282" max="1282" width="15.875" style="0" customWidth="1"/>
    <col min="1283" max="1283" width="26.375" style="0" customWidth="1"/>
    <col min="1537" max="1537" width="44.25390625" style="0" customWidth="1"/>
    <col min="1538" max="1538" width="15.875" style="0" customWidth="1"/>
    <col min="1539" max="1539" width="26.375" style="0" customWidth="1"/>
    <col min="1793" max="1793" width="44.25390625" style="0" customWidth="1"/>
    <col min="1794" max="1794" width="15.875" style="0" customWidth="1"/>
    <col min="1795" max="1795" width="26.375" style="0" customWidth="1"/>
    <col min="2049" max="2049" width="44.25390625" style="0" customWidth="1"/>
    <col min="2050" max="2050" width="15.875" style="0" customWidth="1"/>
    <col min="2051" max="2051" width="26.375" style="0" customWidth="1"/>
    <col min="2305" max="2305" width="44.25390625" style="0" customWidth="1"/>
    <col min="2306" max="2306" width="15.875" style="0" customWidth="1"/>
    <col min="2307" max="2307" width="26.375" style="0" customWidth="1"/>
    <col min="2561" max="2561" width="44.25390625" style="0" customWidth="1"/>
    <col min="2562" max="2562" width="15.875" style="0" customWidth="1"/>
    <col min="2563" max="2563" width="26.375" style="0" customWidth="1"/>
    <col min="2817" max="2817" width="44.25390625" style="0" customWidth="1"/>
    <col min="2818" max="2818" width="15.875" style="0" customWidth="1"/>
    <col min="2819" max="2819" width="26.375" style="0" customWidth="1"/>
    <col min="3073" max="3073" width="44.25390625" style="0" customWidth="1"/>
    <col min="3074" max="3074" width="15.875" style="0" customWidth="1"/>
    <col min="3075" max="3075" width="26.375" style="0" customWidth="1"/>
    <col min="3329" max="3329" width="44.25390625" style="0" customWidth="1"/>
    <col min="3330" max="3330" width="15.875" style="0" customWidth="1"/>
    <col min="3331" max="3331" width="26.375" style="0" customWidth="1"/>
    <col min="3585" max="3585" width="44.25390625" style="0" customWidth="1"/>
    <col min="3586" max="3586" width="15.875" style="0" customWidth="1"/>
    <col min="3587" max="3587" width="26.375" style="0" customWidth="1"/>
    <col min="3841" max="3841" width="44.25390625" style="0" customWidth="1"/>
    <col min="3842" max="3842" width="15.875" style="0" customWidth="1"/>
    <col min="3843" max="3843" width="26.375" style="0" customWidth="1"/>
    <col min="4097" max="4097" width="44.25390625" style="0" customWidth="1"/>
    <col min="4098" max="4098" width="15.875" style="0" customWidth="1"/>
    <col min="4099" max="4099" width="26.375" style="0" customWidth="1"/>
    <col min="4353" max="4353" width="44.25390625" style="0" customWidth="1"/>
    <col min="4354" max="4354" width="15.875" style="0" customWidth="1"/>
    <col min="4355" max="4355" width="26.375" style="0" customWidth="1"/>
    <col min="4609" max="4609" width="44.25390625" style="0" customWidth="1"/>
    <col min="4610" max="4610" width="15.875" style="0" customWidth="1"/>
    <col min="4611" max="4611" width="26.375" style="0" customWidth="1"/>
    <col min="4865" max="4865" width="44.25390625" style="0" customWidth="1"/>
    <col min="4866" max="4866" width="15.875" style="0" customWidth="1"/>
    <col min="4867" max="4867" width="26.375" style="0" customWidth="1"/>
    <col min="5121" max="5121" width="44.25390625" style="0" customWidth="1"/>
    <col min="5122" max="5122" width="15.875" style="0" customWidth="1"/>
    <col min="5123" max="5123" width="26.375" style="0" customWidth="1"/>
    <col min="5377" max="5377" width="44.25390625" style="0" customWidth="1"/>
    <col min="5378" max="5378" width="15.875" style="0" customWidth="1"/>
    <col min="5379" max="5379" width="26.375" style="0" customWidth="1"/>
    <col min="5633" max="5633" width="44.25390625" style="0" customWidth="1"/>
    <col min="5634" max="5634" width="15.875" style="0" customWidth="1"/>
    <col min="5635" max="5635" width="26.375" style="0" customWidth="1"/>
    <col min="5889" max="5889" width="44.25390625" style="0" customWidth="1"/>
    <col min="5890" max="5890" width="15.875" style="0" customWidth="1"/>
    <col min="5891" max="5891" width="26.375" style="0" customWidth="1"/>
    <col min="6145" max="6145" width="44.25390625" style="0" customWidth="1"/>
    <col min="6146" max="6146" width="15.875" style="0" customWidth="1"/>
    <col min="6147" max="6147" width="26.375" style="0" customWidth="1"/>
    <col min="6401" max="6401" width="44.25390625" style="0" customWidth="1"/>
    <col min="6402" max="6402" width="15.875" style="0" customWidth="1"/>
    <col min="6403" max="6403" width="26.375" style="0" customWidth="1"/>
    <col min="6657" max="6657" width="44.25390625" style="0" customWidth="1"/>
    <col min="6658" max="6658" width="15.875" style="0" customWidth="1"/>
    <col min="6659" max="6659" width="26.375" style="0" customWidth="1"/>
    <col min="6913" max="6913" width="44.25390625" style="0" customWidth="1"/>
    <col min="6914" max="6914" width="15.875" style="0" customWidth="1"/>
    <col min="6915" max="6915" width="26.375" style="0" customWidth="1"/>
    <col min="7169" max="7169" width="44.25390625" style="0" customWidth="1"/>
    <col min="7170" max="7170" width="15.875" style="0" customWidth="1"/>
    <col min="7171" max="7171" width="26.375" style="0" customWidth="1"/>
    <col min="7425" max="7425" width="44.25390625" style="0" customWidth="1"/>
    <col min="7426" max="7426" width="15.875" style="0" customWidth="1"/>
    <col min="7427" max="7427" width="26.375" style="0" customWidth="1"/>
    <col min="7681" max="7681" width="44.25390625" style="0" customWidth="1"/>
    <col min="7682" max="7682" width="15.875" style="0" customWidth="1"/>
    <col min="7683" max="7683" width="26.375" style="0" customWidth="1"/>
    <col min="7937" max="7937" width="44.25390625" style="0" customWidth="1"/>
    <col min="7938" max="7938" width="15.875" style="0" customWidth="1"/>
    <col min="7939" max="7939" width="26.375" style="0" customWidth="1"/>
    <col min="8193" max="8193" width="44.25390625" style="0" customWidth="1"/>
    <col min="8194" max="8194" width="15.875" style="0" customWidth="1"/>
    <col min="8195" max="8195" width="26.375" style="0" customWidth="1"/>
    <col min="8449" max="8449" width="44.25390625" style="0" customWidth="1"/>
    <col min="8450" max="8450" width="15.875" style="0" customWidth="1"/>
    <col min="8451" max="8451" width="26.375" style="0" customWidth="1"/>
    <col min="8705" max="8705" width="44.25390625" style="0" customWidth="1"/>
    <col min="8706" max="8706" width="15.875" style="0" customWidth="1"/>
    <col min="8707" max="8707" width="26.375" style="0" customWidth="1"/>
    <col min="8961" max="8961" width="44.25390625" style="0" customWidth="1"/>
    <col min="8962" max="8962" width="15.875" style="0" customWidth="1"/>
    <col min="8963" max="8963" width="26.375" style="0" customWidth="1"/>
    <col min="9217" max="9217" width="44.25390625" style="0" customWidth="1"/>
    <col min="9218" max="9218" width="15.875" style="0" customWidth="1"/>
    <col min="9219" max="9219" width="26.375" style="0" customWidth="1"/>
    <col min="9473" max="9473" width="44.25390625" style="0" customWidth="1"/>
    <col min="9474" max="9474" width="15.875" style="0" customWidth="1"/>
    <col min="9475" max="9475" width="26.375" style="0" customWidth="1"/>
    <col min="9729" max="9729" width="44.25390625" style="0" customWidth="1"/>
    <col min="9730" max="9730" width="15.875" style="0" customWidth="1"/>
    <col min="9731" max="9731" width="26.375" style="0" customWidth="1"/>
    <col min="9985" max="9985" width="44.25390625" style="0" customWidth="1"/>
    <col min="9986" max="9986" width="15.875" style="0" customWidth="1"/>
    <col min="9987" max="9987" width="26.375" style="0" customWidth="1"/>
    <col min="10241" max="10241" width="44.25390625" style="0" customWidth="1"/>
    <col min="10242" max="10242" width="15.875" style="0" customWidth="1"/>
    <col min="10243" max="10243" width="26.375" style="0" customWidth="1"/>
    <col min="10497" max="10497" width="44.25390625" style="0" customWidth="1"/>
    <col min="10498" max="10498" width="15.875" style="0" customWidth="1"/>
    <col min="10499" max="10499" width="26.375" style="0" customWidth="1"/>
    <col min="10753" max="10753" width="44.25390625" style="0" customWidth="1"/>
    <col min="10754" max="10754" width="15.875" style="0" customWidth="1"/>
    <col min="10755" max="10755" width="26.375" style="0" customWidth="1"/>
    <col min="11009" max="11009" width="44.25390625" style="0" customWidth="1"/>
    <col min="11010" max="11010" width="15.875" style="0" customWidth="1"/>
    <col min="11011" max="11011" width="26.375" style="0" customWidth="1"/>
    <col min="11265" max="11265" width="44.25390625" style="0" customWidth="1"/>
    <col min="11266" max="11266" width="15.875" style="0" customWidth="1"/>
    <col min="11267" max="11267" width="26.375" style="0" customWidth="1"/>
    <col min="11521" max="11521" width="44.25390625" style="0" customWidth="1"/>
    <col min="11522" max="11522" width="15.875" style="0" customWidth="1"/>
    <col min="11523" max="11523" width="26.375" style="0" customWidth="1"/>
    <col min="11777" max="11777" width="44.25390625" style="0" customWidth="1"/>
    <col min="11778" max="11778" width="15.875" style="0" customWidth="1"/>
    <col min="11779" max="11779" width="26.375" style="0" customWidth="1"/>
    <col min="12033" max="12033" width="44.25390625" style="0" customWidth="1"/>
    <col min="12034" max="12034" width="15.875" style="0" customWidth="1"/>
    <col min="12035" max="12035" width="26.375" style="0" customWidth="1"/>
    <col min="12289" max="12289" width="44.25390625" style="0" customWidth="1"/>
    <col min="12290" max="12290" width="15.875" style="0" customWidth="1"/>
    <col min="12291" max="12291" width="26.375" style="0" customWidth="1"/>
    <col min="12545" max="12545" width="44.25390625" style="0" customWidth="1"/>
    <col min="12546" max="12546" width="15.875" style="0" customWidth="1"/>
    <col min="12547" max="12547" width="26.375" style="0" customWidth="1"/>
    <col min="12801" max="12801" width="44.25390625" style="0" customWidth="1"/>
    <col min="12802" max="12802" width="15.875" style="0" customWidth="1"/>
    <col min="12803" max="12803" width="26.375" style="0" customWidth="1"/>
    <col min="13057" max="13057" width="44.25390625" style="0" customWidth="1"/>
    <col min="13058" max="13058" width="15.875" style="0" customWidth="1"/>
    <col min="13059" max="13059" width="26.375" style="0" customWidth="1"/>
    <col min="13313" max="13313" width="44.25390625" style="0" customWidth="1"/>
    <col min="13314" max="13314" width="15.875" style="0" customWidth="1"/>
    <col min="13315" max="13315" width="26.375" style="0" customWidth="1"/>
    <col min="13569" max="13569" width="44.25390625" style="0" customWidth="1"/>
    <col min="13570" max="13570" width="15.875" style="0" customWidth="1"/>
    <col min="13571" max="13571" width="26.375" style="0" customWidth="1"/>
    <col min="13825" max="13825" width="44.25390625" style="0" customWidth="1"/>
    <col min="13826" max="13826" width="15.875" style="0" customWidth="1"/>
    <col min="13827" max="13827" width="26.375" style="0" customWidth="1"/>
    <col min="14081" max="14081" width="44.25390625" style="0" customWidth="1"/>
    <col min="14082" max="14082" width="15.875" style="0" customWidth="1"/>
    <col min="14083" max="14083" width="26.375" style="0" customWidth="1"/>
    <col min="14337" max="14337" width="44.25390625" style="0" customWidth="1"/>
    <col min="14338" max="14338" width="15.875" style="0" customWidth="1"/>
    <col min="14339" max="14339" width="26.375" style="0" customWidth="1"/>
    <col min="14593" max="14593" width="44.25390625" style="0" customWidth="1"/>
    <col min="14594" max="14594" width="15.875" style="0" customWidth="1"/>
    <col min="14595" max="14595" width="26.375" style="0" customWidth="1"/>
    <col min="14849" max="14849" width="44.25390625" style="0" customWidth="1"/>
    <col min="14850" max="14850" width="15.875" style="0" customWidth="1"/>
    <col min="14851" max="14851" width="26.375" style="0" customWidth="1"/>
    <col min="15105" max="15105" width="44.25390625" style="0" customWidth="1"/>
    <col min="15106" max="15106" width="15.875" style="0" customWidth="1"/>
    <col min="15107" max="15107" width="26.375" style="0" customWidth="1"/>
    <col min="15361" max="15361" width="44.25390625" style="0" customWidth="1"/>
    <col min="15362" max="15362" width="15.875" style="0" customWidth="1"/>
    <col min="15363" max="15363" width="26.375" style="0" customWidth="1"/>
    <col min="15617" max="15617" width="44.25390625" style="0" customWidth="1"/>
    <col min="15618" max="15618" width="15.875" style="0" customWidth="1"/>
    <col min="15619" max="15619" width="26.375" style="0" customWidth="1"/>
    <col min="15873" max="15873" width="44.25390625" style="0" customWidth="1"/>
    <col min="15874" max="15874" width="15.875" style="0" customWidth="1"/>
    <col min="15875" max="15875" width="26.375" style="0" customWidth="1"/>
    <col min="16129" max="16129" width="44.25390625" style="0" customWidth="1"/>
    <col min="16130" max="16130" width="15.875" style="0" customWidth="1"/>
    <col min="16131" max="16131" width="26.375" style="0" customWidth="1"/>
  </cols>
  <sheetData>
    <row r="2" spans="1:3" ht="20.25">
      <c r="A2" s="359" t="s">
        <v>495</v>
      </c>
      <c r="B2" s="359"/>
      <c r="C2" s="360"/>
    </row>
    <row r="4" ht="15.75">
      <c r="A4" s="383" t="s">
        <v>509</v>
      </c>
    </row>
    <row r="5" spans="2:3" ht="12.75">
      <c r="B5" s="361"/>
      <c r="C5" s="362" t="s">
        <v>260</v>
      </c>
    </row>
    <row r="6" spans="1:3" ht="12.75">
      <c r="A6" t="s">
        <v>496</v>
      </c>
      <c r="B6" s="361"/>
      <c r="C6" s="362" t="s">
        <v>261</v>
      </c>
    </row>
    <row r="7" ht="12.75">
      <c r="B7" s="363"/>
    </row>
    <row r="8" spans="1:3" ht="12.75">
      <c r="A8" s="364"/>
      <c r="B8" s="365"/>
      <c r="C8" s="366" t="s">
        <v>268</v>
      </c>
    </row>
    <row r="9" spans="1:3" ht="12.75">
      <c r="A9" s="367"/>
      <c r="B9" s="368"/>
      <c r="C9" s="369"/>
    </row>
    <row r="10" spans="1:3" ht="14.25">
      <c r="A10" s="384" t="s">
        <v>497</v>
      </c>
      <c r="B10" s="385"/>
      <c r="C10" s="386">
        <f>Interiér!H43</f>
        <v>0</v>
      </c>
    </row>
    <row r="11" spans="1:3" ht="14.25">
      <c r="A11" s="387" t="s">
        <v>498</v>
      </c>
      <c r="B11" s="388"/>
      <c r="C11" s="386">
        <f>'AV technika'!H75</f>
        <v>0</v>
      </c>
    </row>
    <row r="12" spans="1:3" ht="14.25">
      <c r="A12" s="387" t="s">
        <v>499</v>
      </c>
      <c r="B12" s="388"/>
      <c r="C12" s="386">
        <f>Osvětlení!J19</f>
        <v>0</v>
      </c>
    </row>
    <row r="13" spans="1:3" ht="14.25">
      <c r="A13" s="387" t="s">
        <v>500</v>
      </c>
      <c r="B13" s="388"/>
      <c r="C13" s="386">
        <f>Vzduchotechnika!I30</f>
        <v>0</v>
      </c>
    </row>
    <row r="14" spans="1:3" ht="14.25">
      <c r="A14" s="387" t="s">
        <v>501</v>
      </c>
      <c r="B14" s="388"/>
      <c r="C14" s="386">
        <f>Zaklad5</f>
        <v>0</v>
      </c>
    </row>
    <row r="15" spans="1:3" ht="12.75">
      <c r="A15" s="372"/>
      <c r="B15" s="374"/>
      <c r="C15" s="371"/>
    </row>
    <row r="16" spans="1:3" ht="15">
      <c r="A16" s="375" t="s">
        <v>502</v>
      </c>
      <c r="B16" s="376"/>
      <c r="C16" s="377">
        <f>SUM(C10:C15)</f>
        <v>0</v>
      </c>
    </row>
    <row r="17" ht="12.75">
      <c r="B17" s="370"/>
    </row>
    <row r="18" spans="1:3" ht="14.25">
      <c r="A18" s="382" t="s">
        <v>503</v>
      </c>
      <c r="B18" s="388"/>
      <c r="C18" s="389">
        <f>C16*0.21</f>
        <v>0</v>
      </c>
    </row>
    <row r="19" ht="12.75">
      <c r="B19" s="373"/>
    </row>
    <row r="20" spans="1:3" ht="15">
      <c r="A20" s="378" t="s">
        <v>504</v>
      </c>
      <c r="B20" s="379"/>
      <c r="C20" s="380">
        <f>SUM(C16:C19)</f>
        <v>0</v>
      </c>
    </row>
    <row r="21" spans="1:3" ht="12.75">
      <c r="A21" s="363"/>
      <c r="B21" s="363"/>
      <c r="C21" s="38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7">
      <selection activeCell="D24" sqref="D24"/>
    </sheetView>
  </sheetViews>
  <sheetFormatPr defaultColWidth="9.00390625" defaultRowHeight="12.75"/>
  <cols>
    <col min="1" max="1" width="4.375" style="0" customWidth="1"/>
    <col min="2" max="2" width="3.75390625" style="0" hidden="1" customWidth="1"/>
    <col min="3" max="3" width="7.375" style="0" hidden="1" customWidth="1"/>
    <col min="4" max="4" width="83.375" style="0" customWidth="1"/>
    <col min="5" max="5" width="6.75390625" style="0" customWidth="1"/>
    <col min="6" max="6" width="9.00390625" style="270" customWidth="1"/>
    <col min="7" max="7" width="13.875" style="0" customWidth="1"/>
    <col min="8" max="9" width="19.75390625" style="271" customWidth="1"/>
    <col min="257" max="257" width="4.375" style="0" customWidth="1"/>
    <col min="258" max="259" width="9.00390625" style="0" hidden="1" customWidth="1"/>
    <col min="260" max="260" width="83.375" style="0" customWidth="1"/>
    <col min="261" max="261" width="6.75390625" style="0" customWidth="1"/>
    <col min="262" max="262" width="9.00390625" style="0" customWidth="1"/>
    <col min="263" max="263" width="13.875" style="0" customWidth="1"/>
    <col min="264" max="265" width="19.75390625" style="0" customWidth="1"/>
    <col min="513" max="513" width="4.375" style="0" customWidth="1"/>
    <col min="514" max="515" width="9.00390625" style="0" hidden="1" customWidth="1"/>
    <col min="516" max="516" width="83.375" style="0" customWidth="1"/>
    <col min="517" max="517" width="6.75390625" style="0" customWidth="1"/>
    <col min="518" max="518" width="9.00390625" style="0" customWidth="1"/>
    <col min="519" max="519" width="13.875" style="0" customWidth="1"/>
    <col min="520" max="521" width="19.75390625" style="0" customWidth="1"/>
    <col min="769" max="769" width="4.375" style="0" customWidth="1"/>
    <col min="770" max="771" width="9.00390625" style="0" hidden="1" customWidth="1"/>
    <col min="772" max="772" width="83.375" style="0" customWidth="1"/>
    <col min="773" max="773" width="6.75390625" style="0" customWidth="1"/>
    <col min="774" max="774" width="9.00390625" style="0" customWidth="1"/>
    <col min="775" max="775" width="13.875" style="0" customWidth="1"/>
    <col min="776" max="777" width="19.75390625" style="0" customWidth="1"/>
    <col min="1025" max="1025" width="4.375" style="0" customWidth="1"/>
    <col min="1026" max="1027" width="9.00390625" style="0" hidden="1" customWidth="1"/>
    <col min="1028" max="1028" width="83.375" style="0" customWidth="1"/>
    <col min="1029" max="1029" width="6.75390625" style="0" customWidth="1"/>
    <col min="1030" max="1030" width="9.00390625" style="0" customWidth="1"/>
    <col min="1031" max="1031" width="13.875" style="0" customWidth="1"/>
    <col min="1032" max="1033" width="19.75390625" style="0" customWidth="1"/>
    <col min="1281" max="1281" width="4.375" style="0" customWidth="1"/>
    <col min="1282" max="1283" width="9.00390625" style="0" hidden="1" customWidth="1"/>
    <col min="1284" max="1284" width="83.375" style="0" customWidth="1"/>
    <col min="1285" max="1285" width="6.75390625" style="0" customWidth="1"/>
    <col min="1286" max="1286" width="9.00390625" style="0" customWidth="1"/>
    <col min="1287" max="1287" width="13.875" style="0" customWidth="1"/>
    <col min="1288" max="1289" width="19.75390625" style="0" customWidth="1"/>
    <col min="1537" max="1537" width="4.375" style="0" customWidth="1"/>
    <col min="1538" max="1539" width="9.00390625" style="0" hidden="1" customWidth="1"/>
    <col min="1540" max="1540" width="83.375" style="0" customWidth="1"/>
    <col min="1541" max="1541" width="6.75390625" style="0" customWidth="1"/>
    <col min="1542" max="1542" width="9.00390625" style="0" customWidth="1"/>
    <col min="1543" max="1543" width="13.875" style="0" customWidth="1"/>
    <col min="1544" max="1545" width="19.75390625" style="0" customWidth="1"/>
    <col min="1793" max="1793" width="4.375" style="0" customWidth="1"/>
    <col min="1794" max="1795" width="9.00390625" style="0" hidden="1" customWidth="1"/>
    <col min="1796" max="1796" width="83.375" style="0" customWidth="1"/>
    <col min="1797" max="1797" width="6.75390625" style="0" customWidth="1"/>
    <col min="1798" max="1798" width="9.00390625" style="0" customWidth="1"/>
    <col min="1799" max="1799" width="13.875" style="0" customWidth="1"/>
    <col min="1800" max="1801" width="19.75390625" style="0" customWidth="1"/>
    <col min="2049" max="2049" width="4.375" style="0" customWidth="1"/>
    <col min="2050" max="2051" width="9.00390625" style="0" hidden="1" customWidth="1"/>
    <col min="2052" max="2052" width="83.375" style="0" customWidth="1"/>
    <col min="2053" max="2053" width="6.75390625" style="0" customWidth="1"/>
    <col min="2054" max="2054" width="9.00390625" style="0" customWidth="1"/>
    <col min="2055" max="2055" width="13.875" style="0" customWidth="1"/>
    <col min="2056" max="2057" width="19.75390625" style="0" customWidth="1"/>
    <col min="2305" max="2305" width="4.375" style="0" customWidth="1"/>
    <col min="2306" max="2307" width="9.00390625" style="0" hidden="1" customWidth="1"/>
    <col min="2308" max="2308" width="83.375" style="0" customWidth="1"/>
    <col min="2309" max="2309" width="6.75390625" style="0" customWidth="1"/>
    <col min="2310" max="2310" width="9.00390625" style="0" customWidth="1"/>
    <col min="2311" max="2311" width="13.875" style="0" customWidth="1"/>
    <col min="2312" max="2313" width="19.75390625" style="0" customWidth="1"/>
    <col min="2561" max="2561" width="4.375" style="0" customWidth="1"/>
    <col min="2562" max="2563" width="9.00390625" style="0" hidden="1" customWidth="1"/>
    <col min="2564" max="2564" width="83.375" style="0" customWidth="1"/>
    <col min="2565" max="2565" width="6.75390625" style="0" customWidth="1"/>
    <col min="2566" max="2566" width="9.00390625" style="0" customWidth="1"/>
    <col min="2567" max="2567" width="13.875" style="0" customWidth="1"/>
    <col min="2568" max="2569" width="19.75390625" style="0" customWidth="1"/>
    <col min="2817" max="2817" width="4.375" style="0" customWidth="1"/>
    <col min="2818" max="2819" width="9.00390625" style="0" hidden="1" customWidth="1"/>
    <col min="2820" max="2820" width="83.375" style="0" customWidth="1"/>
    <col min="2821" max="2821" width="6.75390625" style="0" customWidth="1"/>
    <col min="2822" max="2822" width="9.00390625" style="0" customWidth="1"/>
    <col min="2823" max="2823" width="13.875" style="0" customWidth="1"/>
    <col min="2824" max="2825" width="19.75390625" style="0" customWidth="1"/>
    <col min="3073" max="3073" width="4.375" style="0" customWidth="1"/>
    <col min="3074" max="3075" width="9.00390625" style="0" hidden="1" customWidth="1"/>
    <col min="3076" max="3076" width="83.375" style="0" customWidth="1"/>
    <col min="3077" max="3077" width="6.75390625" style="0" customWidth="1"/>
    <col min="3078" max="3078" width="9.00390625" style="0" customWidth="1"/>
    <col min="3079" max="3079" width="13.875" style="0" customWidth="1"/>
    <col min="3080" max="3081" width="19.75390625" style="0" customWidth="1"/>
    <col min="3329" max="3329" width="4.375" style="0" customWidth="1"/>
    <col min="3330" max="3331" width="9.00390625" style="0" hidden="1" customWidth="1"/>
    <col min="3332" max="3332" width="83.375" style="0" customWidth="1"/>
    <col min="3333" max="3333" width="6.75390625" style="0" customWidth="1"/>
    <col min="3334" max="3334" width="9.00390625" style="0" customWidth="1"/>
    <col min="3335" max="3335" width="13.875" style="0" customWidth="1"/>
    <col min="3336" max="3337" width="19.75390625" style="0" customWidth="1"/>
    <col min="3585" max="3585" width="4.375" style="0" customWidth="1"/>
    <col min="3586" max="3587" width="9.00390625" style="0" hidden="1" customWidth="1"/>
    <col min="3588" max="3588" width="83.375" style="0" customWidth="1"/>
    <col min="3589" max="3589" width="6.75390625" style="0" customWidth="1"/>
    <col min="3590" max="3590" width="9.00390625" style="0" customWidth="1"/>
    <col min="3591" max="3591" width="13.875" style="0" customWidth="1"/>
    <col min="3592" max="3593" width="19.75390625" style="0" customWidth="1"/>
    <col min="3841" max="3841" width="4.375" style="0" customWidth="1"/>
    <col min="3842" max="3843" width="9.00390625" style="0" hidden="1" customWidth="1"/>
    <col min="3844" max="3844" width="83.375" style="0" customWidth="1"/>
    <col min="3845" max="3845" width="6.75390625" style="0" customWidth="1"/>
    <col min="3846" max="3846" width="9.00390625" style="0" customWidth="1"/>
    <col min="3847" max="3847" width="13.875" style="0" customWidth="1"/>
    <col min="3848" max="3849" width="19.75390625" style="0" customWidth="1"/>
    <col min="4097" max="4097" width="4.375" style="0" customWidth="1"/>
    <col min="4098" max="4099" width="9.00390625" style="0" hidden="1" customWidth="1"/>
    <col min="4100" max="4100" width="83.375" style="0" customWidth="1"/>
    <col min="4101" max="4101" width="6.75390625" style="0" customWidth="1"/>
    <col min="4102" max="4102" width="9.00390625" style="0" customWidth="1"/>
    <col min="4103" max="4103" width="13.875" style="0" customWidth="1"/>
    <col min="4104" max="4105" width="19.75390625" style="0" customWidth="1"/>
    <col min="4353" max="4353" width="4.375" style="0" customWidth="1"/>
    <col min="4354" max="4355" width="9.00390625" style="0" hidden="1" customWidth="1"/>
    <col min="4356" max="4356" width="83.375" style="0" customWidth="1"/>
    <col min="4357" max="4357" width="6.75390625" style="0" customWidth="1"/>
    <col min="4358" max="4358" width="9.00390625" style="0" customWidth="1"/>
    <col min="4359" max="4359" width="13.875" style="0" customWidth="1"/>
    <col min="4360" max="4361" width="19.75390625" style="0" customWidth="1"/>
    <col min="4609" max="4609" width="4.375" style="0" customWidth="1"/>
    <col min="4610" max="4611" width="9.00390625" style="0" hidden="1" customWidth="1"/>
    <col min="4612" max="4612" width="83.375" style="0" customWidth="1"/>
    <col min="4613" max="4613" width="6.75390625" style="0" customWidth="1"/>
    <col min="4614" max="4614" width="9.00390625" style="0" customWidth="1"/>
    <col min="4615" max="4615" width="13.875" style="0" customWidth="1"/>
    <col min="4616" max="4617" width="19.75390625" style="0" customWidth="1"/>
    <col min="4865" max="4865" width="4.375" style="0" customWidth="1"/>
    <col min="4866" max="4867" width="9.00390625" style="0" hidden="1" customWidth="1"/>
    <col min="4868" max="4868" width="83.375" style="0" customWidth="1"/>
    <col min="4869" max="4869" width="6.75390625" style="0" customWidth="1"/>
    <col min="4870" max="4870" width="9.00390625" style="0" customWidth="1"/>
    <col min="4871" max="4871" width="13.875" style="0" customWidth="1"/>
    <col min="4872" max="4873" width="19.75390625" style="0" customWidth="1"/>
    <col min="5121" max="5121" width="4.375" style="0" customWidth="1"/>
    <col min="5122" max="5123" width="9.00390625" style="0" hidden="1" customWidth="1"/>
    <col min="5124" max="5124" width="83.375" style="0" customWidth="1"/>
    <col min="5125" max="5125" width="6.75390625" style="0" customWidth="1"/>
    <col min="5126" max="5126" width="9.00390625" style="0" customWidth="1"/>
    <col min="5127" max="5127" width="13.875" style="0" customWidth="1"/>
    <col min="5128" max="5129" width="19.75390625" style="0" customWidth="1"/>
    <col min="5377" max="5377" width="4.375" style="0" customWidth="1"/>
    <col min="5378" max="5379" width="9.00390625" style="0" hidden="1" customWidth="1"/>
    <col min="5380" max="5380" width="83.375" style="0" customWidth="1"/>
    <col min="5381" max="5381" width="6.75390625" style="0" customWidth="1"/>
    <col min="5382" max="5382" width="9.00390625" style="0" customWidth="1"/>
    <col min="5383" max="5383" width="13.875" style="0" customWidth="1"/>
    <col min="5384" max="5385" width="19.75390625" style="0" customWidth="1"/>
    <col min="5633" max="5633" width="4.375" style="0" customWidth="1"/>
    <col min="5634" max="5635" width="9.00390625" style="0" hidden="1" customWidth="1"/>
    <col min="5636" max="5636" width="83.375" style="0" customWidth="1"/>
    <col min="5637" max="5637" width="6.75390625" style="0" customWidth="1"/>
    <col min="5638" max="5638" width="9.00390625" style="0" customWidth="1"/>
    <col min="5639" max="5639" width="13.875" style="0" customWidth="1"/>
    <col min="5640" max="5641" width="19.75390625" style="0" customWidth="1"/>
    <col min="5889" max="5889" width="4.375" style="0" customWidth="1"/>
    <col min="5890" max="5891" width="9.00390625" style="0" hidden="1" customWidth="1"/>
    <col min="5892" max="5892" width="83.375" style="0" customWidth="1"/>
    <col min="5893" max="5893" width="6.75390625" style="0" customWidth="1"/>
    <col min="5894" max="5894" width="9.00390625" style="0" customWidth="1"/>
    <col min="5895" max="5895" width="13.875" style="0" customWidth="1"/>
    <col min="5896" max="5897" width="19.75390625" style="0" customWidth="1"/>
    <col min="6145" max="6145" width="4.375" style="0" customWidth="1"/>
    <col min="6146" max="6147" width="9.00390625" style="0" hidden="1" customWidth="1"/>
    <col min="6148" max="6148" width="83.375" style="0" customWidth="1"/>
    <col min="6149" max="6149" width="6.75390625" style="0" customWidth="1"/>
    <col min="6150" max="6150" width="9.00390625" style="0" customWidth="1"/>
    <col min="6151" max="6151" width="13.875" style="0" customWidth="1"/>
    <col min="6152" max="6153" width="19.75390625" style="0" customWidth="1"/>
    <col min="6401" max="6401" width="4.375" style="0" customWidth="1"/>
    <col min="6402" max="6403" width="9.00390625" style="0" hidden="1" customWidth="1"/>
    <col min="6404" max="6404" width="83.375" style="0" customWidth="1"/>
    <col min="6405" max="6405" width="6.75390625" style="0" customWidth="1"/>
    <col min="6406" max="6406" width="9.00390625" style="0" customWidth="1"/>
    <col min="6407" max="6407" width="13.875" style="0" customWidth="1"/>
    <col min="6408" max="6409" width="19.75390625" style="0" customWidth="1"/>
    <col min="6657" max="6657" width="4.375" style="0" customWidth="1"/>
    <col min="6658" max="6659" width="9.00390625" style="0" hidden="1" customWidth="1"/>
    <col min="6660" max="6660" width="83.375" style="0" customWidth="1"/>
    <col min="6661" max="6661" width="6.75390625" style="0" customWidth="1"/>
    <col min="6662" max="6662" width="9.00390625" style="0" customWidth="1"/>
    <col min="6663" max="6663" width="13.875" style="0" customWidth="1"/>
    <col min="6664" max="6665" width="19.75390625" style="0" customWidth="1"/>
    <col min="6913" max="6913" width="4.375" style="0" customWidth="1"/>
    <col min="6914" max="6915" width="9.00390625" style="0" hidden="1" customWidth="1"/>
    <col min="6916" max="6916" width="83.375" style="0" customWidth="1"/>
    <col min="6917" max="6917" width="6.75390625" style="0" customWidth="1"/>
    <col min="6918" max="6918" width="9.00390625" style="0" customWidth="1"/>
    <col min="6919" max="6919" width="13.875" style="0" customWidth="1"/>
    <col min="6920" max="6921" width="19.75390625" style="0" customWidth="1"/>
    <col min="7169" max="7169" width="4.375" style="0" customWidth="1"/>
    <col min="7170" max="7171" width="9.00390625" style="0" hidden="1" customWidth="1"/>
    <col min="7172" max="7172" width="83.375" style="0" customWidth="1"/>
    <col min="7173" max="7173" width="6.75390625" style="0" customWidth="1"/>
    <col min="7174" max="7174" width="9.00390625" style="0" customWidth="1"/>
    <col min="7175" max="7175" width="13.875" style="0" customWidth="1"/>
    <col min="7176" max="7177" width="19.75390625" style="0" customWidth="1"/>
    <col min="7425" max="7425" width="4.375" style="0" customWidth="1"/>
    <col min="7426" max="7427" width="9.00390625" style="0" hidden="1" customWidth="1"/>
    <col min="7428" max="7428" width="83.375" style="0" customWidth="1"/>
    <col min="7429" max="7429" width="6.75390625" style="0" customWidth="1"/>
    <col min="7430" max="7430" width="9.00390625" style="0" customWidth="1"/>
    <col min="7431" max="7431" width="13.875" style="0" customWidth="1"/>
    <col min="7432" max="7433" width="19.75390625" style="0" customWidth="1"/>
    <col min="7681" max="7681" width="4.375" style="0" customWidth="1"/>
    <col min="7682" max="7683" width="9.00390625" style="0" hidden="1" customWidth="1"/>
    <col min="7684" max="7684" width="83.375" style="0" customWidth="1"/>
    <col min="7685" max="7685" width="6.75390625" style="0" customWidth="1"/>
    <col min="7686" max="7686" width="9.00390625" style="0" customWidth="1"/>
    <col min="7687" max="7687" width="13.875" style="0" customWidth="1"/>
    <col min="7688" max="7689" width="19.75390625" style="0" customWidth="1"/>
    <col min="7937" max="7937" width="4.375" style="0" customWidth="1"/>
    <col min="7938" max="7939" width="9.00390625" style="0" hidden="1" customWidth="1"/>
    <col min="7940" max="7940" width="83.375" style="0" customWidth="1"/>
    <col min="7941" max="7941" width="6.75390625" style="0" customWidth="1"/>
    <col min="7942" max="7942" width="9.00390625" style="0" customWidth="1"/>
    <col min="7943" max="7943" width="13.875" style="0" customWidth="1"/>
    <col min="7944" max="7945" width="19.75390625" style="0" customWidth="1"/>
    <col min="8193" max="8193" width="4.375" style="0" customWidth="1"/>
    <col min="8194" max="8195" width="9.00390625" style="0" hidden="1" customWidth="1"/>
    <col min="8196" max="8196" width="83.375" style="0" customWidth="1"/>
    <col min="8197" max="8197" width="6.75390625" style="0" customWidth="1"/>
    <col min="8198" max="8198" width="9.00390625" style="0" customWidth="1"/>
    <col min="8199" max="8199" width="13.875" style="0" customWidth="1"/>
    <col min="8200" max="8201" width="19.75390625" style="0" customWidth="1"/>
    <col min="8449" max="8449" width="4.375" style="0" customWidth="1"/>
    <col min="8450" max="8451" width="9.00390625" style="0" hidden="1" customWidth="1"/>
    <col min="8452" max="8452" width="83.375" style="0" customWidth="1"/>
    <col min="8453" max="8453" width="6.75390625" style="0" customWidth="1"/>
    <col min="8454" max="8454" width="9.00390625" style="0" customWidth="1"/>
    <col min="8455" max="8455" width="13.875" style="0" customWidth="1"/>
    <col min="8456" max="8457" width="19.75390625" style="0" customWidth="1"/>
    <col min="8705" max="8705" width="4.375" style="0" customWidth="1"/>
    <col min="8706" max="8707" width="9.00390625" style="0" hidden="1" customWidth="1"/>
    <col min="8708" max="8708" width="83.375" style="0" customWidth="1"/>
    <col min="8709" max="8709" width="6.75390625" style="0" customWidth="1"/>
    <col min="8710" max="8710" width="9.00390625" style="0" customWidth="1"/>
    <col min="8711" max="8711" width="13.875" style="0" customWidth="1"/>
    <col min="8712" max="8713" width="19.75390625" style="0" customWidth="1"/>
    <col min="8961" max="8961" width="4.375" style="0" customWidth="1"/>
    <col min="8962" max="8963" width="9.00390625" style="0" hidden="1" customWidth="1"/>
    <col min="8964" max="8964" width="83.375" style="0" customWidth="1"/>
    <col min="8965" max="8965" width="6.75390625" style="0" customWidth="1"/>
    <col min="8966" max="8966" width="9.00390625" style="0" customWidth="1"/>
    <col min="8967" max="8967" width="13.875" style="0" customWidth="1"/>
    <col min="8968" max="8969" width="19.75390625" style="0" customWidth="1"/>
    <col min="9217" max="9217" width="4.375" style="0" customWidth="1"/>
    <col min="9218" max="9219" width="9.00390625" style="0" hidden="1" customWidth="1"/>
    <col min="9220" max="9220" width="83.375" style="0" customWidth="1"/>
    <col min="9221" max="9221" width="6.75390625" style="0" customWidth="1"/>
    <col min="9222" max="9222" width="9.00390625" style="0" customWidth="1"/>
    <col min="9223" max="9223" width="13.875" style="0" customWidth="1"/>
    <col min="9224" max="9225" width="19.75390625" style="0" customWidth="1"/>
    <col min="9473" max="9473" width="4.375" style="0" customWidth="1"/>
    <col min="9474" max="9475" width="9.00390625" style="0" hidden="1" customWidth="1"/>
    <col min="9476" max="9476" width="83.375" style="0" customWidth="1"/>
    <col min="9477" max="9477" width="6.75390625" style="0" customWidth="1"/>
    <col min="9478" max="9478" width="9.00390625" style="0" customWidth="1"/>
    <col min="9479" max="9479" width="13.875" style="0" customWidth="1"/>
    <col min="9480" max="9481" width="19.75390625" style="0" customWidth="1"/>
    <col min="9729" max="9729" width="4.375" style="0" customWidth="1"/>
    <col min="9730" max="9731" width="9.00390625" style="0" hidden="1" customWidth="1"/>
    <col min="9732" max="9732" width="83.375" style="0" customWidth="1"/>
    <col min="9733" max="9733" width="6.75390625" style="0" customWidth="1"/>
    <col min="9734" max="9734" width="9.00390625" style="0" customWidth="1"/>
    <col min="9735" max="9735" width="13.875" style="0" customWidth="1"/>
    <col min="9736" max="9737" width="19.75390625" style="0" customWidth="1"/>
    <col min="9985" max="9985" width="4.375" style="0" customWidth="1"/>
    <col min="9986" max="9987" width="9.00390625" style="0" hidden="1" customWidth="1"/>
    <col min="9988" max="9988" width="83.375" style="0" customWidth="1"/>
    <col min="9989" max="9989" width="6.75390625" style="0" customWidth="1"/>
    <col min="9990" max="9990" width="9.00390625" style="0" customWidth="1"/>
    <col min="9991" max="9991" width="13.875" style="0" customWidth="1"/>
    <col min="9992" max="9993" width="19.75390625" style="0" customWidth="1"/>
    <col min="10241" max="10241" width="4.375" style="0" customWidth="1"/>
    <col min="10242" max="10243" width="9.00390625" style="0" hidden="1" customWidth="1"/>
    <col min="10244" max="10244" width="83.375" style="0" customWidth="1"/>
    <col min="10245" max="10245" width="6.75390625" style="0" customWidth="1"/>
    <col min="10246" max="10246" width="9.00390625" style="0" customWidth="1"/>
    <col min="10247" max="10247" width="13.875" style="0" customWidth="1"/>
    <col min="10248" max="10249" width="19.75390625" style="0" customWidth="1"/>
    <col min="10497" max="10497" width="4.375" style="0" customWidth="1"/>
    <col min="10498" max="10499" width="9.00390625" style="0" hidden="1" customWidth="1"/>
    <col min="10500" max="10500" width="83.375" style="0" customWidth="1"/>
    <col min="10501" max="10501" width="6.75390625" style="0" customWidth="1"/>
    <col min="10502" max="10502" width="9.00390625" style="0" customWidth="1"/>
    <col min="10503" max="10503" width="13.875" style="0" customWidth="1"/>
    <col min="10504" max="10505" width="19.75390625" style="0" customWidth="1"/>
    <col min="10753" max="10753" width="4.375" style="0" customWidth="1"/>
    <col min="10754" max="10755" width="9.00390625" style="0" hidden="1" customWidth="1"/>
    <col min="10756" max="10756" width="83.375" style="0" customWidth="1"/>
    <col min="10757" max="10757" width="6.75390625" style="0" customWidth="1"/>
    <col min="10758" max="10758" width="9.00390625" style="0" customWidth="1"/>
    <col min="10759" max="10759" width="13.875" style="0" customWidth="1"/>
    <col min="10760" max="10761" width="19.75390625" style="0" customWidth="1"/>
    <col min="11009" max="11009" width="4.375" style="0" customWidth="1"/>
    <col min="11010" max="11011" width="9.00390625" style="0" hidden="1" customWidth="1"/>
    <col min="11012" max="11012" width="83.375" style="0" customWidth="1"/>
    <col min="11013" max="11013" width="6.75390625" style="0" customWidth="1"/>
    <col min="11014" max="11014" width="9.00390625" style="0" customWidth="1"/>
    <col min="11015" max="11015" width="13.875" style="0" customWidth="1"/>
    <col min="11016" max="11017" width="19.75390625" style="0" customWidth="1"/>
    <col min="11265" max="11265" width="4.375" style="0" customWidth="1"/>
    <col min="11266" max="11267" width="9.00390625" style="0" hidden="1" customWidth="1"/>
    <col min="11268" max="11268" width="83.375" style="0" customWidth="1"/>
    <col min="11269" max="11269" width="6.75390625" style="0" customWidth="1"/>
    <col min="11270" max="11270" width="9.00390625" style="0" customWidth="1"/>
    <col min="11271" max="11271" width="13.875" style="0" customWidth="1"/>
    <col min="11272" max="11273" width="19.75390625" style="0" customWidth="1"/>
    <col min="11521" max="11521" width="4.375" style="0" customWidth="1"/>
    <col min="11522" max="11523" width="9.00390625" style="0" hidden="1" customWidth="1"/>
    <col min="11524" max="11524" width="83.375" style="0" customWidth="1"/>
    <col min="11525" max="11525" width="6.75390625" style="0" customWidth="1"/>
    <col min="11526" max="11526" width="9.00390625" style="0" customWidth="1"/>
    <col min="11527" max="11527" width="13.875" style="0" customWidth="1"/>
    <col min="11528" max="11529" width="19.75390625" style="0" customWidth="1"/>
    <col min="11777" max="11777" width="4.375" style="0" customWidth="1"/>
    <col min="11778" max="11779" width="9.00390625" style="0" hidden="1" customWidth="1"/>
    <col min="11780" max="11780" width="83.375" style="0" customWidth="1"/>
    <col min="11781" max="11781" width="6.75390625" style="0" customWidth="1"/>
    <col min="11782" max="11782" width="9.00390625" style="0" customWidth="1"/>
    <col min="11783" max="11783" width="13.875" style="0" customWidth="1"/>
    <col min="11784" max="11785" width="19.75390625" style="0" customWidth="1"/>
    <col min="12033" max="12033" width="4.375" style="0" customWidth="1"/>
    <col min="12034" max="12035" width="9.00390625" style="0" hidden="1" customWidth="1"/>
    <col min="12036" max="12036" width="83.375" style="0" customWidth="1"/>
    <col min="12037" max="12037" width="6.75390625" style="0" customWidth="1"/>
    <col min="12038" max="12038" width="9.00390625" style="0" customWidth="1"/>
    <col min="12039" max="12039" width="13.875" style="0" customWidth="1"/>
    <col min="12040" max="12041" width="19.75390625" style="0" customWidth="1"/>
    <col min="12289" max="12289" width="4.375" style="0" customWidth="1"/>
    <col min="12290" max="12291" width="9.00390625" style="0" hidden="1" customWidth="1"/>
    <col min="12292" max="12292" width="83.375" style="0" customWidth="1"/>
    <col min="12293" max="12293" width="6.75390625" style="0" customWidth="1"/>
    <col min="12294" max="12294" width="9.00390625" style="0" customWidth="1"/>
    <col min="12295" max="12295" width="13.875" style="0" customWidth="1"/>
    <col min="12296" max="12297" width="19.75390625" style="0" customWidth="1"/>
    <col min="12545" max="12545" width="4.375" style="0" customWidth="1"/>
    <col min="12546" max="12547" width="9.00390625" style="0" hidden="1" customWidth="1"/>
    <col min="12548" max="12548" width="83.375" style="0" customWidth="1"/>
    <col min="12549" max="12549" width="6.75390625" style="0" customWidth="1"/>
    <col min="12550" max="12550" width="9.00390625" style="0" customWidth="1"/>
    <col min="12551" max="12551" width="13.875" style="0" customWidth="1"/>
    <col min="12552" max="12553" width="19.75390625" style="0" customWidth="1"/>
    <col min="12801" max="12801" width="4.375" style="0" customWidth="1"/>
    <col min="12802" max="12803" width="9.00390625" style="0" hidden="1" customWidth="1"/>
    <col min="12804" max="12804" width="83.375" style="0" customWidth="1"/>
    <col min="12805" max="12805" width="6.75390625" style="0" customWidth="1"/>
    <col min="12806" max="12806" width="9.00390625" style="0" customWidth="1"/>
    <col min="12807" max="12807" width="13.875" style="0" customWidth="1"/>
    <col min="12808" max="12809" width="19.75390625" style="0" customWidth="1"/>
    <col min="13057" max="13057" width="4.375" style="0" customWidth="1"/>
    <col min="13058" max="13059" width="9.00390625" style="0" hidden="1" customWidth="1"/>
    <col min="13060" max="13060" width="83.375" style="0" customWidth="1"/>
    <col min="13061" max="13061" width="6.75390625" style="0" customWidth="1"/>
    <col min="13062" max="13062" width="9.00390625" style="0" customWidth="1"/>
    <col min="13063" max="13063" width="13.875" style="0" customWidth="1"/>
    <col min="13064" max="13065" width="19.75390625" style="0" customWidth="1"/>
    <col min="13313" max="13313" width="4.375" style="0" customWidth="1"/>
    <col min="13314" max="13315" width="9.00390625" style="0" hidden="1" customWidth="1"/>
    <col min="13316" max="13316" width="83.375" style="0" customWidth="1"/>
    <col min="13317" max="13317" width="6.75390625" style="0" customWidth="1"/>
    <col min="13318" max="13318" width="9.00390625" style="0" customWidth="1"/>
    <col min="13319" max="13319" width="13.875" style="0" customWidth="1"/>
    <col min="13320" max="13321" width="19.75390625" style="0" customWidth="1"/>
    <col min="13569" max="13569" width="4.375" style="0" customWidth="1"/>
    <col min="13570" max="13571" width="9.00390625" style="0" hidden="1" customWidth="1"/>
    <col min="13572" max="13572" width="83.375" style="0" customWidth="1"/>
    <col min="13573" max="13573" width="6.75390625" style="0" customWidth="1"/>
    <col min="13574" max="13574" width="9.00390625" style="0" customWidth="1"/>
    <col min="13575" max="13575" width="13.875" style="0" customWidth="1"/>
    <col min="13576" max="13577" width="19.75390625" style="0" customWidth="1"/>
    <col min="13825" max="13825" width="4.375" style="0" customWidth="1"/>
    <col min="13826" max="13827" width="9.00390625" style="0" hidden="1" customWidth="1"/>
    <col min="13828" max="13828" width="83.375" style="0" customWidth="1"/>
    <col min="13829" max="13829" width="6.75390625" style="0" customWidth="1"/>
    <col min="13830" max="13830" width="9.00390625" style="0" customWidth="1"/>
    <col min="13831" max="13831" width="13.875" style="0" customWidth="1"/>
    <col min="13832" max="13833" width="19.75390625" style="0" customWidth="1"/>
    <col min="14081" max="14081" width="4.375" style="0" customWidth="1"/>
    <col min="14082" max="14083" width="9.00390625" style="0" hidden="1" customWidth="1"/>
    <col min="14084" max="14084" width="83.375" style="0" customWidth="1"/>
    <col min="14085" max="14085" width="6.75390625" style="0" customWidth="1"/>
    <col min="14086" max="14086" width="9.00390625" style="0" customWidth="1"/>
    <col min="14087" max="14087" width="13.875" style="0" customWidth="1"/>
    <col min="14088" max="14089" width="19.75390625" style="0" customWidth="1"/>
    <col min="14337" max="14337" width="4.375" style="0" customWidth="1"/>
    <col min="14338" max="14339" width="9.00390625" style="0" hidden="1" customWidth="1"/>
    <col min="14340" max="14340" width="83.375" style="0" customWidth="1"/>
    <col min="14341" max="14341" width="6.75390625" style="0" customWidth="1"/>
    <col min="14342" max="14342" width="9.00390625" style="0" customWidth="1"/>
    <col min="14343" max="14343" width="13.875" style="0" customWidth="1"/>
    <col min="14344" max="14345" width="19.75390625" style="0" customWidth="1"/>
    <col min="14593" max="14593" width="4.375" style="0" customWidth="1"/>
    <col min="14594" max="14595" width="9.00390625" style="0" hidden="1" customWidth="1"/>
    <col min="14596" max="14596" width="83.375" style="0" customWidth="1"/>
    <col min="14597" max="14597" width="6.75390625" style="0" customWidth="1"/>
    <col min="14598" max="14598" width="9.00390625" style="0" customWidth="1"/>
    <col min="14599" max="14599" width="13.875" style="0" customWidth="1"/>
    <col min="14600" max="14601" width="19.75390625" style="0" customWidth="1"/>
    <col min="14849" max="14849" width="4.375" style="0" customWidth="1"/>
    <col min="14850" max="14851" width="9.00390625" style="0" hidden="1" customWidth="1"/>
    <col min="14852" max="14852" width="83.375" style="0" customWidth="1"/>
    <col min="14853" max="14853" width="6.75390625" style="0" customWidth="1"/>
    <col min="14854" max="14854" width="9.00390625" style="0" customWidth="1"/>
    <col min="14855" max="14855" width="13.875" style="0" customWidth="1"/>
    <col min="14856" max="14857" width="19.75390625" style="0" customWidth="1"/>
    <col min="15105" max="15105" width="4.375" style="0" customWidth="1"/>
    <col min="15106" max="15107" width="9.00390625" style="0" hidden="1" customWidth="1"/>
    <col min="15108" max="15108" width="83.375" style="0" customWidth="1"/>
    <col min="15109" max="15109" width="6.75390625" style="0" customWidth="1"/>
    <col min="15110" max="15110" width="9.00390625" style="0" customWidth="1"/>
    <col min="15111" max="15111" width="13.875" style="0" customWidth="1"/>
    <col min="15112" max="15113" width="19.75390625" style="0" customWidth="1"/>
    <col min="15361" max="15361" width="4.375" style="0" customWidth="1"/>
    <col min="15362" max="15363" width="9.00390625" style="0" hidden="1" customWidth="1"/>
    <col min="15364" max="15364" width="83.375" style="0" customWidth="1"/>
    <col min="15365" max="15365" width="6.75390625" style="0" customWidth="1"/>
    <col min="15366" max="15366" width="9.00390625" style="0" customWidth="1"/>
    <col min="15367" max="15367" width="13.875" style="0" customWidth="1"/>
    <col min="15368" max="15369" width="19.75390625" style="0" customWidth="1"/>
    <col min="15617" max="15617" width="4.375" style="0" customWidth="1"/>
    <col min="15618" max="15619" width="9.00390625" style="0" hidden="1" customWidth="1"/>
    <col min="15620" max="15620" width="83.375" style="0" customWidth="1"/>
    <col min="15621" max="15621" width="6.75390625" style="0" customWidth="1"/>
    <col min="15622" max="15622" width="9.00390625" style="0" customWidth="1"/>
    <col min="15623" max="15623" width="13.875" style="0" customWidth="1"/>
    <col min="15624" max="15625" width="19.75390625" style="0" customWidth="1"/>
    <col min="15873" max="15873" width="4.375" style="0" customWidth="1"/>
    <col min="15874" max="15875" width="9.00390625" style="0" hidden="1" customWidth="1"/>
    <col min="15876" max="15876" width="83.375" style="0" customWidth="1"/>
    <col min="15877" max="15877" width="6.75390625" style="0" customWidth="1"/>
    <col min="15878" max="15878" width="9.00390625" style="0" customWidth="1"/>
    <col min="15879" max="15879" width="13.875" style="0" customWidth="1"/>
    <col min="15880" max="15881" width="19.75390625" style="0" customWidth="1"/>
    <col min="16129" max="16129" width="4.375" style="0" customWidth="1"/>
    <col min="16130" max="16131" width="9.00390625" style="0" hidden="1" customWidth="1"/>
    <col min="16132" max="16132" width="83.375" style="0" customWidth="1"/>
    <col min="16133" max="16133" width="6.75390625" style="0" customWidth="1"/>
    <col min="16134" max="16134" width="9.00390625" style="0" customWidth="1"/>
    <col min="16135" max="16135" width="13.875" style="0" customWidth="1"/>
    <col min="16136" max="16137" width="19.75390625" style="0" customWidth="1"/>
  </cols>
  <sheetData>
    <row r="1" spans="1:9" ht="24.75" customHeight="1">
      <c r="A1" s="196" t="s">
        <v>0</v>
      </c>
      <c r="B1" s="197"/>
      <c r="C1" s="197"/>
      <c r="D1" s="197"/>
      <c r="E1" s="197"/>
      <c r="F1" s="198"/>
      <c r="G1" s="197"/>
      <c r="H1" s="199"/>
      <c r="I1" s="199"/>
    </row>
    <row r="2" spans="1:9" ht="12.75" customHeight="1">
      <c r="A2" s="200"/>
      <c r="B2" s="201"/>
      <c r="C2" s="201"/>
      <c r="D2" s="202" t="s">
        <v>258</v>
      </c>
      <c r="E2" s="201"/>
      <c r="F2" s="203"/>
      <c r="G2" s="201"/>
      <c r="H2" s="199"/>
      <c r="I2" s="199"/>
    </row>
    <row r="3" spans="1:9" ht="12.75" customHeight="1">
      <c r="A3" s="204"/>
      <c r="B3" s="201"/>
      <c r="C3" s="201"/>
      <c r="D3" s="201"/>
      <c r="E3" s="201"/>
      <c r="F3" s="203"/>
      <c r="G3" s="201"/>
      <c r="H3" s="199"/>
      <c r="I3" s="199"/>
    </row>
    <row r="4" spans="1:9" ht="20.1" customHeight="1">
      <c r="A4" s="205"/>
      <c r="B4" s="201"/>
      <c r="C4" s="201"/>
      <c r="D4" s="202" t="s">
        <v>259</v>
      </c>
      <c r="E4" s="201"/>
      <c r="F4" s="206" t="s">
        <v>260</v>
      </c>
      <c r="G4" s="201"/>
      <c r="H4" s="199"/>
      <c r="I4" s="199"/>
    </row>
    <row r="5" spans="1:9" ht="9" customHeight="1">
      <c r="A5" s="207"/>
      <c r="B5" s="201"/>
      <c r="C5" s="201"/>
      <c r="D5" s="201"/>
      <c r="E5" s="201"/>
      <c r="F5" s="206" t="s">
        <v>261</v>
      </c>
      <c r="G5" s="201"/>
      <c r="H5" s="199"/>
      <c r="I5" s="199"/>
    </row>
    <row r="6" spans="1:9" s="210" customFormat="1" ht="18.75" customHeight="1">
      <c r="A6" s="208"/>
      <c r="B6" s="201"/>
      <c r="C6" s="201"/>
      <c r="D6" s="201"/>
      <c r="E6" s="201"/>
      <c r="F6" s="203"/>
      <c r="G6" s="201"/>
      <c r="H6" s="209"/>
      <c r="I6" s="209"/>
    </row>
    <row r="7" spans="1:9" ht="9" customHeight="1">
      <c r="A7" s="211" t="s">
        <v>262</v>
      </c>
      <c r="B7" s="212" t="s">
        <v>263</v>
      </c>
      <c r="C7" s="212" t="s">
        <v>264</v>
      </c>
      <c r="D7" s="212" t="s">
        <v>265</v>
      </c>
      <c r="E7" s="212" t="s">
        <v>70</v>
      </c>
      <c r="F7" s="212" t="s">
        <v>266</v>
      </c>
      <c r="G7" s="212" t="s">
        <v>267</v>
      </c>
      <c r="H7" s="213" t="s">
        <v>268</v>
      </c>
      <c r="I7" s="214" t="s">
        <v>269</v>
      </c>
    </row>
    <row r="8" spans="1:9" s="219" customFormat="1" ht="24.95" customHeight="1">
      <c r="A8" s="215">
        <v>1</v>
      </c>
      <c r="B8" s="216">
        <v>2</v>
      </c>
      <c r="C8" s="216">
        <v>3</v>
      </c>
      <c r="D8" s="216">
        <v>2</v>
      </c>
      <c r="E8" s="216">
        <v>3</v>
      </c>
      <c r="F8" s="216">
        <v>4</v>
      </c>
      <c r="G8" s="216">
        <v>5</v>
      </c>
      <c r="H8" s="217">
        <v>6</v>
      </c>
      <c r="I8" s="218">
        <v>7</v>
      </c>
    </row>
    <row r="9" spans="1:9" s="228" customFormat="1" ht="24.95" customHeight="1">
      <c r="A9" s="220" t="s">
        <v>270</v>
      </c>
      <c r="B9" s="221"/>
      <c r="C9" s="222"/>
      <c r="D9" s="223" t="s">
        <v>271</v>
      </c>
      <c r="E9" s="221" t="s">
        <v>90</v>
      </c>
      <c r="F9" s="224">
        <v>180</v>
      </c>
      <c r="G9" s="225"/>
      <c r="H9" s="226">
        <f>F9*G9</f>
        <v>0</v>
      </c>
      <c r="I9" s="227">
        <f>H9*1.21</f>
        <v>0</v>
      </c>
    </row>
    <row r="10" spans="1:9" s="228" customFormat="1" ht="24.95" customHeight="1">
      <c r="A10" s="220" t="s">
        <v>272</v>
      </c>
      <c r="B10" s="221"/>
      <c r="C10" s="222"/>
      <c r="D10" s="223" t="s">
        <v>273</v>
      </c>
      <c r="E10" s="221" t="s">
        <v>90</v>
      </c>
      <c r="F10" s="229">
        <v>30</v>
      </c>
      <c r="G10" s="230"/>
      <c r="H10" s="226">
        <f aca="true" t="shared" si="0" ref="H10:H22">F10*G10</f>
        <v>0</v>
      </c>
      <c r="I10" s="227">
        <f>H10*1.21</f>
        <v>0</v>
      </c>
    </row>
    <row r="11" spans="1:9" s="228" customFormat="1" ht="24.95" customHeight="1">
      <c r="A11" s="220" t="s">
        <v>274</v>
      </c>
      <c r="B11" s="221"/>
      <c r="C11" s="222"/>
      <c r="D11" s="223" t="s">
        <v>275</v>
      </c>
      <c r="E11" s="221" t="s">
        <v>90</v>
      </c>
      <c r="F11" s="229">
        <v>30</v>
      </c>
      <c r="G11" s="230"/>
      <c r="H11" s="226">
        <f t="shared" si="0"/>
        <v>0</v>
      </c>
      <c r="I11" s="227">
        <f>H11*1.21</f>
        <v>0</v>
      </c>
    </row>
    <row r="12" spans="1:9" s="228" customFormat="1" ht="24.95" customHeight="1">
      <c r="A12" s="220" t="s">
        <v>276</v>
      </c>
      <c r="B12" s="221"/>
      <c r="C12" s="222"/>
      <c r="D12" s="223" t="s">
        <v>277</v>
      </c>
      <c r="E12" s="221" t="s">
        <v>278</v>
      </c>
      <c r="F12" s="229">
        <v>1</v>
      </c>
      <c r="G12" s="230"/>
      <c r="H12" s="226">
        <f t="shared" si="0"/>
        <v>0</v>
      </c>
      <c r="I12" s="227">
        <f>H12*1.21</f>
        <v>0</v>
      </c>
    </row>
    <row r="13" spans="1:9" s="228" customFormat="1" ht="24.95" customHeight="1">
      <c r="A13" s="220" t="s">
        <v>279</v>
      </c>
      <c r="B13" s="221"/>
      <c r="C13" s="222"/>
      <c r="D13" s="223" t="s">
        <v>280</v>
      </c>
      <c r="E13" s="221" t="s">
        <v>281</v>
      </c>
      <c r="F13" s="229">
        <v>1500</v>
      </c>
      <c r="G13" s="230"/>
      <c r="H13" s="226">
        <f t="shared" si="0"/>
        <v>0</v>
      </c>
      <c r="I13" s="227">
        <f>H13*1.21</f>
        <v>0</v>
      </c>
    </row>
    <row r="14" spans="1:9" s="228" customFormat="1" ht="24.95" customHeight="1">
      <c r="A14" s="220" t="s">
        <v>282</v>
      </c>
      <c r="B14" s="221"/>
      <c r="C14" s="222"/>
      <c r="D14" s="223" t="s">
        <v>283</v>
      </c>
      <c r="E14" s="221" t="s">
        <v>284</v>
      </c>
      <c r="F14" s="229">
        <v>1</v>
      </c>
      <c r="G14" s="230"/>
      <c r="H14" s="226">
        <f t="shared" si="0"/>
        <v>0</v>
      </c>
      <c r="I14" s="227">
        <f aca="true" t="shared" si="1" ref="I14:I20">H14*1.21</f>
        <v>0</v>
      </c>
    </row>
    <row r="15" spans="1:9" s="228" customFormat="1" ht="24.95" customHeight="1">
      <c r="A15" s="220" t="s">
        <v>285</v>
      </c>
      <c r="B15" s="221"/>
      <c r="C15" s="222"/>
      <c r="D15" s="223" t="s">
        <v>286</v>
      </c>
      <c r="E15" s="221" t="s">
        <v>284</v>
      </c>
      <c r="F15" s="229">
        <v>2</v>
      </c>
      <c r="G15" s="230"/>
      <c r="H15" s="226">
        <f t="shared" si="0"/>
        <v>0</v>
      </c>
      <c r="I15" s="227">
        <f t="shared" si="1"/>
        <v>0</v>
      </c>
    </row>
    <row r="16" spans="1:9" s="228" customFormat="1" ht="24.95" customHeight="1">
      <c r="A16" s="220" t="s">
        <v>287</v>
      </c>
      <c r="B16" s="221"/>
      <c r="C16" s="222"/>
      <c r="D16" s="223" t="s">
        <v>288</v>
      </c>
      <c r="E16" s="221" t="s">
        <v>284</v>
      </c>
      <c r="F16" s="229">
        <v>2</v>
      </c>
      <c r="G16" s="230"/>
      <c r="H16" s="226">
        <f t="shared" si="0"/>
        <v>0</v>
      </c>
      <c r="I16" s="227">
        <f t="shared" si="1"/>
        <v>0</v>
      </c>
    </row>
    <row r="17" spans="1:9" s="228" customFormat="1" ht="24.95" customHeight="1">
      <c r="A17" s="220" t="s">
        <v>289</v>
      </c>
      <c r="B17" s="231"/>
      <c r="C17" s="232"/>
      <c r="D17" s="223" t="s">
        <v>560</v>
      </c>
      <c r="E17" s="221" t="s">
        <v>284</v>
      </c>
      <c r="F17" s="229">
        <v>4</v>
      </c>
      <c r="G17" s="230"/>
      <c r="H17" s="226">
        <f t="shared" si="0"/>
        <v>0</v>
      </c>
      <c r="I17" s="227">
        <f t="shared" si="1"/>
        <v>0</v>
      </c>
    </row>
    <row r="18" spans="1:9" s="228" customFormat="1" ht="24.95" customHeight="1">
      <c r="A18" s="233" t="s">
        <v>290</v>
      </c>
      <c r="B18" s="234"/>
      <c r="C18" s="235"/>
      <c r="D18" s="223" t="s">
        <v>291</v>
      </c>
      <c r="E18" s="221" t="s">
        <v>284</v>
      </c>
      <c r="F18" s="236">
        <v>1</v>
      </c>
      <c r="G18" s="230"/>
      <c r="H18" s="226">
        <f t="shared" si="0"/>
        <v>0</v>
      </c>
      <c r="I18" s="227">
        <f t="shared" si="1"/>
        <v>0</v>
      </c>
    </row>
    <row r="19" spans="1:9" s="228" customFormat="1" ht="24.95" customHeight="1">
      <c r="A19" s="233" t="s">
        <v>292</v>
      </c>
      <c r="B19" s="234"/>
      <c r="C19" s="235"/>
      <c r="D19" s="237" t="s">
        <v>293</v>
      </c>
      <c r="E19" s="238" t="s">
        <v>284</v>
      </c>
      <c r="F19" s="229">
        <v>1</v>
      </c>
      <c r="G19" s="239"/>
      <c r="H19" s="226">
        <f t="shared" si="0"/>
        <v>0</v>
      </c>
      <c r="I19" s="227">
        <f t="shared" si="1"/>
        <v>0</v>
      </c>
    </row>
    <row r="20" spans="1:9" s="228" customFormat="1" ht="24.95" customHeight="1">
      <c r="A20" s="220" t="s">
        <v>294</v>
      </c>
      <c r="B20" s="221"/>
      <c r="C20" s="222"/>
      <c r="D20" s="237" t="s">
        <v>566</v>
      </c>
      <c r="E20" s="238" t="s">
        <v>284</v>
      </c>
      <c r="F20" s="229">
        <v>1</v>
      </c>
      <c r="G20" s="239"/>
      <c r="H20" s="226">
        <f t="shared" si="0"/>
        <v>0</v>
      </c>
      <c r="I20" s="227">
        <f t="shared" si="1"/>
        <v>0</v>
      </c>
    </row>
    <row r="21" spans="1:9" s="228" customFormat="1" ht="24.95" customHeight="1">
      <c r="A21" s="233" t="s">
        <v>295</v>
      </c>
      <c r="B21" s="234"/>
      <c r="C21" s="235"/>
      <c r="D21" s="223" t="s">
        <v>296</v>
      </c>
      <c r="E21" s="221" t="s">
        <v>90</v>
      </c>
      <c r="F21" s="229">
        <v>200</v>
      </c>
      <c r="G21" s="230"/>
      <c r="H21" s="226">
        <f t="shared" si="0"/>
        <v>0</v>
      </c>
      <c r="I21" s="227">
        <f>H21*1.21</f>
        <v>0</v>
      </c>
    </row>
    <row r="22" spans="1:9" s="228" customFormat="1" ht="24.95" customHeight="1">
      <c r="A22" s="233" t="s">
        <v>297</v>
      </c>
      <c r="B22" s="234"/>
      <c r="C22" s="235"/>
      <c r="D22" s="223" t="s">
        <v>298</v>
      </c>
      <c r="E22" s="221" t="s">
        <v>90</v>
      </c>
      <c r="F22" s="229">
        <v>330</v>
      </c>
      <c r="G22" s="230"/>
      <c r="H22" s="226">
        <f t="shared" si="0"/>
        <v>0</v>
      </c>
      <c r="I22" s="227">
        <f>H22*1.21</f>
        <v>0</v>
      </c>
    </row>
    <row r="23" spans="1:9" s="228" customFormat="1" ht="24.95" customHeight="1">
      <c r="A23" s="233" t="s">
        <v>299</v>
      </c>
      <c r="B23" s="234"/>
      <c r="C23" s="235"/>
      <c r="D23" s="223" t="s">
        <v>561</v>
      </c>
      <c r="E23" s="221"/>
      <c r="F23" s="229"/>
      <c r="G23" s="230"/>
      <c r="H23" s="226"/>
      <c r="I23" s="227"/>
    </row>
    <row r="24" spans="1:9" s="228" customFormat="1" ht="24.95" customHeight="1">
      <c r="A24" s="233" t="s">
        <v>301</v>
      </c>
      <c r="B24" s="234"/>
      <c r="C24" s="235"/>
      <c r="D24" s="223" t="s">
        <v>567</v>
      </c>
      <c r="E24" s="221" t="s">
        <v>284</v>
      </c>
      <c r="F24" s="229">
        <v>1</v>
      </c>
      <c r="G24" s="230"/>
      <c r="H24" s="226">
        <f aca="true" t="shared" si="2" ref="H24">F24*G24</f>
        <v>0</v>
      </c>
      <c r="I24" s="227">
        <f>H24*1.21</f>
        <v>0</v>
      </c>
    </row>
    <row r="25" spans="1:9" s="240" customFormat="1" ht="24.95" customHeight="1">
      <c r="A25" s="233"/>
      <c r="B25" s="234"/>
      <c r="C25" s="235"/>
      <c r="D25" s="223"/>
      <c r="E25" s="221"/>
      <c r="F25" s="229"/>
      <c r="G25" s="230"/>
      <c r="H25" s="226"/>
      <c r="I25" s="227"/>
    </row>
    <row r="26" spans="1:9" s="240" customFormat="1" ht="24.95" customHeight="1">
      <c r="A26" s="233"/>
      <c r="B26" s="234"/>
      <c r="C26" s="235"/>
      <c r="D26" s="223"/>
      <c r="E26" s="221"/>
      <c r="F26" s="229"/>
      <c r="G26" s="230"/>
      <c r="H26" s="226"/>
      <c r="I26" s="227"/>
    </row>
    <row r="27" spans="1:9" s="240" customFormat="1" ht="24.95" customHeight="1">
      <c r="A27" s="220"/>
      <c r="B27" s="234"/>
      <c r="C27" s="235"/>
      <c r="D27" s="241" t="s">
        <v>300</v>
      </c>
      <c r="E27" s="238"/>
      <c r="F27" s="242"/>
      <c r="G27" s="239"/>
      <c r="H27" s="226"/>
      <c r="I27" s="227"/>
    </row>
    <row r="28" spans="1:9" s="248" customFormat="1" ht="24.95" customHeight="1">
      <c r="A28" s="220" t="s">
        <v>303</v>
      </c>
      <c r="B28" s="243"/>
      <c r="C28" s="244"/>
      <c r="D28" s="245" t="s">
        <v>302</v>
      </c>
      <c r="E28" s="221" t="s">
        <v>278</v>
      </c>
      <c r="F28" s="246">
        <v>1</v>
      </c>
      <c r="G28" s="247"/>
      <c r="H28" s="226">
        <f aca="true" t="shared" si="3" ref="H28:H34">F28*G28</f>
        <v>0</v>
      </c>
      <c r="I28" s="227">
        <f aca="true" t="shared" si="4" ref="I28:I34">H28*1.21</f>
        <v>0</v>
      </c>
    </row>
    <row r="29" spans="1:9" s="248" customFormat="1" ht="24.95" customHeight="1">
      <c r="A29" s="220" t="s">
        <v>305</v>
      </c>
      <c r="B29" s="243"/>
      <c r="C29" s="244"/>
      <c r="D29" s="245" t="s">
        <v>304</v>
      </c>
      <c r="E29" s="221" t="s">
        <v>278</v>
      </c>
      <c r="F29" s="246">
        <v>1</v>
      </c>
      <c r="G29" s="247"/>
      <c r="H29" s="226">
        <f t="shared" si="3"/>
        <v>0</v>
      </c>
      <c r="I29" s="227">
        <f t="shared" si="4"/>
        <v>0</v>
      </c>
    </row>
    <row r="30" spans="1:9" s="248" customFormat="1" ht="24.95" customHeight="1">
      <c r="A30" s="220" t="s">
        <v>306</v>
      </c>
      <c r="B30" s="243"/>
      <c r="C30" s="244"/>
      <c r="D30" s="245" t="s">
        <v>563</v>
      </c>
      <c r="E30" s="221" t="s">
        <v>278</v>
      </c>
      <c r="F30" s="246">
        <v>1</v>
      </c>
      <c r="G30" s="247"/>
      <c r="H30" s="226">
        <f aca="true" t="shared" si="5" ref="H30">F30*G30</f>
        <v>0</v>
      </c>
      <c r="I30" s="227">
        <f aca="true" t="shared" si="6" ref="I30">H30*1.21</f>
        <v>0</v>
      </c>
    </row>
    <row r="31" spans="1:9" s="248" customFormat="1" ht="24.95" customHeight="1">
      <c r="A31" s="220" t="s">
        <v>505</v>
      </c>
      <c r="B31" s="243"/>
      <c r="C31" s="244"/>
      <c r="D31" s="245" t="s">
        <v>307</v>
      </c>
      <c r="E31" s="221" t="s">
        <v>278</v>
      </c>
      <c r="F31" s="246">
        <v>1</v>
      </c>
      <c r="G31" s="247"/>
      <c r="H31" s="226">
        <f t="shared" si="3"/>
        <v>0</v>
      </c>
      <c r="I31" s="227">
        <f t="shared" si="4"/>
        <v>0</v>
      </c>
    </row>
    <row r="32" spans="1:9" s="248" customFormat="1" ht="24.95" customHeight="1">
      <c r="A32" s="220" t="s">
        <v>506</v>
      </c>
      <c r="B32" s="243"/>
      <c r="C32" s="244"/>
      <c r="D32" s="245" t="s">
        <v>308</v>
      </c>
      <c r="E32" s="221" t="s">
        <v>278</v>
      </c>
      <c r="F32" s="246">
        <v>1</v>
      </c>
      <c r="G32" s="247"/>
      <c r="H32" s="226">
        <f t="shared" si="3"/>
        <v>0</v>
      </c>
      <c r="I32" s="227">
        <f t="shared" si="4"/>
        <v>0</v>
      </c>
    </row>
    <row r="33" spans="1:9" s="248" customFormat="1" ht="24.95" customHeight="1">
      <c r="A33" s="220" t="s">
        <v>507</v>
      </c>
      <c r="B33" s="243"/>
      <c r="C33" s="244"/>
      <c r="D33" s="245" t="s">
        <v>564</v>
      </c>
      <c r="E33" s="221" t="s">
        <v>278</v>
      </c>
      <c r="F33" s="246">
        <v>2</v>
      </c>
      <c r="G33" s="247"/>
      <c r="H33" s="226">
        <f t="shared" si="3"/>
        <v>0</v>
      </c>
      <c r="I33" s="227">
        <f t="shared" si="4"/>
        <v>0</v>
      </c>
    </row>
    <row r="34" spans="1:9" s="248" customFormat="1" ht="24.95" customHeight="1">
      <c r="A34" s="220" t="s">
        <v>508</v>
      </c>
      <c r="B34" s="243"/>
      <c r="C34" s="244"/>
      <c r="D34" s="245" t="s">
        <v>565</v>
      </c>
      <c r="E34" s="221" t="s">
        <v>284</v>
      </c>
      <c r="F34" s="246">
        <v>9</v>
      </c>
      <c r="G34" s="247"/>
      <c r="H34" s="226">
        <f t="shared" si="3"/>
        <v>0</v>
      </c>
      <c r="I34" s="227">
        <f t="shared" si="4"/>
        <v>0</v>
      </c>
    </row>
    <row r="35" spans="1:9" s="248" customFormat="1" ht="24.95" customHeight="1">
      <c r="A35" s="220"/>
      <c r="B35" s="243"/>
      <c r="C35" s="244"/>
      <c r="D35" s="245"/>
      <c r="E35" s="221"/>
      <c r="F35" s="246"/>
      <c r="G35" s="247"/>
      <c r="H35" s="226"/>
      <c r="I35" s="227"/>
    </row>
    <row r="36" spans="1:9" s="240" customFormat="1" ht="24.95" customHeight="1">
      <c r="A36" s="220"/>
      <c r="B36" s="234"/>
      <c r="C36" s="235"/>
      <c r="D36" s="241" t="s">
        <v>309</v>
      </c>
      <c r="E36" s="238"/>
      <c r="F36" s="242"/>
      <c r="G36" s="239"/>
      <c r="H36" s="226"/>
      <c r="I36" s="227"/>
    </row>
    <row r="37" spans="1:9" s="248" customFormat="1" ht="24.95" customHeight="1">
      <c r="A37" s="220" t="s">
        <v>310</v>
      </c>
      <c r="B37" s="243"/>
      <c r="C37" s="244"/>
      <c r="D37" s="245" t="s">
        <v>311</v>
      </c>
      <c r="E37" s="221" t="s">
        <v>312</v>
      </c>
      <c r="F37" s="246">
        <v>200</v>
      </c>
      <c r="G37" s="247"/>
      <c r="H37" s="226">
        <f>F37*G37</f>
        <v>0</v>
      </c>
      <c r="I37" s="227">
        <f>H37*1.21</f>
        <v>0</v>
      </c>
    </row>
    <row r="38" spans="1:9" s="248" customFormat="1" ht="24.95" customHeight="1">
      <c r="A38" s="220" t="s">
        <v>313</v>
      </c>
      <c r="B38" s="243"/>
      <c r="C38" s="244"/>
      <c r="D38" s="245" t="s">
        <v>314</v>
      </c>
      <c r="E38" s="221" t="s">
        <v>315</v>
      </c>
      <c r="F38" s="246">
        <v>50</v>
      </c>
      <c r="G38" s="247"/>
      <c r="H38" s="226">
        <f>F38*G38</f>
        <v>0</v>
      </c>
      <c r="I38" s="227">
        <f>H38*1.21</f>
        <v>0</v>
      </c>
    </row>
    <row r="39" spans="1:9" s="248" customFormat="1" ht="24.95" customHeight="1">
      <c r="A39" s="220" t="s">
        <v>316</v>
      </c>
      <c r="B39" s="243"/>
      <c r="C39" s="244"/>
      <c r="D39" s="245" t="s">
        <v>317</v>
      </c>
      <c r="E39" s="221" t="s">
        <v>284</v>
      </c>
      <c r="F39" s="246">
        <v>20</v>
      </c>
      <c r="G39" s="247"/>
      <c r="H39" s="226">
        <f>F39*G39</f>
        <v>0</v>
      </c>
      <c r="I39" s="227">
        <f>H39*1.21</f>
        <v>0</v>
      </c>
    </row>
    <row r="40" spans="1:9" s="248" customFormat="1" ht="24.95" customHeight="1">
      <c r="A40" s="220" t="s">
        <v>562</v>
      </c>
      <c r="B40" s="243"/>
      <c r="C40" s="244"/>
      <c r="D40" s="245" t="s">
        <v>318</v>
      </c>
      <c r="E40" s="221" t="s">
        <v>315</v>
      </c>
      <c r="F40" s="246">
        <v>90</v>
      </c>
      <c r="G40" s="247"/>
      <c r="H40" s="226">
        <f>F40*G40</f>
        <v>0</v>
      </c>
      <c r="I40" s="227">
        <f>H40*1.21</f>
        <v>0</v>
      </c>
    </row>
    <row r="41" spans="1:9" s="258" customFormat="1" ht="24.95" customHeight="1">
      <c r="A41" s="249"/>
      <c r="B41" s="250"/>
      <c r="C41" s="251"/>
      <c r="D41" s="252"/>
      <c r="E41" s="253"/>
      <c r="F41" s="254"/>
      <c r="G41" s="255"/>
      <c r="H41" s="256"/>
      <c r="I41" s="257"/>
    </row>
    <row r="42" spans="1:9" s="258" customFormat="1" ht="24.95" customHeight="1">
      <c r="A42" s="249"/>
      <c r="B42" s="250"/>
      <c r="C42" s="251"/>
      <c r="D42" s="252"/>
      <c r="E42" s="253"/>
      <c r="F42" s="254"/>
      <c r="G42" s="255"/>
      <c r="H42" s="256"/>
      <c r="I42" s="257"/>
    </row>
    <row r="43" spans="1:9" s="219" customFormat="1" ht="24.95" customHeight="1">
      <c r="A43" s="249"/>
      <c r="B43" s="250"/>
      <c r="C43" s="251"/>
      <c r="D43" s="259" t="s">
        <v>319</v>
      </c>
      <c r="E43" s="260"/>
      <c r="F43" s="261"/>
      <c r="G43" s="262"/>
      <c r="H43" s="263">
        <f>SUM(H9:H42)</f>
        <v>0</v>
      </c>
      <c r="I43" s="264">
        <f>SUM(I9:I42)</f>
        <v>0</v>
      </c>
    </row>
    <row r="44" spans="1:9" s="219" customFormat="1" ht="24.95" customHeight="1">
      <c r="A44" s="249"/>
      <c r="B44" s="265"/>
      <c r="C44" s="266"/>
      <c r="D44" s="267"/>
      <c r="E44" s="253"/>
      <c r="F44" s="268"/>
      <c r="G44" s="269"/>
      <c r="H44" s="256"/>
      <c r="I44" s="257"/>
    </row>
  </sheetData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80" zoomScaleNormal="80" workbookViewId="0" topLeftCell="A53">
      <selection activeCell="F67" sqref="F67"/>
    </sheetView>
  </sheetViews>
  <sheetFormatPr defaultColWidth="9.00390625" defaultRowHeight="12.75"/>
  <cols>
    <col min="1" max="1" width="14.25390625" style="332" customWidth="1"/>
    <col min="2" max="2" width="27.625" style="332" bestFit="1" customWidth="1"/>
    <col min="3" max="3" width="29.375" style="333" customWidth="1"/>
    <col min="4" max="4" width="69.75390625" style="334" customWidth="1"/>
    <col min="5" max="5" width="12.375" style="332" customWidth="1"/>
    <col min="6" max="6" width="15.25390625" style="335" customWidth="1"/>
    <col min="7" max="7" width="8.125" style="332" customWidth="1"/>
    <col min="8" max="8" width="12.75390625" style="336" customWidth="1"/>
    <col min="257" max="257" width="14.25390625" style="0" customWidth="1"/>
    <col min="258" max="258" width="27.625" style="0" bestFit="1" customWidth="1"/>
    <col min="259" max="259" width="29.375" style="0" customWidth="1"/>
    <col min="260" max="260" width="69.75390625" style="0" customWidth="1"/>
    <col min="261" max="261" width="12.375" style="0" customWidth="1"/>
    <col min="262" max="262" width="15.25390625" style="0" customWidth="1"/>
    <col min="263" max="263" width="8.125" style="0" customWidth="1"/>
    <col min="264" max="264" width="12.75390625" style="0" customWidth="1"/>
    <col min="513" max="513" width="14.25390625" style="0" customWidth="1"/>
    <col min="514" max="514" width="27.625" style="0" bestFit="1" customWidth="1"/>
    <col min="515" max="515" width="29.375" style="0" customWidth="1"/>
    <col min="516" max="516" width="69.75390625" style="0" customWidth="1"/>
    <col min="517" max="517" width="12.375" style="0" customWidth="1"/>
    <col min="518" max="518" width="15.25390625" style="0" customWidth="1"/>
    <col min="519" max="519" width="8.125" style="0" customWidth="1"/>
    <col min="520" max="520" width="12.75390625" style="0" customWidth="1"/>
    <col min="769" max="769" width="14.25390625" style="0" customWidth="1"/>
    <col min="770" max="770" width="27.625" style="0" bestFit="1" customWidth="1"/>
    <col min="771" max="771" width="29.375" style="0" customWidth="1"/>
    <col min="772" max="772" width="69.75390625" style="0" customWidth="1"/>
    <col min="773" max="773" width="12.375" style="0" customWidth="1"/>
    <col min="774" max="774" width="15.25390625" style="0" customWidth="1"/>
    <col min="775" max="775" width="8.125" style="0" customWidth="1"/>
    <col min="776" max="776" width="12.75390625" style="0" customWidth="1"/>
    <col min="1025" max="1025" width="14.25390625" style="0" customWidth="1"/>
    <col min="1026" max="1026" width="27.625" style="0" bestFit="1" customWidth="1"/>
    <col min="1027" max="1027" width="29.375" style="0" customWidth="1"/>
    <col min="1028" max="1028" width="69.75390625" style="0" customWidth="1"/>
    <col min="1029" max="1029" width="12.375" style="0" customWidth="1"/>
    <col min="1030" max="1030" width="15.25390625" style="0" customWidth="1"/>
    <col min="1031" max="1031" width="8.125" style="0" customWidth="1"/>
    <col min="1032" max="1032" width="12.75390625" style="0" customWidth="1"/>
    <col min="1281" max="1281" width="14.25390625" style="0" customWidth="1"/>
    <col min="1282" max="1282" width="27.625" style="0" bestFit="1" customWidth="1"/>
    <col min="1283" max="1283" width="29.375" style="0" customWidth="1"/>
    <col min="1284" max="1284" width="69.75390625" style="0" customWidth="1"/>
    <col min="1285" max="1285" width="12.375" style="0" customWidth="1"/>
    <col min="1286" max="1286" width="15.25390625" style="0" customWidth="1"/>
    <col min="1287" max="1287" width="8.125" style="0" customWidth="1"/>
    <col min="1288" max="1288" width="12.75390625" style="0" customWidth="1"/>
    <col min="1537" max="1537" width="14.25390625" style="0" customWidth="1"/>
    <col min="1538" max="1538" width="27.625" style="0" bestFit="1" customWidth="1"/>
    <col min="1539" max="1539" width="29.375" style="0" customWidth="1"/>
    <col min="1540" max="1540" width="69.75390625" style="0" customWidth="1"/>
    <col min="1541" max="1541" width="12.375" style="0" customWidth="1"/>
    <col min="1542" max="1542" width="15.25390625" style="0" customWidth="1"/>
    <col min="1543" max="1543" width="8.125" style="0" customWidth="1"/>
    <col min="1544" max="1544" width="12.75390625" style="0" customWidth="1"/>
    <col min="1793" max="1793" width="14.25390625" style="0" customWidth="1"/>
    <col min="1794" max="1794" width="27.625" style="0" bestFit="1" customWidth="1"/>
    <col min="1795" max="1795" width="29.375" style="0" customWidth="1"/>
    <col min="1796" max="1796" width="69.75390625" style="0" customWidth="1"/>
    <col min="1797" max="1797" width="12.375" style="0" customWidth="1"/>
    <col min="1798" max="1798" width="15.25390625" style="0" customWidth="1"/>
    <col min="1799" max="1799" width="8.125" style="0" customWidth="1"/>
    <col min="1800" max="1800" width="12.75390625" style="0" customWidth="1"/>
    <col min="2049" max="2049" width="14.25390625" style="0" customWidth="1"/>
    <col min="2050" max="2050" width="27.625" style="0" bestFit="1" customWidth="1"/>
    <col min="2051" max="2051" width="29.375" style="0" customWidth="1"/>
    <col min="2052" max="2052" width="69.75390625" style="0" customWidth="1"/>
    <col min="2053" max="2053" width="12.375" style="0" customWidth="1"/>
    <col min="2054" max="2054" width="15.25390625" style="0" customWidth="1"/>
    <col min="2055" max="2055" width="8.125" style="0" customWidth="1"/>
    <col min="2056" max="2056" width="12.75390625" style="0" customWidth="1"/>
    <col min="2305" max="2305" width="14.25390625" style="0" customWidth="1"/>
    <col min="2306" max="2306" width="27.625" style="0" bestFit="1" customWidth="1"/>
    <col min="2307" max="2307" width="29.375" style="0" customWidth="1"/>
    <col min="2308" max="2308" width="69.75390625" style="0" customWidth="1"/>
    <col min="2309" max="2309" width="12.375" style="0" customWidth="1"/>
    <col min="2310" max="2310" width="15.25390625" style="0" customWidth="1"/>
    <col min="2311" max="2311" width="8.125" style="0" customWidth="1"/>
    <col min="2312" max="2312" width="12.75390625" style="0" customWidth="1"/>
    <col min="2561" max="2561" width="14.25390625" style="0" customWidth="1"/>
    <col min="2562" max="2562" width="27.625" style="0" bestFit="1" customWidth="1"/>
    <col min="2563" max="2563" width="29.375" style="0" customWidth="1"/>
    <col min="2564" max="2564" width="69.75390625" style="0" customWidth="1"/>
    <col min="2565" max="2565" width="12.375" style="0" customWidth="1"/>
    <col min="2566" max="2566" width="15.25390625" style="0" customWidth="1"/>
    <col min="2567" max="2567" width="8.125" style="0" customWidth="1"/>
    <col min="2568" max="2568" width="12.75390625" style="0" customWidth="1"/>
    <col min="2817" max="2817" width="14.25390625" style="0" customWidth="1"/>
    <col min="2818" max="2818" width="27.625" style="0" bestFit="1" customWidth="1"/>
    <col min="2819" max="2819" width="29.375" style="0" customWidth="1"/>
    <col min="2820" max="2820" width="69.75390625" style="0" customWidth="1"/>
    <col min="2821" max="2821" width="12.375" style="0" customWidth="1"/>
    <col min="2822" max="2822" width="15.25390625" style="0" customWidth="1"/>
    <col min="2823" max="2823" width="8.125" style="0" customWidth="1"/>
    <col min="2824" max="2824" width="12.75390625" style="0" customWidth="1"/>
    <col min="3073" max="3073" width="14.25390625" style="0" customWidth="1"/>
    <col min="3074" max="3074" width="27.625" style="0" bestFit="1" customWidth="1"/>
    <col min="3075" max="3075" width="29.375" style="0" customWidth="1"/>
    <col min="3076" max="3076" width="69.75390625" style="0" customWidth="1"/>
    <col min="3077" max="3077" width="12.375" style="0" customWidth="1"/>
    <col min="3078" max="3078" width="15.25390625" style="0" customWidth="1"/>
    <col min="3079" max="3079" width="8.125" style="0" customWidth="1"/>
    <col min="3080" max="3080" width="12.75390625" style="0" customWidth="1"/>
    <col min="3329" max="3329" width="14.25390625" style="0" customWidth="1"/>
    <col min="3330" max="3330" width="27.625" style="0" bestFit="1" customWidth="1"/>
    <col min="3331" max="3331" width="29.375" style="0" customWidth="1"/>
    <col min="3332" max="3332" width="69.75390625" style="0" customWidth="1"/>
    <col min="3333" max="3333" width="12.375" style="0" customWidth="1"/>
    <col min="3334" max="3334" width="15.25390625" style="0" customWidth="1"/>
    <col min="3335" max="3335" width="8.125" style="0" customWidth="1"/>
    <col min="3336" max="3336" width="12.75390625" style="0" customWidth="1"/>
    <col min="3585" max="3585" width="14.25390625" style="0" customWidth="1"/>
    <col min="3586" max="3586" width="27.625" style="0" bestFit="1" customWidth="1"/>
    <col min="3587" max="3587" width="29.375" style="0" customWidth="1"/>
    <col min="3588" max="3588" width="69.75390625" style="0" customWidth="1"/>
    <col min="3589" max="3589" width="12.375" style="0" customWidth="1"/>
    <col min="3590" max="3590" width="15.25390625" style="0" customWidth="1"/>
    <col min="3591" max="3591" width="8.125" style="0" customWidth="1"/>
    <col min="3592" max="3592" width="12.75390625" style="0" customWidth="1"/>
    <col min="3841" max="3841" width="14.25390625" style="0" customWidth="1"/>
    <col min="3842" max="3842" width="27.625" style="0" bestFit="1" customWidth="1"/>
    <col min="3843" max="3843" width="29.375" style="0" customWidth="1"/>
    <col min="3844" max="3844" width="69.75390625" style="0" customWidth="1"/>
    <col min="3845" max="3845" width="12.375" style="0" customWidth="1"/>
    <col min="3846" max="3846" width="15.25390625" style="0" customWidth="1"/>
    <col min="3847" max="3847" width="8.125" style="0" customWidth="1"/>
    <col min="3848" max="3848" width="12.75390625" style="0" customWidth="1"/>
    <col min="4097" max="4097" width="14.25390625" style="0" customWidth="1"/>
    <col min="4098" max="4098" width="27.625" style="0" bestFit="1" customWidth="1"/>
    <col min="4099" max="4099" width="29.375" style="0" customWidth="1"/>
    <col min="4100" max="4100" width="69.75390625" style="0" customWidth="1"/>
    <col min="4101" max="4101" width="12.375" style="0" customWidth="1"/>
    <col min="4102" max="4102" width="15.25390625" style="0" customWidth="1"/>
    <col min="4103" max="4103" width="8.125" style="0" customWidth="1"/>
    <col min="4104" max="4104" width="12.75390625" style="0" customWidth="1"/>
    <col min="4353" max="4353" width="14.25390625" style="0" customWidth="1"/>
    <col min="4354" max="4354" width="27.625" style="0" bestFit="1" customWidth="1"/>
    <col min="4355" max="4355" width="29.375" style="0" customWidth="1"/>
    <col min="4356" max="4356" width="69.75390625" style="0" customWidth="1"/>
    <col min="4357" max="4357" width="12.375" style="0" customWidth="1"/>
    <col min="4358" max="4358" width="15.25390625" style="0" customWidth="1"/>
    <col min="4359" max="4359" width="8.125" style="0" customWidth="1"/>
    <col min="4360" max="4360" width="12.75390625" style="0" customWidth="1"/>
    <col min="4609" max="4609" width="14.25390625" style="0" customWidth="1"/>
    <col min="4610" max="4610" width="27.625" style="0" bestFit="1" customWidth="1"/>
    <col min="4611" max="4611" width="29.375" style="0" customWidth="1"/>
    <col min="4612" max="4612" width="69.75390625" style="0" customWidth="1"/>
    <col min="4613" max="4613" width="12.375" style="0" customWidth="1"/>
    <col min="4614" max="4614" width="15.25390625" style="0" customWidth="1"/>
    <col min="4615" max="4615" width="8.125" style="0" customWidth="1"/>
    <col min="4616" max="4616" width="12.75390625" style="0" customWidth="1"/>
    <col min="4865" max="4865" width="14.25390625" style="0" customWidth="1"/>
    <col min="4866" max="4866" width="27.625" style="0" bestFit="1" customWidth="1"/>
    <col min="4867" max="4867" width="29.375" style="0" customWidth="1"/>
    <col min="4868" max="4868" width="69.75390625" style="0" customWidth="1"/>
    <col min="4869" max="4869" width="12.375" style="0" customWidth="1"/>
    <col min="4870" max="4870" width="15.25390625" style="0" customWidth="1"/>
    <col min="4871" max="4871" width="8.125" style="0" customWidth="1"/>
    <col min="4872" max="4872" width="12.75390625" style="0" customWidth="1"/>
    <col min="5121" max="5121" width="14.25390625" style="0" customWidth="1"/>
    <col min="5122" max="5122" width="27.625" style="0" bestFit="1" customWidth="1"/>
    <col min="5123" max="5123" width="29.375" style="0" customWidth="1"/>
    <col min="5124" max="5124" width="69.75390625" style="0" customWidth="1"/>
    <col min="5125" max="5125" width="12.375" style="0" customWidth="1"/>
    <col min="5126" max="5126" width="15.25390625" style="0" customWidth="1"/>
    <col min="5127" max="5127" width="8.125" style="0" customWidth="1"/>
    <col min="5128" max="5128" width="12.75390625" style="0" customWidth="1"/>
    <col min="5377" max="5377" width="14.25390625" style="0" customWidth="1"/>
    <col min="5378" max="5378" width="27.625" style="0" bestFit="1" customWidth="1"/>
    <col min="5379" max="5379" width="29.375" style="0" customWidth="1"/>
    <col min="5380" max="5380" width="69.75390625" style="0" customWidth="1"/>
    <col min="5381" max="5381" width="12.375" style="0" customWidth="1"/>
    <col min="5382" max="5382" width="15.25390625" style="0" customWidth="1"/>
    <col min="5383" max="5383" width="8.125" style="0" customWidth="1"/>
    <col min="5384" max="5384" width="12.75390625" style="0" customWidth="1"/>
    <col min="5633" max="5633" width="14.25390625" style="0" customWidth="1"/>
    <col min="5634" max="5634" width="27.625" style="0" bestFit="1" customWidth="1"/>
    <col min="5635" max="5635" width="29.375" style="0" customWidth="1"/>
    <col min="5636" max="5636" width="69.75390625" style="0" customWidth="1"/>
    <col min="5637" max="5637" width="12.375" style="0" customWidth="1"/>
    <col min="5638" max="5638" width="15.25390625" style="0" customWidth="1"/>
    <col min="5639" max="5639" width="8.125" style="0" customWidth="1"/>
    <col min="5640" max="5640" width="12.75390625" style="0" customWidth="1"/>
    <col min="5889" max="5889" width="14.25390625" style="0" customWidth="1"/>
    <col min="5890" max="5890" width="27.625" style="0" bestFit="1" customWidth="1"/>
    <col min="5891" max="5891" width="29.375" style="0" customWidth="1"/>
    <col min="5892" max="5892" width="69.75390625" style="0" customWidth="1"/>
    <col min="5893" max="5893" width="12.375" style="0" customWidth="1"/>
    <col min="5894" max="5894" width="15.25390625" style="0" customWidth="1"/>
    <col min="5895" max="5895" width="8.125" style="0" customWidth="1"/>
    <col min="5896" max="5896" width="12.75390625" style="0" customWidth="1"/>
    <col min="6145" max="6145" width="14.25390625" style="0" customWidth="1"/>
    <col min="6146" max="6146" width="27.625" style="0" bestFit="1" customWidth="1"/>
    <col min="6147" max="6147" width="29.375" style="0" customWidth="1"/>
    <col min="6148" max="6148" width="69.75390625" style="0" customWidth="1"/>
    <col min="6149" max="6149" width="12.375" style="0" customWidth="1"/>
    <col min="6150" max="6150" width="15.25390625" style="0" customWidth="1"/>
    <col min="6151" max="6151" width="8.125" style="0" customWidth="1"/>
    <col min="6152" max="6152" width="12.75390625" style="0" customWidth="1"/>
    <col min="6401" max="6401" width="14.25390625" style="0" customWidth="1"/>
    <col min="6402" max="6402" width="27.625" style="0" bestFit="1" customWidth="1"/>
    <col min="6403" max="6403" width="29.375" style="0" customWidth="1"/>
    <col min="6404" max="6404" width="69.75390625" style="0" customWidth="1"/>
    <col min="6405" max="6405" width="12.375" style="0" customWidth="1"/>
    <col min="6406" max="6406" width="15.25390625" style="0" customWidth="1"/>
    <col min="6407" max="6407" width="8.125" style="0" customWidth="1"/>
    <col min="6408" max="6408" width="12.75390625" style="0" customWidth="1"/>
    <col min="6657" max="6657" width="14.25390625" style="0" customWidth="1"/>
    <col min="6658" max="6658" width="27.625" style="0" bestFit="1" customWidth="1"/>
    <col min="6659" max="6659" width="29.375" style="0" customWidth="1"/>
    <col min="6660" max="6660" width="69.75390625" style="0" customWidth="1"/>
    <col min="6661" max="6661" width="12.375" style="0" customWidth="1"/>
    <col min="6662" max="6662" width="15.25390625" style="0" customWidth="1"/>
    <col min="6663" max="6663" width="8.125" style="0" customWidth="1"/>
    <col min="6664" max="6664" width="12.75390625" style="0" customWidth="1"/>
    <col min="6913" max="6913" width="14.25390625" style="0" customWidth="1"/>
    <col min="6914" max="6914" width="27.625" style="0" bestFit="1" customWidth="1"/>
    <col min="6915" max="6915" width="29.375" style="0" customWidth="1"/>
    <col min="6916" max="6916" width="69.75390625" style="0" customWidth="1"/>
    <col min="6917" max="6917" width="12.375" style="0" customWidth="1"/>
    <col min="6918" max="6918" width="15.25390625" style="0" customWidth="1"/>
    <col min="6919" max="6919" width="8.125" style="0" customWidth="1"/>
    <col min="6920" max="6920" width="12.75390625" style="0" customWidth="1"/>
    <col min="7169" max="7169" width="14.25390625" style="0" customWidth="1"/>
    <col min="7170" max="7170" width="27.625" style="0" bestFit="1" customWidth="1"/>
    <col min="7171" max="7171" width="29.375" style="0" customWidth="1"/>
    <col min="7172" max="7172" width="69.75390625" style="0" customWidth="1"/>
    <col min="7173" max="7173" width="12.375" style="0" customWidth="1"/>
    <col min="7174" max="7174" width="15.25390625" style="0" customWidth="1"/>
    <col min="7175" max="7175" width="8.125" style="0" customWidth="1"/>
    <col min="7176" max="7176" width="12.75390625" style="0" customWidth="1"/>
    <col min="7425" max="7425" width="14.25390625" style="0" customWidth="1"/>
    <col min="7426" max="7426" width="27.625" style="0" bestFit="1" customWidth="1"/>
    <col min="7427" max="7427" width="29.375" style="0" customWidth="1"/>
    <col min="7428" max="7428" width="69.75390625" style="0" customWidth="1"/>
    <col min="7429" max="7429" width="12.375" style="0" customWidth="1"/>
    <col min="7430" max="7430" width="15.25390625" style="0" customWidth="1"/>
    <col min="7431" max="7431" width="8.125" style="0" customWidth="1"/>
    <col min="7432" max="7432" width="12.75390625" style="0" customWidth="1"/>
    <col min="7681" max="7681" width="14.25390625" style="0" customWidth="1"/>
    <col min="7682" max="7682" width="27.625" style="0" bestFit="1" customWidth="1"/>
    <col min="7683" max="7683" width="29.375" style="0" customWidth="1"/>
    <col min="7684" max="7684" width="69.75390625" style="0" customWidth="1"/>
    <col min="7685" max="7685" width="12.375" style="0" customWidth="1"/>
    <col min="7686" max="7686" width="15.25390625" style="0" customWidth="1"/>
    <col min="7687" max="7687" width="8.125" style="0" customWidth="1"/>
    <col min="7688" max="7688" width="12.75390625" style="0" customWidth="1"/>
    <col min="7937" max="7937" width="14.25390625" style="0" customWidth="1"/>
    <col min="7938" max="7938" width="27.625" style="0" bestFit="1" customWidth="1"/>
    <col min="7939" max="7939" width="29.375" style="0" customWidth="1"/>
    <col min="7940" max="7940" width="69.75390625" style="0" customWidth="1"/>
    <col min="7941" max="7941" width="12.375" style="0" customWidth="1"/>
    <col min="7942" max="7942" width="15.25390625" style="0" customWidth="1"/>
    <col min="7943" max="7943" width="8.125" style="0" customWidth="1"/>
    <col min="7944" max="7944" width="12.75390625" style="0" customWidth="1"/>
    <col min="8193" max="8193" width="14.25390625" style="0" customWidth="1"/>
    <col min="8194" max="8194" width="27.625" style="0" bestFit="1" customWidth="1"/>
    <col min="8195" max="8195" width="29.375" style="0" customWidth="1"/>
    <col min="8196" max="8196" width="69.75390625" style="0" customWidth="1"/>
    <col min="8197" max="8197" width="12.375" style="0" customWidth="1"/>
    <col min="8198" max="8198" width="15.25390625" style="0" customWidth="1"/>
    <col min="8199" max="8199" width="8.125" style="0" customWidth="1"/>
    <col min="8200" max="8200" width="12.75390625" style="0" customWidth="1"/>
    <col min="8449" max="8449" width="14.25390625" style="0" customWidth="1"/>
    <col min="8450" max="8450" width="27.625" style="0" bestFit="1" customWidth="1"/>
    <col min="8451" max="8451" width="29.375" style="0" customWidth="1"/>
    <col min="8452" max="8452" width="69.75390625" style="0" customWidth="1"/>
    <col min="8453" max="8453" width="12.375" style="0" customWidth="1"/>
    <col min="8454" max="8454" width="15.25390625" style="0" customWidth="1"/>
    <col min="8455" max="8455" width="8.125" style="0" customWidth="1"/>
    <col min="8456" max="8456" width="12.75390625" style="0" customWidth="1"/>
    <col min="8705" max="8705" width="14.25390625" style="0" customWidth="1"/>
    <col min="8706" max="8706" width="27.625" style="0" bestFit="1" customWidth="1"/>
    <col min="8707" max="8707" width="29.375" style="0" customWidth="1"/>
    <col min="8708" max="8708" width="69.75390625" style="0" customWidth="1"/>
    <col min="8709" max="8709" width="12.375" style="0" customWidth="1"/>
    <col min="8710" max="8710" width="15.25390625" style="0" customWidth="1"/>
    <col min="8711" max="8711" width="8.125" style="0" customWidth="1"/>
    <col min="8712" max="8712" width="12.75390625" style="0" customWidth="1"/>
    <col min="8961" max="8961" width="14.25390625" style="0" customWidth="1"/>
    <col min="8962" max="8962" width="27.625" style="0" bestFit="1" customWidth="1"/>
    <col min="8963" max="8963" width="29.375" style="0" customWidth="1"/>
    <col min="8964" max="8964" width="69.75390625" style="0" customWidth="1"/>
    <col min="8965" max="8965" width="12.375" style="0" customWidth="1"/>
    <col min="8966" max="8966" width="15.25390625" style="0" customWidth="1"/>
    <col min="8967" max="8967" width="8.125" style="0" customWidth="1"/>
    <col min="8968" max="8968" width="12.75390625" style="0" customWidth="1"/>
    <col min="9217" max="9217" width="14.25390625" style="0" customWidth="1"/>
    <col min="9218" max="9218" width="27.625" style="0" bestFit="1" customWidth="1"/>
    <col min="9219" max="9219" width="29.375" style="0" customWidth="1"/>
    <col min="9220" max="9220" width="69.75390625" style="0" customWidth="1"/>
    <col min="9221" max="9221" width="12.375" style="0" customWidth="1"/>
    <col min="9222" max="9222" width="15.25390625" style="0" customWidth="1"/>
    <col min="9223" max="9223" width="8.125" style="0" customWidth="1"/>
    <col min="9224" max="9224" width="12.75390625" style="0" customWidth="1"/>
    <col min="9473" max="9473" width="14.25390625" style="0" customWidth="1"/>
    <col min="9474" max="9474" width="27.625" style="0" bestFit="1" customWidth="1"/>
    <col min="9475" max="9475" width="29.375" style="0" customWidth="1"/>
    <col min="9476" max="9476" width="69.75390625" style="0" customWidth="1"/>
    <col min="9477" max="9477" width="12.375" style="0" customWidth="1"/>
    <col min="9478" max="9478" width="15.25390625" style="0" customWidth="1"/>
    <col min="9479" max="9479" width="8.125" style="0" customWidth="1"/>
    <col min="9480" max="9480" width="12.75390625" style="0" customWidth="1"/>
    <col min="9729" max="9729" width="14.25390625" style="0" customWidth="1"/>
    <col min="9730" max="9730" width="27.625" style="0" bestFit="1" customWidth="1"/>
    <col min="9731" max="9731" width="29.375" style="0" customWidth="1"/>
    <col min="9732" max="9732" width="69.75390625" style="0" customWidth="1"/>
    <col min="9733" max="9733" width="12.375" style="0" customWidth="1"/>
    <col min="9734" max="9734" width="15.25390625" style="0" customWidth="1"/>
    <col min="9735" max="9735" width="8.125" style="0" customWidth="1"/>
    <col min="9736" max="9736" width="12.75390625" style="0" customWidth="1"/>
    <col min="9985" max="9985" width="14.25390625" style="0" customWidth="1"/>
    <col min="9986" max="9986" width="27.625" style="0" bestFit="1" customWidth="1"/>
    <col min="9987" max="9987" width="29.375" style="0" customWidth="1"/>
    <col min="9988" max="9988" width="69.75390625" style="0" customWidth="1"/>
    <col min="9989" max="9989" width="12.375" style="0" customWidth="1"/>
    <col min="9990" max="9990" width="15.25390625" style="0" customWidth="1"/>
    <col min="9991" max="9991" width="8.125" style="0" customWidth="1"/>
    <col min="9992" max="9992" width="12.75390625" style="0" customWidth="1"/>
    <col min="10241" max="10241" width="14.25390625" style="0" customWidth="1"/>
    <col min="10242" max="10242" width="27.625" style="0" bestFit="1" customWidth="1"/>
    <col min="10243" max="10243" width="29.375" style="0" customWidth="1"/>
    <col min="10244" max="10244" width="69.75390625" style="0" customWidth="1"/>
    <col min="10245" max="10245" width="12.375" style="0" customWidth="1"/>
    <col min="10246" max="10246" width="15.25390625" style="0" customWidth="1"/>
    <col min="10247" max="10247" width="8.125" style="0" customWidth="1"/>
    <col min="10248" max="10248" width="12.75390625" style="0" customWidth="1"/>
    <col min="10497" max="10497" width="14.25390625" style="0" customWidth="1"/>
    <col min="10498" max="10498" width="27.625" style="0" bestFit="1" customWidth="1"/>
    <col min="10499" max="10499" width="29.375" style="0" customWidth="1"/>
    <col min="10500" max="10500" width="69.75390625" style="0" customWidth="1"/>
    <col min="10501" max="10501" width="12.375" style="0" customWidth="1"/>
    <col min="10502" max="10502" width="15.25390625" style="0" customWidth="1"/>
    <col min="10503" max="10503" width="8.125" style="0" customWidth="1"/>
    <col min="10504" max="10504" width="12.75390625" style="0" customWidth="1"/>
    <col min="10753" max="10753" width="14.25390625" style="0" customWidth="1"/>
    <col min="10754" max="10754" width="27.625" style="0" bestFit="1" customWidth="1"/>
    <col min="10755" max="10755" width="29.375" style="0" customWidth="1"/>
    <col min="10756" max="10756" width="69.75390625" style="0" customWidth="1"/>
    <col min="10757" max="10757" width="12.375" style="0" customWidth="1"/>
    <col min="10758" max="10758" width="15.25390625" style="0" customWidth="1"/>
    <col min="10759" max="10759" width="8.125" style="0" customWidth="1"/>
    <col min="10760" max="10760" width="12.75390625" style="0" customWidth="1"/>
    <col min="11009" max="11009" width="14.25390625" style="0" customWidth="1"/>
    <col min="11010" max="11010" width="27.625" style="0" bestFit="1" customWidth="1"/>
    <col min="11011" max="11011" width="29.375" style="0" customWidth="1"/>
    <col min="11012" max="11012" width="69.75390625" style="0" customWidth="1"/>
    <col min="11013" max="11013" width="12.375" style="0" customWidth="1"/>
    <col min="11014" max="11014" width="15.25390625" style="0" customWidth="1"/>
    <col min="11015" max="11015" width="8.125" style="0" customWidth="1"/>
    <col min="11016" max="11016" width="12.75390625" style="0" customWidth="1"/>
    <col min="11265" max="11265" width="14.25390625" style="0" customWidth="1"/>
    <col min="11266" max="11266" width="27.625" style="0" bestFit="1" customWidth="1"/>
    <col min="11267" max="11267" width="29.375" style="0" customWidth="1"/>
    <col min="11268" max="11268" width="69.75390625" style="0" customWidth="1"/>
    <col min="11269" max="11269" width="12.375" style="0" customWidth="1"/>
    <col min="11270" max="11270" width="15.25390625" style="0" customWidth="1"/>
    <col min="11271" max="11271" width="8.125" style="0" customWidth="1"/>
    <col min="11272" max="11272" width="12.75390625" style="0" customWidth="1"/>
    <col min="11521" max="11521" width="14.25390625" style="0" customWidth="1"/>
    <col min="11522" max="11522" width="27.625" style="0" bestFit="1" customWidth="1"/>
    <col min="11523" max="11523" width="29.375" style="0" customWidth="1"/>
    <col min="11524" max="11524" width="69.75390625" style="0" customWidth="1"/>
    <col min="11525" max="11525" width="12.375" style="0" customWidth="1"/>
    <col min="11526" max="11526" width="15.25390625" style="0" customWidth="1"/>
    <col min="11527" max="11527" width="8.125" style="0" customWidth="1"/>
    <col min="11528" max="11528" width="12.75390625" style="0" customWidth="1"/>
    <col min="11777" max="11777" width="14.25390625" style="0" customWidth="1"/>
    <col min="11778" max="11778" width="27.625" style="0" bestFit="1" customWidth="1"/>
    <col min="11779" max="11779" width="29.375" style="0" customWidth="1"/>
    <col min="11780" max="11780" width="69.75390625" style="0" customWidth="1"/>
    <col min="11781" max="11781" width="12.375" style="0" customWidth="1"/>
    <col min="11782" max="11782" width="15.25390625" style="0" customWidth="1"/>
    <col min="11783" max="11783" width="8.125" style="0" customWidth="1"/>
    <col min="11784" max="11784" width="12.75390625" style="0" customWidth="1"/>
    <col min="12033" max="12033" width="14.25390625" style="0" customWidth="1"/>
    <col min="12034" max="12034" width="27.625" style="0" bestFit="1" customWidth="1"/>
    <col min="12035" max="12035" width="29.375" style="0" customWidth="1"/>
    <col min="12036" max="12036" width="69.75390625" style="0" customWidth="1"/>
    <col min="12037" max="12037" width="12.375" style="0" customWidth="1"/>
    <col min="12038" max="12038" width="15.25390625" style="0" customWidth="1"/>
    <col min="12039" max="12039" width="8.125" style="0" customWidth="1"/>
    <col min="12040" max="12040" width="12.75390625" style="0" customWidth="1"/>
    <col min="12289" max="12289" width="14.25390625" style="0" customWidth="1"/>
    <col min="12290" max="12290" width="27.625" style="0" bestFit="1" customWidth="1"/>
    <col min="12291" max="12291" width="29.375" style="0" customWidth="1"/>
    <col min="12292" max="12292" width="69.75390625" style="0" customWidth="1"/>
    <col min="12293" max="12293" width="12.375" style="0" customWidth="1"/>
    <col min="12294" max="12294" width="15.25390625" style="0" customWidth="1"/>
    <col min="12295" max="12295" width="8.125" style="0" customWidth="1"/>
    <col min="12296" max="12296" width="12.75390625" style="0" customWidth="1"/>
    <col min="12545" max="12545" width="14.25390625" style="0" customWidth="1"/>
    <col min="12546" max="12546" width="27.625" style="0" bestFit="1" customWidth="1"/>
    <col min="12547" max="12547" width="29.375" style="0" customWidth="1"/>
    <col min="12548" max="12548" width="69.75390625" style="0" customWidth="1"/>
    <col min="12549" max="12549" width="12.375" style="0" customWidth="1"/>
    <col min="12550" max="12550" width="15.25390625" style="0" customWidth="1"/>
    <col min="12551" max="12551" width="8.125" style="0" customWidth="1"/>
    <col min="12552" max="12552" width="12.75390625" style="0" customWidth="1"/>
    <col min="12801" max="12801" width="14.25390625" style="0" customWidth="1"/>
    <col min="12802" max="12802" width="27.625" style="0" bestFit="1" customWidth="1"/>
    <col min="12803" max="12803" width="29.375" style="0" customWidth="1"/>
    <col min="12804" max="12804" width="69.75390625" style="0" customWidth="1"/>
    <col min="12805" max="12805" width="12.375" style="0" customWidth="1"/>
    <col min="12806" max="12806" width="15.25390625" style="0" customWidth="1"/>
    <col min="12807" max="12807" width="8.125" style="0" customWidth="1"/>
    <col min="12808" max="12808" width="12.75390625" style="0" customWidth="1"/>
    <col min="13057" max="13057" width="14.25390625" style="0" customWidth="1"/>
    <col min="13058" max="13058" width="27.625" style="0" bestFit="1" customWidth="1"/>
    <col min="13059" max="13059" width="29.375" style="0" customWidth="1"/>
    <col min="13060" max="13060" width="69.75390625" style="0" customWidth="1"/>
    <col min="13061" max="13061" width="12.375" style="0" customWidth="1"/>
    <col min="13062" max="13062" width="15.25390625" style="0" customWidth="1"/>
    <col min="13063" max="13063" width="8.125" style="0" customWidth="1"/>
    <col min="13064" max="13064" width="12.75390625" style="0" customWidth="1"/>
    <col min="13313" max="13313" width="14.25390625" style="0" customWidth="1"/>
    <col min="13314" max="13314" width="27.625" style="0" bestFit="1" customWidth="1"/>
    <col min="13315" max="13315" width="29.375" style="0" customWidth="1"/>
    <col min="13316" max="13316" width="69.75390625" style="0" customWidth="1"/>
    <col min="13317" max="13317" width="12.375" style="0" customWidth="1"/>
    <col min="13318" max="13318" width="15.25390625" style="0" customWidth="1"/>
    <col min="13319" max="13319" width="8.125" style="0" customWidth="1"/>
    <col min="13320" max="13320" width="12.75390625" style="0" customWidth="1"/>
    <col min="13569" max="13569" width="14.25390625" style="0" customWidth="1"/>
    <col min="13570" max="13570" width="27.625" style="0" bestFit="1" customWidth="1"/>
    <col min="13571" max="13571" width="29.375" style="0" customWidth="1"/>
    <col min="13572" max="13572" width="69.75390625" style="0" customWidth="1"/>
    <col min="13573" max="13573" width="12.375" style="0" customWidth="1"/>
    <col min="13574" max="13574" width="15.25390625" style="0" customWidth="1"/>
    <col min="13575" max="13575" width="8.125" style="0" customWidth="1"/>
    <col min="13576" max="13576" width="12.75390625" style="0" customWidth="1"/>
    <col min="13825" max="13825" width="14.25390625" style="0" customWidth="1"/>
    <col min="13826" max="13826" width="27.625" style="0" bestFit="1" customWidth="1"/>
    <col min="13827" max="13827" width="29.375" style="0" customWidth="1"/>
    <col min="13828" max="13828" width="69.75390625" style="0" customWidth="1"/>
    <col min="13829" max="13829" width="12.375" style="0" customWidth="1"/>
    <col min="13830" max="13830" width="15.25390625" style="0" customWidth="1"/>
    <col min="13831" max="13831" width="8.125" style="0" customWidth="1"/>
    <col min="13832" max="13832" width="12.75390625" style="0" customWidth="1"/>
    <col min="14081" max="14081" width="14.25390625" style="0" customWidth="1"/>
    <col min="14082" max="14082" width="27.625" style="0" bestFit="1" customWidth="1"/>
    <col min="14083" max="14083" width="29.375" style="0" customWidth="1"/>
    <col min="14084" max="14084" width="69.75390625" style="0" customWidth="1"/>
    <col min="14085" max="14085" width="12.375" style="0" customWidth="1"/>
    <col min="14086" max="14086" width="15.25390625" style="0" customWidth="1"/>
    <col min="14087" max="14087" width="8.125" style="0" customWidth="1"/>
    <col min="14088" max="14088" width="12.75390625" style="0" customWidth="1"/>
    <col min="14337" max="14337" width="14.25390625" style="0" customWidth="1"/>
    <col min="14338" max="14338" width="27.625" style="0" bestFit="1" customWidth="1"/>
    <col min="14339" max="14339" width="29.375" style="0" customWidth="1"/>
    <col min="14340" max="14340" width="69.75390625" style="0" customWidth="1"/>
    <col min="14341" max="14341" width="12.375" style="0" customWidth="1"/>
    <col min="14342" max="14342" width="15.25390625" style="0" customWidth="1"/>
    <col min="14343" max="14343" width="8.125" style="0" customWidth="1"/>
    <col min="14344" max="14344" width="12.75390625" style="0" customWidth="1"/>
    <col min="14593" max="14593" width="14.25390625" style="0" customWidth="1"/>
    <col min="14594" max="14594" width="27.625" style="0" bestFit="1" customWidth="1"/>
    <col min="14595" max="14595" width="29.375" style="0" customWidth="1"/>
    <col min="14596" max="14596" width="69.75390625" style="0" customWidth="1"/>
    <col min="14597" max="14597" width="12.375" style="0" customWidth="1"/>
    <col min="14598" max="14598" width="15.25390625" style="0" customWidth="1"/>
    <col min="14599" max="14599" width="8.125" style="0" customWidth="1"/>
    <col min="14600" max="14600" width="12.75390625" style="0" customWidth="1"/>
    <col min="14849" max="14849" width="14.25390625" style="0" customWidth="1"/>
    <col min="14850" max="14850" width="27.625" style="0" bestFit="1" customWidth="1"/>
    <col min="14851" max="14851" width="29.375" style="0" customWidth="1"/>
    <col min="14852" max="14852" width="69.75390625" style="0" customWidth="1"/>
    <col min="14853" max="14853" width="12.375" style="0" customWidth="1"/>
    <col min="14854" max="14854" width="15.25390625" style="0" customWidth="1"/>
    <col min="14855" max="14855" width="8.125" style="0" customWidth="1"/>
    <col min="14856" max="14856" width="12.75390625" style="0" customWidth="1"/>
    <col min="15105" max="15105" width="14.25390625" style="0" customWidth="1"/>
    <col min="15106" max="15106" width="27.625" style="0" bestFit="1" customWidth="1"/>
    <col min="15107" max="15107" width="29.375" style="0" customWidth="1"/>
    <col min="15108" max="15108" width="69.75390625" style="0" customWidth="1"/>
    <col min="15109" max="15109" width="12.375" style="0" customWidth="1"/>
    <col min="15110" max="15110" width="15.25390625" style="0" customWidth="1"/>
    <col min="15111" max="15111" width="8.125" style="0" customWidth="1"/>
    <col min="15112" max="15112" width="12.75390625" style="0" customWidth="1"/>
    <col min="15361" max="15361" width="14.25390625" style="0" customWidth="1"/>
    <col min="15362" max="15362" width="27.625" style="0" bestFit="1" customWidth="1"/>
    <col min="15363" max="15363" width="29.375" style="0" customWidth="1"/>
    <col min="15364" max="15364" width="69.75390625" style="0" customWidth="1"/>
    <col min="15365" max="15365" width="12.375" style="0" customWidth="1"/>
    <col min="15366" max="15366" width="15.25390625" style="0" customWidth="1"/>
    <col min="15367" max="15367" width="8.125" style="0" customWidth="1"/>
    <col min="15368" max="15368" width="12.75390625" style="0" customWidth="1"/>
    <col min="15617" max="15617" width="14.25390625" style="0" customWidth="1"/>
    <col min="15618" max="15618" width="27.625" style="0" bestFit="1" customWidth="1"/>
    <col min="15619" max="15619" width="29.375" style="0" customWidth="1"/>
    <col min="15620" max="15620" width="69.75390625" style="0" customWidth="1"/>
    <col min="15621" max="15621" width="12.375" style="0" customWidth="1"/>
    <col min="15622" max="15622" width="15.25390625" style="0" customWidth="1"/>
    <col min="15623" max="15623" width="8.125" style="0" customWidth="1"/>
    <col min="15624" max="15624" width="12.75390625" style="0" customWidth="1"/>
    <col min="15873" max="15873" width="14.25390625" style="0" customWidth="1"/>
    <col min="15874" max="15874" width="27.625" style="0" bestFit="1" customWidth="1"/>
    <col min="15875" max="15875" width="29.375" style="0" customWidth="1"/>
    <col min="15876" max="15876" width="69.75390625" style="0" customWidth="1"/>
    <col min="15877" max="15877" width="12.375" style="0" customWidth="1"/>
    <col min="15878" max="15878" width="15.25390625" style="0" customWidth="1"/>
    <col min="15879" max="15879" width="8.125" style="0" customWidth="1"/>
    <col min="15880" max="15880" width="12.75390625" style="0" customWidth="1"/>
    <col min="16129" max="16129" width="14.25390625" style="0" customWidth="1"/>
    <col min="16130" max="16130" width="27.625" style="0" bestFit="1" customWidth="1"/>
    <col min="16131" max="16131" width="29.375" style="0" customWidth="1"/>
    <col min="16132" max="16132" width="69.75390625" style="0" customWidth="1"/>
    <col min="16133" max="16133" width="12.375" style="0" customWidth="1"/>
    <col min="16134" max="16134" width="15.25390625" style="0" customWidth="1"/>
    <col min="16135" max="16135" width="8.125" style="0" customWidth="1"/>
    <col min="16136" max="16136" width="12.75390625" style="0" customWidth="1"/>
  </cols>
  <sheetData>
    <row r="1" spans="1:8" ht="26.25" customHeight="1" thickBot="1">
      <c r="A1" s="432"/>
      <c r="B1" s="432"/>
      <c r="C1" s="432"/>
      <c r="D1" s="432"/>
      <c r="E1" s="432"/>
      <c r="F1" s="432"/>
      <c r="G1" s="432"/>
      <c r="H1" s="432"/>
    </row>
    <row r="2" spans="1:8" ht="12.75">
      <c r="A2" s="272"/>
      <c r="B2" s="273"/>
      <c r="C2" s="273"/>
      <c r="D2" s="274" t="s">
        <v>322</v>
      </c>
      <c r="E2" s="273"/>
      <c r="F2" s="273"/>
      <c r="G2" s="273"/>
      <c r="H2" s="273"/>
    </row>
    <row r="3" spans="1:8" ht="12.75">
      <c r="A3" s="272"/>
      <c r="B3" s="273"/>
      <c r="C3" s="273"/>
      <c r="D3" s="274"/>
      <c r="E3" s="273"/>
      <c r="F3" s="273"/>
      <c r="G3" s="273"/>
      <c r="H3" s="273"/>
    </row>
    <row r="4" spans="1:8" ht="12.75">
      <c r="A4" s="272"/>
      <c r="B4" s="273"/>
      <c r="C4" s="273"/>
      <c r="D4" s="274" t="s">
        <v>323</v>
      </c>
      <c r="E4" s="273"/>
      <c r="F4" s="273"/>
      <c r="G4" s="273"/>
      <c r="H4" s="273"/>
    </row>
    <row r="5" spans="1:8" ht="63.75">
      <c r="A5" s="275">
        <v>1</v>
      </c>
      <c r="B5" s="276" t="s">
        <v>324</v>
      </c>
      <c r="C5" s="277" t="s">
        <v>325</v>
      </c>
      <c r="D5" s="278" t="s">
        <v>326</v>
      </c>
      <c r="E5" s="279" t="s">
        <v>284</v>
      </c>
      <c r="F5" s="280"/>
      <c r="G5" s="281">
        <v>2</v>
      </c>
      <c r="H5" s="280">
        <f aca="true" t="shared" si="0" ref="H5:H72">F5*G5</f>
        <v>0</v>
      </c>
    </row>
    <row r="6" spans="1:8" ht="63.75">
      <c r="A6" s="275">
        <v>2</v>
      </c>
      <c r="B6" s="276" t="s">
        <v>327</v>
      </c>
      <c r="C6" s="277" t="s">
        <v>328</v>
      </c>
      <c r="D6" s="282" t="s">
        <v>329</v>
      </c>
      <c r="E6" s="279" t="s">
        <v>284</v>
      </c>
      <c r="F6" s="280"/>
      <c r="G6" s="281">
        <v>2</v>
      </c>
      <c r="H6" s="280">
        <f t="shared" si="0"/>
        <v>0</v>
      </c>
    </row>
    <row r="7" spans="1:8" ht="102">
      <c r="A7" s="275">
        <v>3</v>
      </c>
      <c r="B7" s="276" t="s">
        <v>330</v>
      </c>
      <c r="C7" s="277" t="s">
        <v>331</v>
      </c>
      <c r="D7" s="283" t="s">
        <v>332</v>
      </c>
      <c r="E7" s="284" t="s">
        <v>284</v>
      </c>
      <c r="F7" s="280"/>
      <c r="G7" s="285">
        <v>2</v>
      </c>
      <c r="H7" s="280">
        <f t="shared" si="0"/>
        <v>0</v>
      </c>
    </row>
    <row r="8" spans="1:8" ht="114.75">
      <c r="A8" s="275">
        <v>4</v>
      </c>
      <c r="B8" s="282" t="s">
        <v>333</v>
      </c>
      <c r="C8" s="277" t="s">
        <v>334</v>
      </c>
      <c r="D8" s="282" t="s">
        <v>335</v>
      </c>
      <c r="E8" s="279" t="s">
        <v>284</v>
      </c>
      <c r="F8" s="280"/>
      <c r="G8" s="281">
        <v>3</v>
      </c>
      <c r="H8" s="280">
        <f t="shared" si="0"/>
        <v>0</v>
      </c>
    </row>
    <row r="9" spans="1:8" ht="395.25">
      <c r="A9" s="275">
        <v>5</v>
      </c>
      <c r="B9" s="286" t="s">
        <v>336</v>
      </c>
      <c r="C9" s="277" t="s">
        <v>337</v>
      </c>
      <c r="D9" s="287" t="s">
        <v>338</v>
      </c>
      <c r="E9" s="279" t="s">
        <v>284</v>
      </c>
      <c r="F9" s="280"/>
      <c r="G9" s="281">
        <v>2</v>
      </c>
      <c r="H9" s="280">
        <f t="shared" si="0"/>
        <v>0</v>
      </c>
    </row>
    <row r="10" spans="1:8" ht="63.75">
      <c r="A10" s="275">
        <v>6</v>
      </c>
      <c r="B10" s="288" t="s">
        <v>339</v>
      </c>
      <c r="C10" s="277" t="s">
        <v>340</v>
      </c>
      <c r="D10" s="283" t="s">
        <v>341</v>
      </c>
      <c r="E10" s="284" t="s">
        <v>284</v>
      </c>
      <c r="F10" s="280"/>
      <c r="G10" s="281">
        <v>1</v>
      </c>
      <c r="H10" s="280">
        <f t="shared" si="0"/>
        <v>0</v>
      </c>
    </row>
    <row r="11" spans="1:8" ht="89.25">
      <c r="A11" s="275">
        <v>7</v>
      </c>
      <c r="B11" s="288" t="s">
        <v>339</v>
      </c>
      <c r="C11" s="277" t="s">
        <v>340</v>
      </c>
      <c r="D11" s="289" t="s">
        <v>342</v>
      </c>
      <c r="E11" s="284" t="s">
        <v>284</v>
      </c>
      <c r="F11" s="280"/>
      <c r="G11" s="281">
        <v>1</v>
      </c>
      <c r="H11" s="280">
        <f t="shared" si="0"/>
        <v>0</v>
      </c>
    </row>
    <row r="12" spans="1:8" ht="38.25">
      <c r="A12" s="275">
        <v>8</v>
      </c>
      <c r="B12" s="290" t="s">
        <v>343</v>
      </c>
      <c r="C12" s="277" t="s">
        <v>344</v>
      </c>
      <c r="D12" s="288" t="s">
        <v>345</v>
      </c>
      <c r="E12" s="291" t="s">
        <v>284</v>
      </c>
      <c r="F12" s="280"/>
      <c r="G12" s="281">
        <v>1</v>
      </c>
      <c r="H12" s="280">
        <f t="shared" si="0"/>
        <v>0</v>
      </c>
    </row>
    <row r="13" spans="1:8" ht="63.75">
      <c r="A13" s="275">
        <v>9</v>
      </c>
      <c r="B13" s="286" t="s">
        <v>346</v>
      </c>
      <c r="C13" s="292" t="s">
        <v>346</v>
      </c>
      <c r="D13" s="293" t="s">
        <v>347</v>
      </c>
      <c r="E13" s="294" t="s">
        <v>284</v>
      </c>
      <c r="F13" s="280"/>
      <c r="G13" s="281">
        <v>1</v>
      </c>
      <c r="H13" s="280">
        <f t="shared" si="0"/>
        <v>0</v>
      </c>
    </row>
    <row r="14" spans="1:8" ht="25.5">
      <c r="A14" s="275">
        <v>10</v>
      </c>
      <c r="B14" s="286" t="s">
        <v>348</v>
      </c>
      <c r="C14" s="295" t="s">
        <v>349</v>
      </c>
      <c r="D14" s="293" t="s">
        <v>350</v>
      </c>
      <c r="E14" s="294" t="s">
        <v>284</v>
      </c>
      <c r="F14" s="280"/>
      <c r="G14" s="281">
        <v>4</v>
      </c>
      <c r="H14" s="280">
        <f t="shared" si="0"/>
        <v>0</v>
      </c>
    </row>
    <row r="15" spans="1:8" ht="12.75">
      <c r="A15" s="275">
        <v>11</v>
      </c>
      <c r="B15" s="273"/>
      <c r="C15" s="273"/>
      <c r="D15" s="274" t="s">
        <v>351</v>
      </c>
      <c r="E15" s="273"/>
      <c r="F15" s="273"/>
      <c r="G15" s="273"/>
      <c r="H15" s="273"/>
    </row>
    <row r="16" spans="1:8" ht="76.5">
      <c r="A16" s="275">
        <v>12</v>
      </c>
      <c r="B16" s="282" t="s">
        <v>352</v>
      </c>
      <c r="C16" s="277" t="s">
        <v>325</v>
      </c>
      <c r="D16" s="296" t="s">
        <v>353</v>
      </c>
      <c r="E16" s="279" t="s">
        <v>284</v>
      </c>
      <c r="F16" s="280"/>
      <c r="G16" s="281">
        <v>2</v>
      </c>
      <c r="H16" s="280">
        <f t="shared" si="0"/>
        <v>0</v>
      </c>
    </row>
    <row r="17" spans="1:8" ht="63.75">
      <c r="A17" s="275">
        <v>13</v>
      </c>
      <c r="B17" s="276" t="s">
        <v>354</v>
      </c>
      <c r="C17" s="277" t="s">
        <v>328</v>
      </c>
      <c r="D17" s="282" t="s">
        <v>329</v>
      </c>
      <c r="E17" s="279" t="s">
        <v>284</v>
      </c>
      <c r="F17" s="280"/>
      <c r="G17" s="281">
        <v>2</v>
      </c>
      <c r="H17" s="280">
        <f t="shared" si="0"/>
        <v>0</v>
      </c>
    </row>
    <row r="18" spans="1:8" ht="114.75">
      <c r="A18" s="275">
        <v>14</v>
      </c>
      <c r="B18" s="282" t="s">
        <v>355</v>
      </c>
      <c r="C18" s="277" t="s">
        <v>334</v>
      </c>
      <c r="D18" s="282" t="s">
        <v>335</v>
      </c>
      <c r="E18" s="279" t="s">
        <v>284</v>
      </c>
      <c r="F18" s="280"/>
      <c r="G18" s="281">
        <v>3</v>
      </c>
      <c r="H18" s="280">
        <f t="shared" si="0"/>
        <v>0</v>
      </c>
    </row>
    <row r="19" spans="1:8" ht="395.25">
      <c r="A19" s="275">
        <v>15</v>
      </c>
      <c r="B19" s="286" t="s">
        <v>336</v>
      </c>
      <c r="C19" s="277" t="s">
        <v>337</v>
      </c>
      <c r="D19" s="287" t="s">
        <v>338</v>
      </c>
      <c r="E19" s="279" t="s">
        <v>284</v>
      </c>
      <c r="F19" s="280"/>
      <c r="G19" s="281">
        <v>2</v>
      </c>
      <c r="H19" s="280">
        <f t="shared" si="0"/>
        <v>0</v>
      </c>
    </row>
    <row r="20" spans="1:8" ht="25.5">
      <c r="A20" s="275">
        <v>16</v>
      </c>
      <c r="B20" s="297" t="s">
        <v>356</v>
      </c>
      <c r="C20" s="297" t="s">
        <v>356</v>
      </c>
      <c r="D20" s="282" t="s">
        <v>357</v>
      </c>
      <c r="E20" s="298" t="s">
        <v>284</v>
      </c>
      <c r="F20" s="280"/>
      <c r="G20" s="285">
        <v>3</v>
      </c>
      <c r="H20" s="280">
        <f t="shared" si="0"/>
        <v>0</v>
      </c>
    </row>
    <row r="21" spans="1:8" ht="12.75">
      <c r="A21" s="273"/>
      <c r="B21" s="273"/>
      <c r="C21" s="273"/>
      <c r="D21" s="274" t="s">
        <v>358</v>
      </c>
      <c r="E21" s="273"/>
      <c r="F21" s="273"/>
      <c r="G21" s="273"/>
      <c r="H21" s="273"/>
    </row>
    <row r="22" spans="1:8" ht="63.75">
      <c r="A22" s="275">
        <v>17</v>
      </c>
      <c r="B22" s="288" t="s">
        <v>359</v>
      </c>
      <c r="C22" s="277" t="s">
        <v>340</v>
      </c>
      <c r="D22" s="283" t="s">
        <v>341</v>
      </c>
      <c r="E22" s="284" t="s">
        <v>284</v>
      </c>
      <c r="F22" s="280"/>
      <c r="G22" s="285">
        <v>4</v>
      </c>
      <c r="H22" s="280">
        <f t="shared" si="0"/>
        <v>0</v>
      </c>
    </row>
    <row r="23" spans="1:8" ht="89.25">
      <c r="A23" s="275">
        <v>18</v>
      </c>
      <c r="B23" s="288" t="s">
        <v>359</v>
      </c>
      <c r="C23" s="277" t="s">
        <v>340</v>
      </c>
      <c r="D23" s="289" t="s">
        <v>342</v>
      </c>
      <c r="E23" s="284" t="s">
        <v>284</v>
      </c>
      <c r="F23" s="280"/>
      <c r="G23" s="285">
        <v>4</v>
      </c>
      <c r="H23" s="280">
        <f t="shared" si="0"/>
        <v>0</v>
      </c>
    </row>
    <row r="24" spans="1:8" ht="25.5">
      <c r="A24" s="275">
        <v>19</v>
      </c>
      <c r="B24" s="288" t="s">
        <v>359</v>
      </c>
      <c r="C24" s="277" t="s">
        <v>360</v>
      </c>
      <c r="D24" s="288" t="s">
        <v>361</v>
      </c>
      <c r="E24" s="299" t="s">
        <v>284</v>
      </c>
      <c r="F24" s="280"/>
      <c r="G24" s="285">
        <v>4</v>
      </c>
      <c r="H24" s="280">
        <f t="shared" si="0"/>
        <v>0</v>
      </c>
    </row>
    <row r="25" spans="1:8" ht="12.75">
      <c r="A25" s="273"/>
      <c r="B25" s="273"/>
      <c r="C25" s="273"/>
      <c r="D25" s="274" t="s">
        <v>362</v>
      </c>
      <c r="E25" s="273"/>
      <c r="F25" s="273"/>
      <c r="G25" s="273"/>
      <c r="H25" s="273"/>
    </row>
    <row r="26" spans="1:8" ht="140.25">
      <c r="A26" s="275">
        <v>20</v>
      </c>
      <c r="B26" s="282" t="s">
        <v>363</v>
      </c>
      <c r="C26" s="277" t="s">
        <v>325</v>
      </c>
      <c r="D26" s="300" t="s">
        <v>364</v>
      </c>
      <c r="E26" s="279" t="s">
        <v>284</v>
      </c>
      <c r="F26" s="280"/>
      <c r="G26" s="281">
        <v>2</v>
      </c>
      <c r="H26" s="280">
        <f t="shared" si="0"/>
        <v>0</v>
      </c>
    </row>
    <row r="27" spans="1:8" ht="12.75">
      <c r="A27" s="273"/>
      <c r="B27" s="273"/>
      <c r="C27" s="273"/>
      <c r="D27" s="274" t="s">
        <v>365</v>
      </c>
      <c r="E27" s="273"/>
      <c r="F27" s="273"/>
      <c r="G27" s="273"/>
      <c r="H27" s="273"/>
    </row>
    <row r="28" spans="1:8" ht="153">
      <c r="A28" s="275">
        <v>21</v>
      </c>
      <c r="B28" s="282" t="s">
        <v>366</v>
      </c>
      <c r="C28" s="277" t="s">
        <v>367</v>
      </c>
      <c r="D28" s="282" t="s">
        <v>368</v>
      </c>
      <c r="E28" s="279" t="s">
        <v>284</v>
      </c>
      <c r="F28" s="280"/>
      <c r="G28" s="285">
        <v>2</v>
      </c>
      <c r="H28" s="280">
        <f aca="true" t="shared" si="1" ref="H28:H32">F28*G28</f>
        <v>0</v>
      </c>
    </row>
    <row r="29" spans="1:8" ht="25.5">
      <c r="A29" s="275">
        <v>22</v>
      </c>
      <c r="B29" s="282" t="s">
        <v>369</v>
      </c>
      <c r="C29" s="277" t="s">
        <v>370</v>
      </c>
      <c r="D29" s="300" t="s">
        <v>371</v>
      </c>
      <c r="E29" s="279" t="s">
        <v>284</v>
      </c>
      <c r="F29" s="280"/>
      <c r="G29" s="281">
        <v>1</v>
      </c>
      <c r="H29" s="280">
        <f t="shared" si="1"/>
        <v>0</v>
      </c>
    </row>
    <row r="30" spans="1:8" ht="12.75">
      <c r="A30" s="275">
        <v>23</v>
      </c>
      <c r="B30" s="276" t="s">
        <v>372</v>
      </c>
      <c r="C30" s="277" t="s">
        <v>373</v>
      </c>
      <c r="D30" s="300" t="s">
        <v>374</v>
      </c>
      <c r="E30" s="279" t="s">
        <v>103</v>
      </c>
      <c r="F30" s="280"/>
      <c r="G30" s="281">
        <v>200</v>
      </c>
      <c r="H30" s="280">
        <f t="shared" si="1"/>
        <v>0</v>
      </c>
    </row>
    <row r="31" spans="1:8" ht="12.75">
      <c r="A31" s="275">
        <v>24</v>
      </c>
      <c r="B31" s="276" t="s">
        <v>375</v>
      </c>
      <c r="C31" s="277" t="s">
        <v>373</v>
      </c>
      <c r="D31" s="300" t="s">
        <v>376</v>
      </c>
      <c r="E31" s="279" t="s">
        <v>284</v>
      </c>
      <c r="F31" s="280"/>
      <c r="G31" s="281">
        <v>4</v>
      </c>
      <c r="H31" s="280">
        <f t="shared" si="1"/>
        <v>0</v>
      </c>
    </row>
    <row r="32" spans="1:8" ht="12.75">
      <c r="A32" s="275">
        <v>25</v>
      </c>
      <c r="B32" s="276" t="s">
        <v>377</v>
      </c>
      <c r="C32" s="277" t="s">
        <v>373</v>
      </c>
      <c r="D32" s="300" t="s">
        <v>378</v>
      </c>
      <c r="E32" s="279" t="s">
        <v>379</v>
      </c>
      <c r="F32" s="280"/>
      <c r="G32" s="281">
        <v>2</v>
      </c>
      <c r="H32" s="280">
        <f t="shared" si="1"/>
        <v>0</v>
      </c>
    </row>
    <row r="33" spans="1:8" ht="12.75">
      <c r="A33" s="273"/>
      <c r="B33" s="273"/>
      <c r="C33" s="273"/>
      <c r="D33" s="274" t="s">
        <v>380</v>
      </c>
      <c r="E33" s="273"/>
      <c r="F33" s="273"/>
      <c r="G33" s="273"/>
      <c r="H33" s="273"/>
    </row>
    <row r="34" spans="1:8" ht="38.25">
      <c r="A34" s="275">
        <v>26</v>
      </c>
      <c r="B34" s="290" t="s">
        <v>381</v>
      </c>
      <c r="C34" s="277" t="s">
        <v>382</v>
      </c>
      <c r="D34" s="301" t="s">
        <v>383</v>
      </c>
      <c r="E34" s="302" t="s">
        <v>284</v>
      </c>
      <c r="F34" s="280"/>
      <c r="G34" s="285">
        <v>1</v>
      </c>
      <c r="H34" s="280">
        <f aca="true" t="shared" si="2" ref="H34:H44">F34*G34</f>
        <v>0</v>
      </c>
    </row>
    <row r="35" spans="1:8" ht="12.75">
      <c r="A35" s="275">
        <v>27</v>
      </c>
      <c r="B35" s="290" t="s">
        <v>384</v>
      </c>
      <c r="C35" s="277" t="s">
        <v>385</v>
      </c>
      <c r="D35" s="288" t="s">
        <v>386</v>
      </c>
      <c r="E35" s="291" t="s">
        <v>284</v>
      </c>
      <c r="F35" s="280"/>
      <c r="G35" s="285">
        <v>1</v>
      </c>
      <c r="H35" s="280">
        <f t="shared" si="2"/>
        <v>0</v>
      </c>
    </row>
    <row r="36" spans="1:8" ht="38.25">
      <c r="A36" s="275">
        <v>28</v>
      </c>
      <c r="B36" s="290" t="s">
        <v>387</v>
      </c>
      <c r="C36" s="277" t="s">
        <v>385</v>
      </c>
      <c r="D36" s="288" t="s">
        <v>388</v>
      </c>
      <c r="E36" s="291" t="s">
        <v>284</v>
      </c>
      <c r="F36" s="280"/>
      <c r="G36" s="285">
        <v>1</v>
      </c>
      <c r="H36" s="280">
        <f t="shared" si="2"/>
        <v>0</v>
      </c>
    </row>
    <row r="37" spans="1:8" ht="76.5">
      <c r="A37" s="275">
        <v>29</v>
      </c>
      <c r="B37" s="290" t="s">
        <v>389</v>
      </c>
      <c r="C37" s="277" t="s">
        <v>390</v>
      </c>
      <c r="D37" s="283" t="s">
        <v>391</v>
      </c>
      <c r="E37" s="303" t="s">
        <v>284</v>
      </c>
      <c r="F37" s="280"/>
      <c r="G37" s="285">
        <v>1</v>
      </c>
      <c r="H37" s="280">
        <f t="shared" si="2"/>
        <v>0</v>
      </c>
    </row>
    <row r="38" spans="1:8" ht="38.25">
      <c r="A38" s="275">
        <v>30</v>
      </c>
      <c r="B38" s="290" t="s">
        <v>387</v>
      </c>
      <c r="C38" s="277" t="s">
        <v>385</v>
      </c>
      <c r="D38" s="288" t="s">
        <v>392</v>
      </c>
      <c r="E38" s="291" t="s">
        <v>284</v>
      </c>
      <c r="F38" s="280"/>
      <c r="G38" s="285">
        <v>1</v>
      </c>
      <c r="H38" s="280">
        <f t="shared" si="2"/>
        <v>0</v>
      </c>
    </row>
    <row r="39" spans="1:8" ht="63.75">
      <c r="A39" s="275">
        <v>31</v>
      </c>
      <c r="B39" s="290" t="s">
        <v>393</v>
      </c>
      <c r="C39" s="277" t="s">
        <v>385</v>
      </c>
      <c r="D39" s="304" t="s">
        <v>394</v>
      </c>
      <c r="E39" s="291" t="s">
        <v>284</v>
      </c>
      <c r="F39" s="280"/>
      <c r="G39" s="285">
        <v>1</v>
      </c>
      <c r="H39" s="280">
        <f t="shared" si="2"/>
        <v>0</v>
      </c>
    </row>
    <row r="40" spans="1:8" ht="89.25">
      <c r="A40" s="275">
        <v>32</v>
      </c>
      <c r="B40" s="290" t="s">
        <v>395</v>
      </c>
      <c r="C40" s="277" t="s">
        <v>385</v>
      </c>
      <c r="D40" s="305" t="s">
        <v>396</v>
      </c>
      <c r="E40" s="291" t="s">
        <v>284</v>
      </c>
      <c r="F40" s="280"/>
      <c r="G40" s="285">
        <v>4</v>
      </c>
      <c r="H40" s="280">
        <f t="shared" si="2"/>
        <v>0</v>
      </c>
    </row>
    <row r="41" spans="1:8" ht="127.5">
      <c r="A41" s="275">
        <v>33</v>
      </c>
      <c r="B41" s="290" t="s">
        <v>397</v>
      </c>
      <c r="C41" s="277" t="s">
        <v>385</v>
      </c>
      <c r="D41" s="301" t="s">
        <v>398</v>
      </c>
      <c r="E41" s="303" t="s">
        <v>284</v>
      </c>
      <c r="F41" s="280"/>
      <c r="G41" s="285">
        <v>2</v>
      </c>
      <c r="H41" s="280">
        <f t="shared" si="2"/>
        <v>0</v>
      </c>
    </row>
    <row r="42" spans="1:8" ht="229.5">
      <c r="A42" s="275">
        <v>34</v>
      </c>
      <c r="B42" s="290" t="s">
        <v>399</v>
      </c>
      <c r="C42" s="277" t="s">
        <v>385</v>
      </c>
      <c r="D42" s="301" t="s">
        <v>400</v>
      </c>
      <c r="E42" s="306" t="s">
        <v>284</v>
      </c>
      <c r="F42" s="280"/>
      <c r="G42" s="285">
        <v>2</v>
      </c>
      <c r="H42" s="280">
        <f t="shared" si="2"/>
        <v>0</v>
      </c>
    </row>
    <row r="43" spans="1:8" ht="38.25">
      <c r="A43" s="275">
        <v>35</v>
      </c>
      <c r="B43" s="290" t="s">
        <v>343</v>
      </c>
      <c r="C43" s="277" t="s">
        <v>344</v>
      </c>
      <c r="D43" s="288" t="s">
        <v>345</v>
      </c>
      <c r="E43" s="291" t="s">
        <v>284</v>
      </c>
      <c r="F43" s="280"/>
      <c r="G43" s="285">
        <v>2</v>
      </c>
      <c r="H43" s="280">
        <f t="shared" si="2"/>
        <v>0</v>
      </c>
    </row>
    <row r="44" spans="1:8" ht="12.75">
      <c r="A44" s="275">
        <v>36</v>
      </c>
      <c r="B44" s="276" t="s">
        <v>401</v>
      </c>
      <c r="C44" s="277" t="s">
        <v>402</v>
      </c>
      <c r="D44" s="276" t="s">
        <v>402</v>
      </c>
      <c r="E44" s="279" t="s">
        <v>379</v>
      </c>
      <c r="F44" s="280"/>
      <c r="G44" s="281">
        <v>1</v>
      </c>
      <c r="H44" s="280">
        <f t="shared" si="2"/>
        <v>0</v>
      </c>
    </row>
    <row r="45" spans="1:8" ht="12.75">
      <c r="A45" s="307"/>
      <c r="B45" s="307"/>
      <c r="C45" s="307"/>
      <c r="D45" s="274" t="s">
        <v>403</v>
      </c>
      <c r="E45" s="308"/>
      <c r="F45" s="309"/>
      <c r="G45" s="310"/>
      <c r="H45" s="308"/>
    </row>
    <row r="46" spans="1:8" ht="39.75">
      <c r="A46" s="275">
        <v>37</v>
      </c>
      <c r="B46" s="276" t="s">
        <v>404</v>
      </c>
      <c r="C46" s="277" t="s">
        <v>405</v>
      </c>
      <c r="D46" s="311" t="s">
        <v>406</v>
      </c>
      <c r="E46" s="312" t="s">
        <v>103</v>
      </c>
      <c r="F46" s="280"/>
      <c r="G46" s="281">
        <v>20</v>
      </c>
      <c r="H46" s="280">
        <f t="shared" si="0"/>
        <v>0</v>
      </c>
    </row>
    <row r="47" spans="1:8" ht="12.75">
      <c r="A47" s="275">
        <v>38</v>
      </c>
      <c r="B47" s="276" t="s">
        <v>407</v>
      </c>
      <c r="C47" s="277" t="s">
        <v>405</v>
      </c>
      <c r="D47" s="313" t="s">
        <v>408</v>
      </c>
      <c r="E47" s="312" t="s">
        <v>103</v>
      </c>
      <c r="F47" s="280"/>
      <c r="G47" s="281">
        <v>50</v>
      </c>
      <c r="H47" s="280">
        <f t="shared" si="0"/>
        <v>0</v>
      </c>
    </row>
    <row r="48" spans="1:8" ht="76.5">
      <c r="A48" s="275">
        <v>39</v>
      </c>
      <c r="B48" s="290" t="s">
        <v>409</v>
      </c>
      <c r="C48" s="277" t="s">
        <v>410</v>
      </c>
      <c r="D48" s="304" t="s">
        <v>411</v>
      </c>
      <c r="E48" s="279" t="s">
        <v>284</v>
      </c>
      <c r="F48" s="280"/>
      <c r="G48" s="281">
        <v>15</v>
      </c>
      <c r="H48" s="280">
        <f t="shared" si="0"/>
        <v>0</v>
      </c>
    </row>
    <row r="49" spans="1:8" ht="12.75">
      <c r="A49" s="275">
        <v>40</v>
      </c>
      <c r="B49" s="276" t="s">
        <v>412</v>
      </c>
      <c r="C49" s="277" t="s">
        <v>405</v>
      </c>
      <c r="D49" s="314" t="s">
        <v>413</v>
      </c>
      <c r="E49" s="315" t="s">
        <v>103</v>
      </c>
      <c r="F49" s="280"/>
      <c r="G49" s="281">
        <v>300</v>
      </c>
      <c r="H49" s="280">
        <f t="shared" si="0"/>
        <v>0</v>
      </c>
    </row>
    <row r="50" spans="1:8" ht="12.75">
      <c r="A50" s="275">
        <v>41</v>
      </c>
      <c r="B50" s="276" t="s">
        <v>412</v>
      </c>
      <c r="C50" s="277" t="s">
        <v>410</v>
      </c>
      <c r="D50" s="314" t="s">
        <v>414</v>
      </c>
      <c r="E50" s="315" t="s">
        <v>284</v>
      </c>
      <c r="F50" s="280"/>
      <c r="G50" s="281">
        <v>24</v>
      </c>
      <c r="H50" s="280">
        <f t="shared" si="0"/>
        <v>0</v>
      </c>
    </row>
    <row r="51" spans="1:8" ht="12.75">
      <c r="A51" s="275">
        <v>42</v>
      </c>
      <c r="B51" s="276" t="s">
        <v>415</v>
      </c>
      <c r="C51" s="277" t="s">
        <v>410</v>
      </c>
      <c r="D51" s="314" t="s">
        <v>416</v>
      </c>
      <c r="E51" s="315" t="s">
        <v>284</v>
      </c>
      <c r="F51" s="280"/>
      <c r="G51" s="281">
        <v>5</v>
      </c>
      <c r="H51" s="280">
        <f t="shared" si="0"/>
        <v>0</v>
      </c>
    </row>
    <row r="52" spans="1:8" ht="12.75">
      <c r="A52" s="307"/>
      <c r="B52" s="307"/>
      <c r="C52" s="307"/>
      <c r="D52" s="316" t="s">
        <v>401</v>
      </c>
      <c r="E52" s="308"/>
      <c r="F52" s="309"/>
      <c r="G52" s="310"/>
      <c r="H52" s="308"/>
    </row>
    <row r="53" spans="1:8" ht="12.75">
      <c r="A53" s="275">
        <v>43</v>
      </c>
      <c r="B53" s="317" t="s">
        <v>417</v>
      </c>
      <c r="C53" s="277" t="s">
        <v>418</v>
      </c>
      <c r="D53" s="304" t="s">
        <v>419</v>
      </c>
      <c r="E53" s="298" t="s">
        <v>284</v>
      </c>
      <c r="F53" s="280"/>
      <c r="G53" s="318">
        <v>1</v>
      </c>
      <c r="H53" s="280">
        <f t="shared" si="0"/>
        <v>0</v>
      </c>
    </row>
    <row r="54" spans="1:8" ht="12.75">
      <c r="A54" s="275">
        <v>44</v>
      </c>
      <c r="B54" s="317" t="s">
        <v>420</v>
      </c>
      <c r="C54" s="277" t="s">
        <v>418</v>
      </c>
      <c r="D54" s="304" t="s">
        <v>421</v>
      </c>
      <c r="E54" s="298" t="s">
        <v>284</v>
      </c>
      <c r="F54" s="280"/>
      <c r="G54" s="318">
        <v>5</v>
      </c>
      <c r="H54" s="280">
        <f t="shared" si="0"/>
        <v>0</v>
      </c>
    </row>
    <row r="55" spans="1:8" ht="12.75">
      <c r="A55" s="275">
        <v>45</v>
      </c>
      <c r="B55" s="317" t="s">
        <v>420</v>
      </c>
      <c r="C55" s="277" t="s">
        <v>418</v>
      </c>
      <c r="D55" s="304" t="s">
        <v>422</v>
      </c>
      <c r="E55" s="298" t="s">
        <v>284</v>
      </c>
      <c r="F55" s="280"/>
      <c r="G55" s="318">
        <v>1</v>
      </c>
      <c r="H55" s="280">
        <f t="shared" si="0"/>
        <v>0</v>
      </c>
    </row>
    <row r="56" spans="1:8" ht="12.75">
      <c r="A56" s="275">
        <v>46</v>
      </c>
      <c r="B56" s="317" t="s">
        <v>420</v>
      </c>
      <c r="C56" s="277" t="s">
        <v>418</v>
      </c>
      <c r="D56" s="304" t="s">
        <v>423</v>
      </c>
      <c r="E56" s="298" t="s">
        <v>284</v>
      </c>
      <c r="F56" s="280"/>
      <c r="G56" s="318">
        <v>1</v>
      </c>
      <c r="H56" s="280">
        <f t="shared" si="0"/>
        <v>0</v>
      </c>
    </row>
    <row r="57" spans="1:8" ht="12.75">
      <c r="A57" s="275">
        <v>47</v>
      </c>
      <c r="B57" s="319" t="s">
        <v>424</v>
      </c>
      <c r="C57" s="277" t="s">
        <v>425</v>
      </c>
      <c r="D57" s="276" t="s">
        <v>426</v>
      </c>
      <c r="E57" s="320" t="s">
        <v>379</v>
      </c>
      <c r="F57" s="280"/>
      <c r="G57" s="321">
        <v>5</v>
      </c>
      <c r="H57" s="280">
        <f t="shared" si="0"/>
        <v>0</v>
      </c>
    </row>
    <row r="58" spans="1:8" ht="38.25">
      <c r="A58" s="275">
        <v>48</v>
      </c>
      <c r="B58" s="319" t="s">
        <v>427</v>
      </c>
      <c r="C58" s="277" t="s">
        <v>427</v>
      </c>
      <c r="D58" s="282" t="s">
        <v>428</v>
      </c>
      <c r="E58" s="320" t="s">
        <v>103</v>
      </c>
      <c r="F58" s="280"/>
      <c r="G58" s="321">
        <v>100</v>
      </c>
      <c r="H58" s="280">
        <f t="shared" si="0"/>
        <v>0</v>
      </c>
    </row>
    <row r="59" spans="1:8" ht="12.75">
      <c r="A59" s="275">
        <v>49</v>
      </c>
      <c r="B59" s="322" t="s">
        <v>429</v>
      </c>
      <c r="C59" s="277" t="s">
        <v>429</v>
      </c>
      <c r="D59" s="323" t="s">
        <v>430</v>
      </c>
      <c r="E59" s="279" t="s">
        <v>379</v>
      </c>
      <c r="F59" s="280"/>
      <c r="G59" s="321">
        <v>1</v>
      </c>
      <c r="H59" s="280">
        <f t="shared" si="0"/>
        <v>0</v>
      </c>
    </row>
    <row r="60" spans="1:8" ht="12.75">
      <c r="A60" s="275">
        <v>50</v>
      </c>
      <c r="B60" s="322" t="s">
        <v>401</v>
      </c>
      <c r="C60" s="277" t="s">
        <v>402</v>
      </c>
      <c r="D60" s="322" t="s">
        <v>402</v>
      </c>
      <c r="E60" s="279" t="s">
        <v>379</v>
      </c>
      <c r="F60" s="280"/>
      <c r="G60" s="321">
        <v>1</v>
      </c>
      <c r="H60" s="280">
        <f t="shared" si="0"/>
        <v>0</v>
      </c>
    </row>
    <row r="61" spans="1:8" ht="12.75">
      <c r="A61" s="324"/>
      <c r="B61" s="324"/>
      <c r="C61" s="325"/>
      <c r="D61" s="316" t="s">
        <v>431</v>
      </c>
      <c r="E61" s="326"/>
      <c r="F61" s="327"/>
      <c r="G61" s="328"/>
      <c r="H61" s="326"/>
    </row>
    <row r="62" spans="1:8" ht="25.5">
      <c r="A62" s="275">
        <v>51</v>
      </c>
      <c r="B62" s="329" t="s">
        <v>432</v>
      </c>
      <c r="C62" s="329" t="s">
        <v>432</v>
      </c>
      <c r="D62" s="329" t="s">
        <v>433</v>
      </c>
      <c r="E62" s="330" t="s">
        <v>379</v>
      </c>
      <c r="F62" s="280"/>
      <c r="G62" s="331">
        <v>1</v>
      </c>
      <c r="H62" s="280">
        <f t="shared" si="0"/>
        <v>0</v>
      </c>
    </row>
    <row r="63" spans="1:8" ht="25.5">
      <c r="A63" s="275">
        <v>52</v>
      </c>
      <c r="B63" s="329" t="s">
        <v>432</v>
      </c>
      <c r="C63" s="329" t="s">
        <v>432</v>
      </c>
      <c r="D63" s="329" t="s">
        <v>434</v>
      </c>
      <c r="E63" s="330" t="s">
        <v>379</v>
      </c>
      <c r="F63" s="280"/>
      <c r="G63" s="331">
        <v>1</v>
      </c>
      <c r="H63" s="280">
        <f t="shared" si="0"/>
        <v>0</v>
      </c>
    </row>
    <row r="64" spans="1:8" ht="25.5">
      <c r="A64" s="275">
        <v>53</v>
      </c>
      <c r="B64" s="329" t="s">
        <v>432</v>
      </c>
      <c r="C64" s="329" t="s">
        <v>432</v>
      </c>
      <c r="D64" s="329" t="s">
        <v>435</v>
      </c>
      <c r="E64" s="330" t="s">
        <v>379</v>
      </c>
      <c r="F64" s="280"/>
      <c r="G64" s="331">
        <v>1</v>
      </c>
      <c r="H64" s="280">
        <f t="shared" si="0"/>
        <v>0</v>
      </c>
    </row>
    <row r="65" spans="1:8" ht="25.5">
      <c r="A65" s="275">
        <v>54</v>
      </c>
      <c r="B65" s="329" t="s">
        <v>432</v>
      </c>
      <c r="C65" s="329" t="s">
        <v>432</v>
      </c>
      <c r="D65" s="329" t="s">
        <v>436</v>
      </c>
      <c r="E65" s="330" t="s">
        <v>379</v>
      </c>
      <c r="F65" s="280"/>
      <c r="G65" s="331">
        <v>1</v>
      </c>
      <c r="H65" s="280">
        <f t="shared" si="0"/>
        <v>0</v>
      </c>
    </row>
    <row r="66" spans="1:8" ht="25.5">
      <c r="A66" s="275">
        <v>55</v>
      </c>
      <c r="B66" s="329" t="s">
        <v>432</v>
      </c>
      <c r="C66" s="329" t="s">
        <v>432</v>
      </c>
      <c r="D66" s="329" t="s">
        <v>437</v>
      </c>
      <c r="E66" s="330" t="s">
        <v>379</v>
      </c>
      <c r="F66" s="280"/>
      <c r="G66" s="331">
        <v>1</v>
      </c>
      <c r="H66" s="280">
        <f t="shared" si="0"/>
        <v>0</v>
      </c>
    </row>
    <row r="67" spans="1:8" ht="25.5">
      <c r="A67" s="275">
        <v>56</v>
      </c>
      <c r="B67" s="329" t="s">
        <v>432</v>
      </c>
      <c r="C67" s="329" t="s">
        <v>432</v>
      </c>
      <c r="D67" s="329" t="s">
        <v>438</v>
      </c>
      <c r="E67" s="330" t="s">
        <v>379</v>
      </c>
      <c r="F67" s="280"/>
      <c r="G67" s="331">
        <v>1</v>
      </c>
      <c r="H67" s="280">
        <f t="shared" si="0"/>
        <v>0</v>
      </c>
    </row>
    <row r="68" spans="1:8" ht="25.5">
      <c r="A68" s="275">
        <v>57</v>
      </c>
      <c r="B68" s="329" t="s">
        <v>432</v>
      </c>
      <c r="C68" s="329" t="s">
        <v>432</v>
      </c>
      <c r="D68" s="329" t="s">
        <v>439</v>
      </c>
      <c r="E68" s="330" t="s">
        <v>440</v>
      </c>
      <c r="F68" s="280"/>
      <c r="G68" s="331">
        <v>35</v>
      </c>
      <c r="H68" s="280">
        <f t="shared" si="0"/>
        <v>0</v>
      </c>
    </row>
    <row r="69" spans="1:8" ht="25.5">
      <c r="A69" s="275">
        <v>58</v>
      </c>
      <c r="B69" s="329" t="s">
        <v>432</v>
      </c>
      <c r="C69" s="329" t="s">
        <v>432</v>
      </c>
      <c r="D69" s="329" t="s">
        <v>441</v>
      </c>
      <c r="E69" s="330" t="s">
        <v>440</v>
      </c>
      <c r="F69" s="280"/>
      <c r="G69" s="331">
        <v>9</v>
      </c>
      <c r="H69" s="280">
        <f>F69*G69</f>
        <v>0</v>
      </c>
    </row>
    <row r="70" spans="1:8" ht="12.75">
      <c r="A70" s="275">
        <v>59</v>
      </c>
      <c r="B70" s="329" t="s">
        <v>432</v>
      </c>
      <c r="C70" s="329" t="s">
        <v>432</v>
      </c>
      <c r="D70" s="329" t="s">
        <v>442</v>
      </c>
      <c r="E70" s="330" t="s">
        <v>379</v>
      </c>
      <c r="F70" s="280"/>
      <c r="G70" s="331">
        <v>1</v>
      </c>
      <c r="H70" s="280">
        <f t="shared" si="0"/>
        <v>0</v>
      </c>
    </row>
    <row r="71" spans="1:8" ht="51">
      <c r="A71" s="275">
        <v>60</v>
      </c>
      <c r="B71" s="329" t="s">
        <v>432</v>
      </c>
      <c r="C71" s="329" t="s">
        <v>432</v>
      </c>
      <c r="D71" s="329" t="s">
        <v>443</v>
      </c>
      <c r="E71" s="330" t="s">
        <v>379</v>
      </c>
      <c r="F71" s="280"/>
      <c r="G71" s="331">
        <v>1</v>
      </c>
      <c r="H71" s="280">
        <f t="shared" si="0"/>
        <v>0</v>
      </c>
    </row>
    <row r="72" spans="1:8" ht="12.75">
      <c r="A72" s="275">
        <v>61</v>
      </c>
      <c r="B72" s="329" t="s">
        <v>432</v>
      </c>
      <c r="C72" s="329" t="s">
        <v>432</v>
      </c>
      <c r="D72" s="329" t="s">
        <v>444</v>
      </c>
      <c r="E72" s="330" t="s">
        <v>379</v>
      </c>
      <c r="F72" s="280"/>
      <c r="G72" s="331">
        <v>1</v>
      </c>
      <c r="H72" s="280">
        <f t="shared" si="0"/>
        <v>0</v>
      </c>
    </row>
    <row r="73" spans="1:8" ht="12.75">
      <c r="A73" s="275">
        <v>62</v>
      </c>
      <c r="B73" s="329" t="s">
        <v>432</v>
      </c>
      <c r="C73" s="329" t="s">
        <v>432</v>
      </c>
      <c r="D73" s="428" t="s">
        <v>559</v>
      </c>
      <c r="E73" s="330" t="s">
        <v>379</v>
      </c>
      <c r="F73" s="280"/>
      <c r="G73" s="331">
        <v>1</v>
      </c>
      <c r="H73" s="280">
        <f>F73*G73</f>
        <v>0</v>
      </c>
    </row>
    <row r="74" spans="1:8" ht="12.75">
      <c r="A74" s="324"/>
      <c r="B74" s="324"/>
      <c r="C74" s="325"/>
      <c r="D74" s="316" t="s">
        <v>568</v>
      </c>
      <c r="E74" s="326"/>
      <c r="F74" s="327"/>
      <c r="G74" s="328"/>
      <c r="H74" s="326"/>
    </row>
    <row r="75" spans="1:8" ht="89.25">
      <c r="A75" s="275">
        <v>63</v>
      </c>
      <c r="B75" s="329" t="s">
        <v>569</v>
      </c>
      <c r="C75" s="329" t="s">
        <v>570</v>
      </c>
      <c r="D75" s="429" t="s">
        <v>571</v>
      </c>
      <c r="E75" s="430" t="s">
        <v>284</v>
      </c>
      <c r="F75" s="280"/>
      <c r="G75" s="331">
        <v>1</v>
      </c>
      <c r="H75" s="280">
        <f>F75*G75</f>
        <v>0</v>
      </c>
    </row>
    <row r="76" spans="1:8" ht="140.25">
      <c r="A76" s="275">
        <v>64</v>
      </c>
      <c r="B76" s="329" t="s">
        <v>572</v>
      </c>
      <c r="C76" s="329" t="s">
        <v>573</v>
      </c>
      <c r="D76" s="329" t="s">
        <v>574</v>
      </c>
      <c r="E76" s="430" t="s">
        <v>284</v>
      </c>
      <c r="F76" s="280"/>
      <c r="G76" s="331">
        <v>1</v>
      </c>
      <c r="H76" s="280">
        <f aca="true" t="shared" si="3" ref="H76:H77">F76*G76</f>
        <v>0</v>
      </c>
    </row>
    <row r="77" spans="1:8" ht="38.25">
      <c r="A77" s="275">
        <v>65</v>
      </c>
      <c r="B77" s="329" t="s">
        <v>575</v>
      </c>
      <c r="C77" s="329" t="s">
        <v>328</v>
      </c>
      <c r="D77" s="329" t="s">
        <v>576</v>
      </c>
      <c r="E77" s="430" t="s">
        <v>284</v>
      </c>
      <c r="F77" s="280"/>
      <c r="G77" s="331">
        <v>1</v>
      </c>
      <c r="H77" s="280">
        <f t="shared" si="3"/>
        <v>0</v>
      </c>
    </row>
    <row r="78" spans="1:8" ht="12.75">
      <c r="A78" s="433" t="s">
        <v>445</v>
      </c>
      <c r="B78" s="434"/>
      <c r="C78" s="434"/>
      <c r="D78" s="434"/>
      <c r="E78" s="434"/>
      <c r="F78" s="434"/>
      <c r="G78" s="435"/>
      <c r="H78" s="431">
        <f>SUM(H5:H77)</f>
        <v>0</v>
      </c>
    </row>
  </sheetData>
  <mergeCells count="2">
    <mergeCell ref="A1:H1"/>
    <mergeCell ref="A78:G78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 topLeftCell="A1">
      <selection activeCell="F32" sqref="F32"/>
    </sheetView>
  </sheetViews>
  <sheetFormatPr defaultColWidth="9.00390625" defaultRowHeight="12.75"/>
  <cols>
    <col min="1" max="1" width="17.25390625" style="0" bestFit="1" customWidth="1"/>
    <col min="2" max="2" width="6.125" style="0" customWidth="1"/>
    <col min="3" max="3" width="5.125" style="0" customWidth="1"/>
    <col min="4" max="4" width="23.25390625" style="337" customWidth="1"/>
    <col min="5" max="5" width="28.25390625" style="0" customWidth="1"/>
    <col min="6" max="6" width="23.625" style="0" customWidth="1"/>
    <col min="7" max="7" width="21.00390625" style="0" customWidth="1"/>
    <col min="8" max="8" width="8.875" style="0" customWidth="1"/>
    <col min="9" max="9" width="14.375" style="0" customWidth="1"/>
    <col min="10" max="10" width="17.625" style="0" customWidth="1"/>
    <col min="257" max="257" width="17.25390625" style="0" bestFit="1" customWidth="1"/>
    <col min="258" max="258" width="6.125" style="0" customWidth="1"/>
    <col min="259" max="259" width="5.125" style="0" customWidth="1"/>
    <col min="260" max="260" width="23.25390625" style="0" customWidth="1"/>
    <col min="261" max="261" width="28.25390625" style="0" customWidth="1"/>
    <col min="262" max="262" width="23.625" style="0" customWidth="1"/>
    <col min="263" max="263" width="21.00390625" style="0" customWidth="1"/>
    <col min="264" max="264" width="8.875" style="0" customWidth="1"/>
    <col min="265" max="265" width="14.375" style="0" customWidth="1"/>
    <col min="266" max="266" width="17.625" style="0" customWidth="1"/>
    <col min="513" max="513" width="17.25390625" style="0" bestFit="1" customWidth="1"/>
    <col min="514" max="514" width="6.125" style="0" customWidth="1"/>
    <col min="515" max="515" width="5.125" style="0" customWidth="1"/>
    <col min="516" max="516" width="23.25390625" style="0" customWidth="1"/>
    <col min="517" max="517" width="28.25390625" style="0" customWidth="1"/>
    <col min="518" max="518" width="23.625" style="0" customWidth="1"/>
    <col min="519" max="519" width="21.00390625" style="0" customWidth="1"/>
    <col min="520" max="520" width="8.875" style="0" customWidth="1"/>
    <col min="521" max="521" width="14.375" style="0" customWidth="1"/>
    <col min="522" max="522" width="17.625" style="0" customWidth="1"/>
    <col min="769" max="769" width="17.25390625" style="0" bestFit="1" customWidth="1"/>
    <col min="770" max="770" width="6.125" style="0" customWidth="1"/>
    <col min="771" max="771" width="5.125" style="0" customWidth="1"/>
    <col min="772" max="772" width="23.25390625" style="0" customWidth="1"/>
    <col min="773" max="773" width="28.25390625" style="0" customWidth="1"/>
    <col min="774" max="774" width="23.625" style="0" customWidth="1"/>
    <col min="775" max="775" width="21.00390625" style="0" customWidth="1"/>
    <col min="776" max="776" width="8.875" style="0" customWidth="1"/>
    <col min="777" max="777" width="14.375" style="0" customWidth="1"/>
    <col min="778" max="778" width="17.625" style="0" customWidth="1"/>
    <col min="1025" max="1025" width="17.25390625" style="0" bestFit="1" customWidth="1"/>
    <col min="1026" max="1026" width="6.125" style="0" customWidth="1"/>
    <col min="1027" max="1027" width="5.125" style="0" customWidth="1"/>
    <col min="1028" max="1028" width="23.25390625" style="0" customWidth="1"/>
    <col min="1029" max="1029" width="28.25390625" style="0" customWidth="1"/>
    <col min="1030" max="1030" width="23.625" style="0" customWidth="1"/>
    <col min="1031" max="1031" width="21.00390625" style="0" customWidth="1"/>
    <col min="1032" max="1032" width="8.875" style="0" customWidth="1"/>
    <col min="1033" max="1033" width="14.375" style="0" customWidth="1"/>
    <col min="1034" max="1034" width="17.625" style="0" customWidth="1"/>
    <col min="1281" max="1281" width="17.25390625" style="0" bestFit="1" customWidth="1"/>
    <col min="1282" max="1282" width="6.125" style="0" customWidth="1"/>
    <col min="1283" max="1283" width="5.125" style="0" customWidth="1"/>
    <col min="1284" max="1284" width="23.25390625" style="0" customWidth="1"/>
    <col min="1285" max="1285" width="28.25390625" style="0" customWidth="1"/>
    <col min="1286" max="1286" width="23.625" style="0" customWidth="1"/>
    <col min="1287" max="1287" width="21.00390625" style="0" customWidth="1"/>
    <col min="1288" max="1288" width="8.875" style="0" customWidth="1"/>
    <col min="1289" max="1289" width="14.375" style="0" customWidth="1"/>
    <col min="1290" max="1290" width="17.625" style="0" customWidth="1"/>
    <col min="1537" max="1537" width="17.25390625" style="0" bestFit="1" customWidth="1"/>
    <col min="1538" max="1538" width="6.125" style="0" customWidth="1"/>
    <col min="1539" max="1539" width="5.125" style="0" customWidth="1"/>
    <col min="1540" max="1540" width="23.25390625" style="0" customWidth="1"/>
    <col min="1541" max="1541" width="28.25390625" style="0" customWidth="1"/>
    <col min="1542" max="1542" width="23.625" style="0" customWidth="1"/>
    <col min="1543" max="1543" width="21.00390625" style="0" customWidth="1"/>
    <col min="1544" max="1544" width="8.875" style="0" customWidth="1"/>
    <col min="1545" max="1545" width="14.375" style="0" customWidth="1"/>
    <col min="1546" max="1546" width="17.625" style="0" customWidth="1"/>
    <col min="1793" max="1793" width="17.25390625" style="0" bestFit="1" customWidth="1"/>
    <col min="1794" max="1794" width="6.125" style="0" customWidth="1"/>
    <col min="1795" max="1795" width="5.125" style="0" customWidth="1"/>
    <col min="1796" max="1796" width="23.25390625" style="0" customWidth="1"/>
    <col min="1797" max="1797" width="28.25390625" style="0" customWidth="1"/>
    <col min="1798" max="1798" width="23.625" style="0" customWidth="1"/>
    <col min="1799" max="1799" width="21.00390625" style="0" customWidth="1"/>
    <col min="1800" max="1800" width="8.875" style="0" customWidth="1"/>
    <col min="1801" max="1801" width="14.375" style="0" customWidth="1"/>
    <col min="1802" max="1802" width="17.625" style="0" customWidth="1"/>
    <col min="2049" max="2049" width="17.25390625" style="0" bestFit="1" customWidth="1"/>
    <col min="2050" max="2050" width="6.125" style="0" customWidth="1"/>
    <col min="2051" max="2051" width="5.125" style="0" customWidth="1"/>
    <col min="2052" max="2052" width="23.25390625" style="0" customWidth="1"/>
    <col min="2053" max="2053" width="28.25390625" style="0" customWidth="1"/>
    <col min="2054" max="2054" width="23.625" style="0" customWidth="1"/>
    <col min="2055" max="2055" width="21.00390625" style="0" customWidth="1"/>
    <col min="2056" max="2056" width="8.875" style="0" customWidth="1"/>
    <col min="2057" max="2057" width="14.375" style="0" customWidth="1"/>
    <col min="2058" max="2058" width="17.625" style="0" customWidth="1"/>
    <col min="2305" max="2305" width="17.25390625" style="0" bestFit="1" customWidth="1"/>
    <col min="2306" max="2306" width="6.125" style="0" customWidth="1"/>
    <col min="2307" max="2307" width="5.125" style="0" customWidth="1"/>
    <col min="2308" max="2308" width="23.25390625" style="0" customWidth="1"/>
    <col min="2309" max="2309" width="28.25390625" style="0" customWidth="1"/>
    <col min="2310" max="2310" width="23.625" style="0" customWidth="1"/>
    <col min="2311" max="2311" width="21.00390625" style="0" customWidth="1"/>
    <col min="2312" max="2312" width="8.875" style="0" customWidth="1"/>
    <col min="2313" max="2313" width="14.375" style="0" customWidth="1"/>
    <col min="2314" max="2314" width="17.625" style="0" customWidth="1"/>
    <col min="2561" max="2561" width="17.25390625" style="0" bestFit="1" customWidth="1"/>
    <col min="2562" max="2562" width="6.125" style="0" customWidth="1"/>
    <col min="2563" max="2563" width="5.125" style="0" customWidth="1"/>
    <col min="2564" max="2564" width="23.25390625" style="0" customWidth="1"/>
    <col min="2565" max="2565" width="28.25390625" style="0" customWidth="1"/>
    <col min="2566" max="2566" width="23.625" style="0" customWidth="1"/>
    <col min="2567" max="2567" width="21.00390625" style="0" customWidth="1"/>
    <col min="2568" max="2568" width="8.875" style="0" customWidth="1"/>
    <col min="2569" max="2569" width="14.375" style="0" customWidth="1"/>
    <col min="2570" max="2570" width="17.625" style="0" customWidth="1"/>
    <col min="2817" max="2817" width="17.25390625" style="0" bestFit="1" customWidth="1"/>
    <col min="2818" max="2818" width="6.125" style="0" customWidth="1"/>
    <col min="2819" max="2819" width="5.125" style="0" customWidth="1"/>
    <col min="2820" max="2820" width="23.25390625" style="0" customWidth="1"/>
    <col min="2821" max="2821" width="28.25390625" style="0" customWidth="1"/>
    <col min="2822" max="2822" width="23.625" style="0" customWidth="1"/>
    <col min="2823" max="2823" width="21.00390625" style="0" customWidth="1"/>
    <col min="2824" max="2824" width="8.875" style="0" customWidth="1"/>
    <col min="2825" max="2825" width="14.375" style="0" customWidth="1"/>
    <col min="2826" max="2826" width="17.625" style="0" customWidth="1"/>
    <col min="3073" max="3073" width="17.25390625" style="0" bestFit="1" customWidth="1"/>
    <col min="3074" max="3074" width="6.125" style="0" customWidth="1"/>
    <col min="3075" max="3075" width="5.125" style="0" customWidth="1"/>
    <col min="3076" max="3076" width="23.25390625" style="0" customWidth="1"/>
    <col min="3077" max="3077" width="28.25390625" style="0" customWidth="1"/>
    <col min="3078" max="3078" width="23.625" style="0" customWidth="1"/>
    <col min="3079" max="3079" width="21.00390625" style="0" customWidth="1"/>
    <col min="3080" max="3080" width="8.875" style="0" customWidth="1"/>
    <col min="3081" max="3081" width="14.375" style="0" customWidth="1"/>
    <col min="3082" max="3082" width="17.625" style="0" customWidth="1"/>
    <col min="3329" max="3329" width="17.25390625" style="0" bestFit="1" customWidth="1"/>
    <col min="3330" max="3330" width="6.125" style="0" customWidth="1"/>
    <col min="3331" max="3331" width="5.125" style="0" customWidth="1"/>
    <col min="3332" max="3332" width="23.25390625" style="0" customWidth="1"/>
    <col min="3333" max="3333" width="28.25390625" style="0" customWidth="1"/>
    <col min="3334" max="3334" width="23.625" style="0" customWidth="1"/>
    <col min="3335" max="3335" width="21.00390625" style="0" customWidth="1"/>
    <col min="3336" max="3336" width="8.875" style="0" customWidth="1"/>
    <col min="3337" max="3337" width="14.375" style="0" customWidth="1"/>
    <col min="3338" max="3338" width="17.625" style="0" customWidth="1"/>
    <col min="3585" max="3585" width="17.25390625" style="0" bestFit="1" customWidth="1"/>
    <col min="3586" max="3586" width="6.125" style="0" customWidth="1"/>
    <col min="3587" max="3587" width="5.125" style="0" customWidth="1"/>
    <col min="3588" max="3588" width="23.25390625" style="0" customWidth="1"/>
    <col min="3589" max="3589" width="28.25390625" style="0" customWidth="1"/>
    <col min="3590" max="3590" width="23.625" style="0" customWidth="1"/>
    <col min="3591" max="3591" width="21.00390625" style="0" customWidth="1"/>
    <col min="3592" max="3592" width="8.875" style="0" customWidth="1"/>
    <col min="3593" max="3593" width="14.375" style="0" customWidth="1"/>
    <col min="3594" max="3594" width="17.625" style="0" customWidth="1"/>
    <col min="3841" max="3841" width="17.25390625" style="0" bestFit="1" customWidth="1"/>
    <col min="3842" max="3842" width="6.125" style="0" customWidth="1"/>
    <col min="3843" max="3843" width="5.125" style="0" customWidth="1"/>
    <col min="3844" max="3844" width="23.25390625" style="0" customWidth="1"/>
    <col min="3845" max="3845" width="28.25390625" style="0" customWidth="1"/>
    <col min="3846" max="3846" width="23.625" style="0" customWidth="1"/>
    <col min="3847" max="3847" width="21.00390625" style="0" customWidth="1"/>
    <col min="3848" max="3848" width="8.875" style="0" customWidth="1"/>
    <col min="3849" max="3849" width="14.375" style="0" customWidth="1"/>
    <col min="3850" max="3850" width="17.625" style="0" customWidth="1"/>
    <col min="4097" max="4097" width="17.25390625" style="0" bestFit="1" customWidth="1"/>
    <col min="4098" max="4098" width="6.125" style="0" customWidth="1"/>
    <col min="4099" max="4099" width="5.125" style="0" customWidth="1"/>
    <col min="4100" max="4100" width="23.25390625" style="0" customWidth="1"/>
    <col min="4101" max="4101" width="28.25390625" style="0" customWidth="1"/>
    <col min="4102" max="4102" width="23.625" style="0" customWidth="1"/>
    <col min="4103" max="4103" width="21.00390625" style="0" customWidth="1"/>
    <col min="4104" max="4104" width="8.875" style="0" customWidth="1"/>
    <col min="4105" max="4105" width="14.375" style="0" customWidth="1"/>
    <col min="4106" max="4106" width="17.625" style="0" customWidth="1"/>
    <col min="4353" max="4353" width="17.25390625" style="0" bestFit="1" customWidth="1"/>
    <col min="4354" max="4354" width="6.125" style="0" customWidth="1"/>
    <col min="4355" max="4355" width="5.125" style="0" customWidth="1"/>
    <col min="4356" max="4356" width="23.25390625" style="0" customWidth="1"/>
    <col min="4357" max="4357" width="28.25390625" style="0" customWidth="1"/>
    <col min="4358" max="4358" width="23.625" style="0" customWidth="1"/>
    <col min="4359" max="4359" width="21.00390625" style="0" customWidth="1"/>
    <col min="4360" max="4360" width="8.875" style="0" customWidth="1"/>
    <col min="4361" max="4361" width="14.375" style="0" customWidth="1"/>
    <col min="4362" max="4362" width="17.625" style="0" customWidth="1"/>
    <col min="4609" max="4609" width="17.25390625" style="0" bestFit="1" customWidth="1"/>
    <col min="4610" max="4610" width="6.125" style="0" customWidth="1"/>
    <col min="4611" max="4611" width="5.125" style="0" customWidth="1"/>
    <col min="4612" max="4612" width="23.25390625" style="0" customWidth="1"/>
    <col min="4613" max="4613" width="28.25390625" style="0" customWidth="1"/>
    <col min="4614" max="4614" width="23.625" style="0" customWidth="1"/>
    <col min="4615" max="4615" width="21.00390625" style="0" customWidth="1"/>
    <col min="4616" max="4616" width="8.875" style="0" customWidth="1"/>
    <col min="4617" max="4617" width="14.375" style="0" customWidth="1"/>
    <col min="4618" max="4618" width="17.625" style="0" customWidth="1"/>
    <col min="4865" max="4865" width="17.25390625" style="0" bestFit="1" customWidth="1"/>
    <col min="4866" max="4866" width="6.125" style="0" customWidth="1"/>
    <col min="4867" max="4867" width="5.125" style="0" customWidth="1"/>
    <col min="4868" max="4868" width="23.25390625" style="0" customWidth="1"/>
    <col min="4869" max="4869" width="28.25390625" style="0" customWidth="1"/>
    <col min="4870" max="4870" width="23.625" style="0" customWidth="1"/>
    <col min="4871" max="4871" width="21.00390625" style="0" customWidth="1"/>
    <col min="4872" max="4872" width="8.875" style="0" customWidth="1"/>
    <col min="4873" max="4873" width="14.375" style="0" customWidth="1"/>
    <col min="4874" max="4874" width="17.625" style="0" customWidth="1"/>
    <col min="5121" max="5121" width="17.25390625" style="0" bestFit="1" customWidth="1"/>
    <col min="5122" max="5122" width="6.125" style="0" customWidth="1"/>
    <col min="5123" max="5123" width="5.125" style="0" customWidth="1"/>
    <col min="5124" max="5124" width="23.25390625" style="0" customWidth="1"/>
    <col min="5125" max="5125" width="28.25390625" style="0" customWidth="1"/>
    <col min="5126" max="5126" width="23.625" style="0" customWidth="1"/>
    <col min="5127" max="5127" width="21.00390625" style="0" customWidth="1"/>
    <col min="5128" max="5128" width="8.875" style="0" customWidth="1"/>
    <col min="5129" max="5129" width="14.375" style="0" customWidth="1"/>
    <col min="5130" max="5130" width="17.625" style="0" customWidth="1"/>
    <col min="5377" max="5377" width="17.25390625" style="0" bestFit="1" customWidth="1"/>
    <col min="5378" max="5378" width="6.125" style="0" customWidth="1"/>
    <col min="5379" max="5379" width="5.125" style="0" customWidth="1"/>
    <col min="5380" max="5380" width="23.25390625" style="0" customWidth="1"/>
    <col min="5381" max="5381" width="28.25390625" style="0" customWidth="1"/>
    <col min="5382" max="5382" width="23.625" style="0" customWidth="1"/>
    <col min="5383" max="5383" width="21.00390625" style="0" customWidth="1"/>
    <col min="5384" max="5384" width="8.875" style="0" customWidth="1"/>
    <col min="5385" max="5385" width="14.375" style="0" customWidth="1"/>
    <col min="5386" max="5386" width="17.625" style="0" customWidth="1"/>
    <col min="5633" max="5633" width="17.25390625" style="0" bestFit="1" customWidth="1"/>
    <col min="5634" max="5634" width="6.125" style="0" customWidth="1"/>
    <col min="5635" max="5635" width="5.125" style="0" customWidth="1"/>
    <col min="5636" max="5636" width="23.25390625" style="0" customWidth="1"/>
    <col min="5637" max="5637" width="28.25390625" style="0" customWidth="1"/>
    <col min="5638" max="5638" width="23.625" style="0" customWidth="1"/>
    <col min="5639" max="5639" width="21.00390625" style="0" customWidth="1"/>
    <col min="5640" max="5640" width="8.875" style="0" customWidth="1"/>
    <col min="5641" max="5641" width="14.375" style="0" customWidth="1"/>
    <col min="5642" max="5642" width="17.625" style="0" customWidth="1"/>
    <col min="5889" max="5889" width="17.25390625" style="0" bestFit="1" customWidth="1"/>
    <col min="5890" max="5890" width="6.125" style="0" customWidth="1"/>
    <col min="5891" max="5891" width="5.125" style="0" customWidth="1"/>
    <col min="5892" max="5892" width="23.25390625" style="0" customWidth="1"/>
    <col min="5893" max="5893" width="28.25390625" style="0" customWidth="1"/>
    <col min="5894" max="5894" width="23.625" style="0" customWidth="1"/>
    <col min="5895" max="5895" width="21.00390625" style="0" customWidth="1"/>
    <col min="5896" max="5896" width="8.875" style="0" customWidth="1"/>
    <col min="5897" max="5897" width="14.375" style="0" customWidth="1"/>
    <col min="5898" max="5898" width="17.625" style="0" customWidth="1"/>
    <col min="6145" max="6145" width="17.25390625" style="0" bestFit="1" customWidth="1"/>
    <col min="6146" max="6146" width="6.125" style="0" customWidth="1"/>
    <col min="6147" max="6147" width="5.125" style="0" customWidth="1"/>
    <col min="6148" max="6148" width="23.25390625" style="0" customWidth="1"/>
    <col min="6149" max="6149" width="28.25390625" style="0" customWidth="1"/>
    <col min="6150" max="6150" width="23.625" style="0" customWidth="1"/>
    <col min="6151" max="6151" width="21.00390625" style="0" customWidth="1"/>
    <col min="6152" max="6152" width="8.875" style="0" customWidth="1"/>
    <col min="6153" max="6153" width="14.375" style="0" customWidth="1"/>
    <col min="6154" max="6154" width="17.625" style="0" customWidth="1"/>
    <col min="6401" max="6401" width="17.25390625" style="0" bestFit="1" customWidth="1"/>
    <col min="6402" max="6402" width="6.125" style="0" customWidth="1"/>
    <col min="6403" max="6403" width="5.125" style="0" customWidth="1"/>
    <col min="6404" max="6404" width="23.25390625" style="0" customWidth="1"/>
    <col min="6405" max="6405" width="28.25390625" style="0" customWidth="1"/>
    <col min="6406" max="6406" width="23.625" style="0" customWidth="1"/>
    <col min="6407" max="6407" width="21.00390625" style="0" customWidth="1"/>
    <col min="6408" max="6408" width="8.875" style="0" customWidth="1"/>
    <col min="6409" max="6409" width="14.375" style="0" customWidth="1"/>
    <col min="6410" max="6410" width="17.625" style="0" customWidth="1"/>
    <col min="6657" max="6657" width="17.25390625" style="0" bestFit="1" customWidth="1"/>
    <col min="6658" max="6658" width="6.125" style="0" customWidth="1"/>
    <col min="6659" max="6659" width="5.125" style="0" customWidth="1"/>
    <col min="6660" max="6660" width="23.25390625" style="0" customWidth="1"/>
    <col min="6661" max="6661" width="28.25390625" style="0" customWidth="1"/>
    <col min="6662" max="6662" width="23.625" style="0" customWidth="1"/>
    <col min="6663" max="6663" width="21.00390625" style="0" customWidth="1"/>
    <col min="6664" max="6664" width="8.875" style="0" customWidth="1"/>
    <col min="6665" max="6665" width="14.375" style="0" customWidth="1"/>
    <col min="6666" max="6666" width="17.625" style="0" customWidth="1"/>
    <col min="6913" max="6913" width="17.25390625" style="0" bestFit="1" customWidth="1"/>
    <col min="6914" max="6914" width="6.125" style="0" customWidth="1"/>
    <col min="6915" max="6915" width="5.125" style="0" customWidth="1"/>
    <col min="6916" max="6916" width="23.25390625" style="0" customWidth="1"/>
    <col min="6917" max="6917" width="28.25390625" style="0" customWidth="1"/>
    <col min="6918" max="6918" width="23.625" style="0" customWidth="1"/>
    <col min="6919" max="6919" width="21.00390625" style="0" customWidth="1"/>
    <col min="6920" max="6920" width="8.875" style="0" customWidth="1"/>
    <col min="6921" max="6921" width="14.375" style="0" customWidth="1"/>
    <col min="6922" max="6922" width="17.625" style="0" customWidth="1"/>
    <col min="7169" max="7169" width="17.25390625" style="0" bestFit="1" customWidth="1"/>
    <col min="7170" max="7170" width="6.125" style="0" customWidth="1"/>
    <col min="7171" max="7171" width="5.125" style="0" customWidth="1"/>
    <col min="7172" max="7172" width="23.25390625" style="0" customWidth="1"/>
    <col min="7173" max="7173" width="28.25390625" style="0" customWidth="1"/>
    <col min="7174" max="7174" width="23.625" style="0" customWidth="1"/>
    <col min="7175" max="7175" width="21.00390625" style="0" customWidth="1"/>
    <col min="7176" max="7176" width="8.875" style="0" customWidth="1"/>
    <col min="7177" max="7177" width="14.375" style="0" customWidth="1"/>
    <col min="7178" max="7178" width="17.625" style="0" customWidth="1"/>
    <col min="7425" max="7425" width="17.25390625" style="0" bestFit="1" customWidth="1"/>
    <col min="7426" max="7426" width="6.125" style="0" customWidth="1"/>
    <col min="7427" max="7427" width="5.125" style="0" customWidth="1"/>
    <col min="7428" max="7428" width="23.25390625" style="0" customWidth="1"/>
    <col min="7429" max="7429" width="28.25390625" style="0" customWidth="1"/>
    <col min="7430" max="7430" width="23.625" style="0" customWidth="1"/>
    <col min="7431" max="7431" width="21.00390625" style="0" customWidth="1"/>
    <col min="7432" max="7432" width="8.875" style="0" customWidth="1"/>
    <col min="7433" max="7433" width="14.375" style="0" customWidth="1"/>
    <col min="7434" max="7434" width="17.625" style="0" customWidth="1"/>
    <col min="7681" max="7681" width="17.25390625" style="0" bestFit="1" customWidth="1"/>
    <col min="7682" max="7682" width="6.125" style="0" customWidth="1"/>
    <col min="7683" max="7683" width="5.125" style="0" customWidth="1"/>
    <col min="7684" max="7684" width="23.25390625" style="0" customWidth="1"/>
    <col min="7685" max="7685" width="28.25390625" style="0" customWidth="1"/>
    <col min="7686" max="7686" width="23.625" style="0" customWidth="1"/>
    <col min="7687" max="7687" width="21.00390625" style="0" customWidth="1"/>
    <col min="7688" max="7688" width="8.875" style="0" customWidth="1"/>
    <col min="7689" max="7689" width="14.375" style="0" customWidth="1"/>
    <col min="7690" max="7690" width="17.625" style="0" customWidth="1"/>
    <col min="7937" max="7937" width="17.25390625" style="0" bestFit="1" customWidth="1"/>
    <col min="7938" max="7938" width="6.125" style="0" customWidth="1"/>
    <col min="7939" max="7939" width="5.125" style="0" customWidth="1"/>
    <col min="7940" max="7940" width="23.25390625" style="0" customWidth="1"/>
    <col min="7941" max="7941" width="28.25390625" style="0" customWidth="1"/>
    <col min="7942" max="7942" width="23.625" style="0" customWidth="1"/>
    <col min="7943" max="7943" width="21.00390625" style="0" customWidth="1"/>
    <col min="7944" max="7944" width="8.875" style="0" customWidth="1"/>
    <col min="7945" max="7945" width="14.375" style="0" customWidth="1"/>
    <col min="7946" max="7946" width="17.625" style="0" customWidth="1"/>
    <col min="8193" max="8193" width="17.25390625" style="0" bestFit="1" customWidth="1"/>
    <col min="8194" max="8194" width="6.125" style="0" customWidth="1"/>
    <col min="8195" max="8195" width="5.125" style="0" customWidth="1"/>
    <col min="8196" max="8196" width="23.25390625" style="0" customWidth="1"/>
    <col min="8197" max="8197" width="28.25390625" style="0" customWidth="1"/>
    <col min="8198" max="8198" width="23.625" style="0" customWidth="1"/>
    <col min="8199" max="8199" width="21.00390625" style="0" customWidth="1"/>
    <col min="8200" max="8200" width="8.875" style="0" customWidth="1"/>
    <col min="8201" max="8201" width="14.375" style="0" customWidth="1"/>
    <col min="8202" max="8202" width="17.625" style="0" customWidth="1"/>
    <col min="8449" max="8449" width="17.25390625" style="0" bestFit="1" customWidth="1"/>
    <col min="8450" max="8450" width="6.125" style="0" customWidth="1"/>
    <col min="8451" max="8451" width="5.125" style="0" customWidth="1"/>
    <col min="8452" max="8452" width="23.25390625" style="0" customWidth="1"/>
    <col min="8453" max="8453" width="28.25390625" style="0" customWidth="1"/>
    <col min="8454" max="8454" width="23.625" style="0" customWidth="1"/>
    <col min="8455" max="8455" width="21.00390625" style="0" customWidth="1"/>
    <col min="8456" max="8456" width="8.875" style="0" customWidth="1"/>
    <col min="8457" max="8457" width="14.375" style="0" customWidth="1"/>
    <col min="8458" max="8458" width="17.625" style="0" customWidth="1"/>
    <col min="8705" max="8705" width="17.25390625" style="0" bestFit="1" customWidth="1"/>
    <col min="8706" max="8706" width="6.125" style="0" customWidth="1"/>
    <col min="8707" max="8707" width="5.125" style="0" customWidth="1"/>
    <col min="8708" max="8708" width="23.25390625" style="0" customWidth="1"/>
    <col min="8709" max="8709" width="28.25390625" style="0" customWidth="1"/>
    <col min="8710" max="8710" width="23.625" style="0" customWidth="1"/>
    <col min="8711" max="8711" width="21.00390625" style="0" customWidth="1"/>
    <col min="8712" max="8712" width="8.875" style="0" customWidth="1"/>
    <col min="8713" max="8713" width="14.375" style="0" customWidth="1"/>
    <col min="8714" max="8714" width="17.625" style="0" customWidth="1"/>
    <col min="8961" max="8961" width="17.25390625" style="0" bestFit="1" customWidth="1"/>
    <col min="8962" max="8962" width="6.125" style="0" customWidth="1"/>
    <col min="8963" max="8963" width="5.125" style="0" customWidth="1"/>
    <col min="8964" max="8964" width="23.25390625" style="0" customWidth="1"/>
    <col min="8965" max="8965" width="28.25390625" style="0" customWidth="1"/>
    <col min="8966" max="8966" width="23.625" style="0" customWidth="1"/>
    <col min="8967" max="8967" width="21.00390625" style="0" customWidth="1"/>
    <col min="8968" max="8968" width="8.875" style="0" customWidth="1"/>
    <col min="8969" max="8969" width="14.375" style="0" customWidth="1"/>
    <col min="8970" max="8970" width="17.625" style="0" customWidth="1"/>
    <col min="9217" max="9217" width="17.25390625" style="0" bestFit="1" customWidth="1"/>
    <col min="9218" max="9218" width="6.125" style="0" customWidth="1"/>
    <col min="9219" max="9219" width="5.125" style="0" customWidth="1"/>
    <col min="9220" max="9220" width="23.25390625" style="0" customWidth="1"/>
    <col min="9221" max="9221" width="28.25390625" style="0" customWidth="1"/>
    <col min="9222" max="9222" width="23.625" style="0" customWidth="1"/>
    <col min="9223" max="9223" width="21.00390625" style="0" customWidth="1"/>
    <col min="9224" max="9224" width="8.875" style="0" customWidth="1"/>
    <col min="9225" max="9225" width="14.375" style="0" customWidth="1"/>
    <col min="9226" max="9226" width="17.625" style="0" customWidth="1"/>
    <col min="9473" max="9473" width="17.25390625" style="0" bestFit="1" customWidth="1"/>
    <col min="9474" max="9474" width="6.125" style="0" customWidth="1"/>
    <col min="9475" max="9475" width="5.125" style="0" customWidth="1"/>
    <col min="9476" max="9476" width="23.25390625" style="0" customWidth="1"/>
    <col min="9477" max="9477" width="28.25390625" style="0" customWidth="1"/>
    <col min="9478" max="9478" width="23.625" style="0" customWidth="1"/>
    <col min="9479" max="9479" width="21.00390625" style="0" customWidth="1"/>
    <col min="9480" max="9480" width="8.875" style="0" customWidth="1"/>
    <col min="9481" max="9481" width="14.375" style="0" customWidth="1"/>
    <col min="9482" max="9482" width="17.625" style="0" customWidth="1"/>
    <col min="9729" max="9729" width="17.25390625" style="0" bestFit="1" customWidth="1"/>
    <col min="9730" max="9730" width="6.125" style="0" customWidth="1"/>
    <col min="9731" max="9731" width="5.125" style="0" customWidth="1"/>
    <col min="9732" max="9732" width="23.25390625" style="0" customWidth="1"/>
    <col min="9733" max="9733" width="28.25390625" style="0" customWidth="1"/>
    <col min="9734" max="9734" width="23.625" style="0" customWidth="1"/>
    <col min="9735" max="9735" width="21.00390625" style="0" customWidth="1"/>
    <col min="9736" max="9736" width="8.875" style="0" customWidth="1"/>
    <col min="9737" max="9737" width="14.375" style="0" customWidth="1"/>
    <col min="9738" max="9738" width="17.625" style="0" customWidth="1"/>
    <col min="9985" max="9985" width="17.25390625" style="0" bestFit="1" customWidth="1"/>
    <col min="9986" max="9986" width="6.125" style="0" customWidth="1"/>
    <col min="9987" max="9987" width="5.125" style="0" customWidth="1"/>
    <col min="9988" max="9988" width="23.25390625" style="0" customWidth="1"/>
    <col min="9989" max="9989" width="28.25390625" style="0" customWidth="1"/>
    <col min="9990" max="9990" width="23.625" style="0" customWidth="1"/>
    <col min="9991" max="9991" width="21.00390625" style="0" customWidth="1"/>
    <col min="9992" max="9992" width="8.875" style="0" customWidth="1"/>
    <col min="9993" max="9993" width="14.375" style="0" customWidth="1"/>
    <col min="9994" max="9994" width="17.625" style="0" customWidth="1"/>
    <col min="10241" max="10241" width="17.25390625" style="0" bestFit="1" customWidth="1"/>
    <col min="10242" max="10242" width="6.125" style="0" customWidth="1"/>
    <col min="10243" max="10243" width="5.125" style="0" customWidth="1"/>
    <col min="10244" max="10244" width="23.25390625" style="0" customWidth="1"/>
    <col min="10245" max="10245" width="28.25390625" style="0" customWidth="1"/>
    <col min="10246" max="10246" width="23.625" style="0" customWidth="1"/>
    <col min="10247" max="10247" width="21.00390625" style="0" customWidth="1"/>
    <col min="10248" max="10248" width="8.875" style="0" customWidth="1"/>
    <col min="10249" max="10249" width="14.375" style="0" customWidth="1"/>
    <col min="10250" max="10250" width="17.625" style="0" customWidth="1"/>
    <col min="10497" max="10497" width="17.25390625" style="0" bestFit="1" customWidth="1"/>
    <col min="10498" max="10498" width="6.125" style="0" customWidth="1"/>
    <col min="10499" max="10499" width="5.125" style="0" customWidth="1"/>
    <col min="10500" max="10500" width="23.25390625" style="0" customWidth="1"/>
    <col min="10501" max="10501" width="28.25390625" style="0" customWidth="1"/>
    <col min="10502" max="10502" width="23.625" style="0" customWidth="1"/>
    <col min="10503" max="10503" width="21.00390625" style="0" customWidth="1"/>
    <col min="10504" max="10504" width="8.875" style="0" customWidth="1"/>
    <col min="10505" max="10505" width="14.375" style="0" customWidth="1"/>
    <col min="10506" max="10506" width="17.625" style="0" customWidth="1"/>
    <col min="10753" max="10753" width="17.25390625" style="0" bestFit="1" customWidth="1"/>
    <col min="10754" max="10754" width="6.125" style="0" customWidth="1"/>
    <col min="10755" max="10755" width="5.125" style="0" customWidth="1"/>
    <col min="10756" max="10756" width="23.25390625" style="0" customWidth="1"/>
    <col min="10757" max="10757" width="28.25390625" style="0" customWidth="1"/>
    <col min="10758" max="10758" width="23.625" style="0" customWidth="1"/>
    <col min="10759" max="10759" width="21.00390625" style="0" customWidth="1"/>
    <col min="10760" max="10760" width="8.875" style="0" customWidth="1"/>
    <col min="10761" max="10761" width="14.375" style="0" customWidth="1"/>
    <col min="10762" max="10762" width="17.625" style="0" customWidth="1"/>
    <col min="11009" max="11009" width="17.25390625" style="0" bestFit="1" customWidth="1"/>
    <col min="11010" max="11010" width="6.125" style="0" customWidth="1"/>
    <col min="11011" max="11011" width="5.125" style="0" customWidth="1"/>
    <col min="11012" max="11012" width="23.25390625" style="0" customWidth="1"/>
    <col min="11013" max="11013" width="28.25390625" style="0" customWidth="1"/>
    <col min="11014" max="11014" width="23.625" style="0" customWidth="1"/>
    <col min="11015" max="11015" width="21.00390625" style="0" customWidth="1"/>
    <col min="11016" max="11016" width="8.875" style="0" customWidth="1"/>
    <col min="11017" max="11017" width="14.375" style="0" customWidth="1"/>
    <col min="11018" max="11018" width="17.625" style="0" customWidth="1"/>
    <col min="11265" max="11265" width="17.25390625" style="0" bestFit="1" customWidth="1"/>
    <col min="11266" max="11266" width="6.125" style="0" customWidth="1"/>
    <col min="11267" max="11267" width="5.125" style="0" customWidth="1"/>
    <col min="11268" max="11268" width="23.25390625" style="0" customWidth="1"/>
    <col min="11269" max="11269" width="28.25390625" style="0" customWidth="1"/>
    <col min="11270" max="11270" width="23.625" style="0" customWidth="1"/>
    <col min="11271" max="11271" width="21.00390625" style="0" customWidth="1"/>
    <col min="11272" max="11272" width="8.875" style="0" customWidth="1"/>
    <col min="11273" max="11273" width="14.375" style="0" customWidth="1"/>
    <col min="11274" max="11274" width="17.625" style="0" customWidth="1"/>
    <col min="11521" max="11521" width="17.25390625" style="0" bestFit="1" customWidth="1"/>
    <col min="11522" max="11522" width="6.125" style="0" customWidth="1"/>
    <col min="11523" max="11523" width="5.125" style="0" customWidth="1"/>
    <col min="11524" max="11524" width="23.25390625" style="0" customWidth="1"/>
    <col min="11525" max="11525" width="28.25390625" style="0" customWidth="1"/>
    <col min="11526" max="11526" width="23.625" style="0" customWidth="1"/>
    <col min="11527" max="11527" width="21.00390625" style="0" customWidth="1"/>
    <col min="11528" max="11528" width="8.875" style="0" customWidth="1"/>
    <col min="11529" max="11529" width="14.375" style="0" customWidth="1"/>
    <col min="11530" max="11530" width="17.625" style="0" customWidth="1"/>
    <col min="11777" max="11777" width="17.25390625" style="0" bestFit="1" customWidth="1"/>
    <col min="11778" max="11778" width="6.125" style="0" customWidth="1"/>
    <col min="11779" max="11779" width="5.125" style="0" customWidth="1"/>
    <col min="11780" max="11780" width="23.25390625" style="0" customWidth="1"/>
    <col min="11781" max="11781" width="28.25390625" style="0" customWidth="1"/>
    <col min="11782" max="11782" width="23.625" style="0" customWidth="1"/>
    <col min="11783" max="11783" width="21.00390625" style="0" customWidth="1"/>
    <col min="11784" max="11784" width="8.875" style="0" customWidth="1"/>
    <col min="11785" max="11785" width="14.375" style="0" customWidth="1"/>
    <col min="11786" max="11786" width="17.625" style="0" customWidth="1"/>
    <col min="12033" max="12033" width="17.25390625" style="0" bestFit="1" customWidth="1"/>
    <col min="12034" max="12034" width="6.125" style="0" customWidth="1"/>
    <col min="12035" max="12035" width="5.125" style="0" customWidth="1"/>
    <col min="12036" max="12036" width="23.25390625" style="0" customWidth="1"/>
    <col min="12037" max="12037" width="28.25390625" style="0" customWidth="1"/>
    <col min="12038" max="12038" width="23.625" style="0" customWidth="1"/>
    <col min="12039" max="12039" width="21.00390625" style="0" customWidth="1"/>
    <col min="12040" max="12040" width="8.875" style="0" customWidth="1"/>
    <col min="12041" max="12041" width="14.375" style="0" customWidth="1"/>
    <col min="12042" max="12042" width="17.625" style="0" customWidth="1"/>
    <col min="12289" max="12289" width="17.25390625" style="0" bestFit="1" customWidth="1"/>
    <col min="12290" max="12290" width="6.125" style="0" customWidth="1"/>
    <col min="12291" max="12291" width="5.125" style="0" customWidth="1"/>
    <col min="12292" max="12292" width="23.25390625" style="0" customWidth="1"/>
    <col min="12293" max="12293" width="28.25390625" style="0" customWidth="1"/>
    <col min="12294" max="12294" width="23.625" style="0" customWidth="1"/>
    <col min="12295" max="12295" width="21.00390625" style="0" customWidth="1"/>
    <col min="12296" max="12296" width="8.875" style="0" customWidth="1"/>
    <col min="12297" max="12297" width="14.375" style="0" customWidth="1"/>
    <col min="12298" max="12298" width="17.625" style="0" customWidth="1"/>
    <col min="12545" max="12545" width="17.25390625" style="0" bestFit="1" customWidth="1"/>
    <col min="12546" max="12546" width="6.125" style="0" customWidth="1"/>
    <col min="12547" max="12547" width="5.125" style="0" customWidth="1"/>
    <col min="12548" max="12548" width="23.25390625" style="0" customWidth="1"/>
    <col min="12549" max="12549" width="28.25390625" style="0" customWidth="1"/>
    <col min="12550" max="12550" width="23.625" style="0" customWidth="1"/>
    <col min="12551" max="12551" width="21.00390625" style="0" customWidth="1"/>
    <col min="12552" max="12552" width="8.875" style="0" customWidth="1"/>
    <col min="12553" max="12553" width="14.375" style="0" customWidth="1"/>
    <col min="12554" max="12554" width="17.625" style="0" customWidth="1"/>
    <col min="12801" max="12801" width="17.25390625" style="0" bestFit="1" customWidth="1"/>
    <col min="12802" max="12802" width="6.125" style="0" customWidth="1"/>
    <col min="12803" max="12803" width="5.125" style="0" customWidth="1"/>
    <col min="12804" max="12804" width="23.25390625" style="0" customWidth="1"/>
    <col min="12805" max="12805" width="28.25390625" style="0" customWidth="1"/>
    <col min="12806" max="12806" width="23.625" style="0" customWidth="1"/>
    <col min="12807" max="12807" width="21.00390625" style="0" customWidth="1"/>
    <col min="12808" max="12808" width="8.875" style="0" customWidth="1"/>
    <col min="12809" max="12809" width="14.375" style="0" customWidth="1"/>
    <col min="12810" max="12810" width="17.625" style="0" customWidth="1"/>
    <col min="13057" max="13057" width="17.25390625" style="0" bestFit="1" customWidth="1"/>
    <col min="13058" max="13058" width="6.125" style="0" customWidth="1"/>
    <col min="13059" max="13059" width="5.125" style="0" customWidth="1"/>
    <col min="13060" max="13060" width="23.25390625" style="0" customWidth="1"/>
    <col min="13061" max="13061" width="28.25390625" style="0" customWidth="1"/>
    <col min="13062" max="13062" width="23.625" style="0" customWidth="1"/>
    <col min="13063" max="13063" width="21.00390625" style="0" customWidth="1"/>
    <col min="13064" max="13064" width="8.875" style="0" customWidth="1"/>
    <col min="13065" max="13065" width="14.375" style="0" customWidth="1"/>
    <col min="13066" max="13066" width="17.625" style="0" customWidth="1"/>
    <col min="13313" max="13313" width="17.25390625" style="0" bestFit="1" customWidth="1"/>
    <col min="13314" max="13314" width="6.125" style="0" customWidth="1"/>
    <col min="13315" max="13315" width="5.125" style="0" customWidth="1"/>
    <col min="13316" max="13316" width="23.25390625" style="0" customWidth="1"/>
    <col min="13317" max="13317" width="28.25390625" style="0" customWidth="1"/>
    <col min="13318" max="13318" width="23.625" style="0" customWidth="1"/>
    <col min="13319" max="13319" width="21.00390625" style="0" customWidth="1"/>
    <col min="13320" max="13320" width="8.875" style="0" customWidth="1"/>
    <col min="13321" max="13321" width="14.375" style="0" customWidth="1"/>
    <col min="13322" max="13322" width="17.625" style="0" customWidth="1"/>
    <col min="13569" max="13569" width="17.25390625" style="0" bestFit="1" customWidth="1"/>
    <col min="13570" max="13570" width="6.125" style="0" customWidth="1"/>
    <col min="13571" max="13571" width="5.125" style="0" customWidth="1"/>
    <col min="13572" max="13572" width="23.25390625" style="0" customWidth="1"/>
    <col min="13573" max="13573" width="28.25390625" style="0" customWidth="1"/>
    <col min="13574" max="13574" width="23.625" style="0" customWidth="1"/>
    <col min="13575" max="13575" width="21.00390625" style="0" customWidth="1"/>
    <col min="13576" max="13576" width="8.875" style="0" customWidth="1"/>
    <col min="13577" max="13577" width="14.375" style="0" customWidth="1"/>
    <col min="13578" max="13578" width="17.625" style="0" customWidth="1"/>
    <col min="13825" max="13825" width="17.25390625" style="0" bestFit="1" customWidth="1"/>
    <col min="13826" max="13826" width="6.125" style="0" customWidth="1"/>
    <col min="13827" max="13827" width="5.125" style="0" customWidth="1"/>
    <col min="13828" max="13828" width="23.25390625" style="0" customWidth="1"/>
    <col min="13829" max="13829" width="28.25390625" style="0" customWidth="1"/>
    <col min="13830" max="13830" width="23.625" style="0" customWidth="1"/>
    <col min="13831" max="13831" width="21.00390625" style="0" customWidth="1"/>
    <col min="13832" max="13832" width="8.875" style="0" customWidth="1"/>
    <col min="13833" max="13833" width="14.375" style="0" customWidth="1"/>
    <col min="13834" max="13834" width="17.625" style="0" customWidth="1"/>
    <col min="14081" max="14081" width="17.25390625" style="0" bestFit="1" customWidth="1"/>
    <col min="14082" max="14082" width="6.125" style="0" customWidth="1"/>
    <col min="14083" max="14083" width="5.125" style="0" customWidth="1"/>
    <col min="14084" max="14084" width="23.25390625" style="0" customWidth="1"/>
    <col min="14085" max="14085" width="28.25390625" style="0" customWidth="1"/>
    <col min="14086" max="14086" width="23.625" style="0" customWidth="1"/>
    <col min="14087" max="14087" width="21.00390625" style="0" customWidth="1"/>
    <col min="14088" max="14088" width="8.875" style="0" customWidth="1"/>
    <col min="14089" max="14089" width="14.375" style="0" customWidth="1"/>
    <col min="14090" max="14090" width="17.625" style="0" customWidth="1"/>
    <col min="14337" max="14337" width="17.25390625" style="0" bestFit="1" customWidth="1"/>
    <col min="14338" max="14338" width="6.125" style="0" customWidth="1"/>
    <col min="14339" max="14339" width="5.125" style="0" customWidth="1"/>
    <col min="14340" max="14340" width="23.25390625" style="0" customWidth="1"/>
    <col min="14341" max="14341" width="28.25390625" style="0" customWidth="1"/>
    <col min="14342" max="14342" width="23.625" style="0" customWidth="1"/>
    <col min="14343" max="14343" width="21.00390625" style="0" customWidth="1"/>
    <col min="14344" max="14344" width="8.875" style="0" customWidth="1"/>
    <col min="14345" max="14345" width="14.375" style="0" customWidth="1"/>
    <col min="14346" max="14346" width="17.625" style="0" customWidth="1"/>
    <col min="14593" max="14593" width="17.25390625" style="0" bestFit="1" customWidth="1"/>
    <col min="14594" max="14594" width="6.125" style="0" customWidth="1"/>
    <col min="14595" max="14595" width="5.125" style="0" customWidth="1"/>
    <col min="14596" max="14596" width="23.25390625" style="0" customWidth="1"/>
    <col min="14597" max="14597" width="28.25390625" style="0" customWidth="1"/>
    <col min="14598" max="14598" width="23.625" style="0" customWidth="1"/>
    <col min="14599" max="14599" width="21.00390625" style="0" customWidth="1"/>
    <col min="14600" max="14600" width="8.875" style="0" customWidth="1"/>
    <col min="14601" max="14601" width="14.375" style="0" customWidth="1"/>
    <col min="14602" max="14602" width="17.625" style="0" customWidth="1"/>
    <col min="14849" max="14849" width="17.25390625" style="0" bestFit="1" customWidth="1"/>
    <col min="14850" max="14850" width="6.125" style="0" customWidth="1"/>
    <col min="14851" max="14851" width="5.125" style="0" customWidth="1"/>
    <col min="14852" max="14852" width="23.25390625" style="0" customWidth="1"/>
    <col min="14853" max="14853" width="28.25390625" style="0" customWidth="1"/>
    <col min="14854" max="14854" width="23.625" style="0" customWidth="1"/>
    <col min="14855" max="14855" width="21.00390625" style="0" customWidth="1"/>
    <col min="14856" max="14856" width="8.875" style="0" customWidth="1"/>
    <col min="14857" max="14857" width="14.375" style="0" customWidth="1"/>
    <col min="14858" max="14858" width="17.625" style="0" customWidth="1"/>
    <col min="15105" max="15105" width="17.25390625" style="0" bestFit="1" customWidth="1"/>
    <col min="15106" max="15106" width="6.125" style="0" customWidth="1"/>
    <col min="15107" max="15107" width="5.125" style="0" customWidth="1"/>
    <col min="15108" max="15108" width="23.25390625" style="0" customWidth="1"/>
    <col min="15109" max="15109" width="28.25390625" style="0" customWidth="1"/>
    <col min="15110" max="15110" width="23.625" style="0" customWidth="1"/>
    <col min="15111" max="15111" width="21.00390625" style="0" customWidth="1"/>
    <col min="15112" max="15112" width="8.875" style="0" customWidth="1"/>
    <col min="15113" max="15113" width="14.375" style="0" customWidth="1"/>
    <col min="15114" max="15114" width="17.625" style="0" customWidth="1"/>
    <col min="15361" max="15361" width="17.25390625" style="0" bestFit="1" customWidth="1"/>
    <col min="15362" max="15362" width="6.125" style="0" customWidth="1"/>
    <col min="15363" max="15363" width="5.125" style="0" customWidth="1"/>
    <col min="15364" max="15364" width="23.25390625" style="0" customWidth="1"/>
    <col min="15365" max="15365" width="28.25390625" style="0" customWidth="1"/>
    <col min="15366" max="15366" width="23.625" style="0" customWidth="1"/>
    <col min="15367" max="15367" width="21.00390625" style="0" customWidth="1"/>
    <col min="15368" max="15368" width="8.875" style="0" customWidth="1"/>
    <col min="15369" max="15369" width="14.375" style="0" customWidth="1"/>
    <col min="15370" max="15370" width="17.625" style="0" customWidth="1"/>
    <col min="15617" max="15617" width="17.25390625" style="0" bestFit="1" customWidth="1"/>
    <col min="15618" max="15618" width="6.125" style="0" customWidth="1"/>
    <col min="15619" max="15619" width="5.125" style="0" customWidth="1"/>
    <col min="15620" max="15620" width="23.25390625" style="0" customWidth="1"/>
    <col min="15621" max="15621" width="28.25390625" style="0" customWidth="1"/>
    <col min="15622" max="15622" width="23.625" style="0" customWidth="1"/>
    <col min="15623" max="15623" width="21.00390625" style="0" customWidth="1"/>
    <col min="15624" max="15624" width="8.875" style="0" customWidth="1"/>
    <col min="15625" max="15625" width="14.375" style="0" customWidth="1"/>
    <col min="15626" max="15626" width="17.625" style="0" customWidth="1"/>
    <col min="15873" max="15873" width="17.25390625" style="0" bestFit="1" customWidth="1"/>
    <col min="15874" max="15874" width="6.125" style="0" customWidth="1"/>
    <col min="15875" max="15875" width="5.125" style="0" customWidth="1"/>
    <col min="15876" max="15876" width="23.25390625" style="0" customWidth="1"/>
    <col min="15877" max="15877" width="28.25390625" style="0" customWidth="1"/>
    <col min="15878" max="15878" width="23.625" style="0" customWidth="1"/>
    <col min="15879" max="15879" width="21.00390625" style="0" customWidth="1"/>
    <col min="15880" max="15880" width="8.875" style="0" customWidth="1"/>
    <col min="15881" max="15881" width="14.375" style="0" customWidth="1"/>
    <col min="15882" max="15882" width="17.625" style="0" customWidth="1"/>
    <col min="16129" max="16129" width="17.25390625" style="0" bestFit="1" customWidth="1"/>
    <col min="16130" max="16130" width="6.125" style="0" customWidth="1"/>
    <col min="16131" max="16131" width="5.125" style="0" customWidth="1"/>
    <col min="16132" max="16132" width="23.25390625" style="0" customWidth="1"/>
    <col min="16133" max="16133" width="28.25390625" style="0" customWidth="1"/>
    <col min="16134" max="16134" width="23.625" style="0" customWidth="1"/>
    <col min="16135" max="16135" width="21.00390625" style="0" customWidth="1"/>
    <col min="16136" max="16136" width="8.875" style="0" customWidth="1"/>
    <col min="16137" max="16137" width="14.375" style="0" customWidth="1"/>
    <col min="16138" max="16138" width="17.625" style="0" customWidth="1"/>
  </cols>
  <sheetData>
    <row r="1" ht="15.75">
      <c r="A1" s="92" t="s">
        <v>446</v>
      </c>
    </row>
    <row r="2" spans="1:10" s="339" customFormat="1" ht="15.75">
      <c r="A2" s="92" t="s">
        <v>447</v>
      </c>
      <c r="B2"/>
      <c r="C2"/>
      <c r="D2" s="337"/>
      <c r="E2" s="338" t="s">
        <v>448</v>
      </c>
      <c r="F2"/>
      <c r="G2"/>
      <c r="H2"/>
      <c r="I2"/>
      <c r="J2"/>
    </row>
    <row r="3" spans="1:10" s="339" customFormat="1" ht="15">
      <c r="A3"/>
      <c r="B3"/>
      <c r="C3"/>
      <c r="D3" s="337"/>
      <c r="E3" s="338"/>
      <c r="F3"/>
      <c r="G3"/>
      <c r="H3"/>
      <c r="I3"/>
      <c r="J3"/>
    </row>
    <row r="4" ht="12.75">
      <c r="A4" s="340"/>
    </row>
    <row r="5" spans="1:10" ht="25.5">
      <c r="A5" s="341" t="s">
        <v>449</v>
      </c>
      <c r="B5" s="341" t="s">
        <v>450</v>
      </c>
      <c r="C5" s="341"/>
      <c r="D5" s="341" t="s">
        <v>320</v>
      </c>
      <c r="E5" s="341" t="s">
        <v>451</v>
      </c>
      <c r="F5" s="341" t="s">
        <v>452</v>
      </c>
      <c r="G5" s="341" t="s">
        <v>453</v>
      </c>
      <c r="H5" s="341" t="s">
        <v>454</v>
      </c>
      <c r="I5" s="341" t="s">
        <v>455</v>
      </c>
      <c r="J5" s="341" t="s">
        <v>456</v>
      </c>
    </row>
    <row r="6" spans="1:10" ht="38.25">
      <c r="A6" s="342" t="s">
        <v>457</v>
      </c>
      <c r="B6" s="343">
        <v>3</v>
      </c>
      <c r="C6" s="343" t="s">
        <v>458</v>
      </c>
      <c r="D6" s="343" t="s">
        <v>459</v>
      </c>
      <c r="E6" s="344" t="s">
        <v>460</v>
      </c>
      <c r="F6" s="344" t="s">
        <v>461</v>
      </c>
      <c r="G6" s="344" t="s">
        <v>462</v>
      </c>
      <c r="H6" s="344" t="s">
        <v>463</v>
      </c>
      <c r="I6" s="345"/>
      <c r="J6" s="427">
        <f aca="true" t="shared" si="0" ref="J6:J14">B6*I6</f>
        <v>0</v>
      </c>
    </row>
    <row r="7" spans="1:10" ht="25.5">
      <c r="A7" s="342" t="s">
        <v>464</v>
      </c>
      <c r="B7" s="343">
        <v>3</v>
      </c>
      <c r="C7" s="343" t="s">
        <v>458</v>
      </c>
      <c r="D7" s="343" t="s">
        <v>465</v>
      </c>
      <c r="E7" s="344"/>
      <c r="F7" s="344"/>
      <c r="G7" s="344"/>
      <c r="H7" s="344"/>
      <c r="I7" s="347"/>
      <c r="J7" s="348">
        <f t="shared" si="0"/>
        <v>0</v>
      </c>
    </row>
    <row r="8" spans="1:10" ht="25.5">
      <c r="A8" s="342" t="s">
        <v>466</v>
      </c>
      <c r="B8" s="343">
        <v>4</v>
      </c>
      <c r="C8" s="343" t="s">
        <v>458</v>
      </c>
      <c r="D8" s="343" t="s">
        <v>467</v>
      </c>
      <c r="E8" s="344" t="s">
        <v>468</v>
      </c>
      <c r="F8" s="344" t="s">
        <v>469</v>
      </c>
      <c r="G8" s="344" t="s">
        <v>470</v>
      </c>
      <c r="H8" s="344" t="s">
        <v>471</v>
      </c>
      <c r="I8" s="347"/>
      <c r="J8" s="348">
        <f t="shared" si="0"/>
        <v>0</v>
      </c>
    </row>
    <row r="9" spans="1:10" ht="25.5">
      <c r="A9" s="342" t="s">
        <v>472</v>
      </c>
      <c r="B9" s="343">
        <v>4</v>
      </c>
      <c r="C9" s="343" t="s">
        <v>458</v>
      </c>
      <c r="D9" s="343" t="s">
        <v>467</v>
      </c>
      <c r="E9" s="344" t="s">
        <v>468</v>
      </c>
      <c r="F9" s="344" t="s">
        <v>469</v>
      </c>
      <c r="G9" s="344" t="s">
        <v>473</v>
      </c>
      <c r="H9" s="344" t="s">
        <v>471</v>
      </c>
      <c r="I9" s="347"/>
      <c r="J9" s="348">
        <f t="shared" si="0"/>
        <v>0</v>
      </c>
    </row>
    <row r="10" spans="1:10" ht="25.5">
      <c r="A10" s="342" t="s">
        <v>474</v>
      </c>
      <c r="B10" s="343">
        <v>4</v>
      </c>
      <c r="C10" s="343" t="s">
        <v>458</v>
      </c>
      <c r="D10" s="343" t="s">
        <v>475</v>
      </c>
      <c r="E10" s="344"/>
      <c r="F10" s="344"/>
      <c r="G10" s="344"/>
      <c r="H10" s="344"/>
      <c r="I10" s="347"/>
      <c r="J10" s="348">
        <f t="shared" si="0"/>
        <v>0</v>
      </c>
    </row>
    <row r="11" spans="1:10" ht="38.25">
      <c r="A11" s="342" t="s">
        <v>476</v>
      </c>
      <c r="B11" s="343">
        <v>2</v>
      </c>
      <c r="C11" s="343" t="s">
        <v>458</v>
      </c>
      <c r="D11" s="343" t="s">
        <v>477</v>
      </c>
      <c r="E11" s="344" t="s">
        <v>460</v>
      </c>
      <c r="F11" s="344" t="s">
        <v>478</v>
      </c>
      <c r="G11" s="344" t="s">
        <v>470</v>
      </c>
      <c r="H11" s="344" t="s">
        <v>479</v>
      </c>
      <c r="I11" s="347"/>
      <c r="J11" s="348">
        <f t="shared" si="0"/>
        <v>0</v>
      </c>
    </row>
    <row r="12" spans="1:10" ht="38.25">
      <c r="A12" s="342" t="s">
        <v>480</v>
      </c>
      <c r="B12" s="343">
        <v>18</v>
      </c>
      <c r="C12" s="343" t="s">
        <v>458</v>
      </c>
      <c r="D12" s="343" t="s">
        <v>481</v>
      </c>
      <c r="E12" s="344" t="s">
        <v>460</v>
      </c>
      <c r="F12" s="344" t="s">
        <v>482</v>
      </c>
      <c r="G12" s="344" t="s">
        <v>483</v>
      </c>
      <c r="H12" s="344" t="s">
        <v>484</v>
      </c>
      <c r="I12" s="347"/>
      <c r="J12" s="348">
        <f t="shared" si="0"/>
        <v>0</v>
      </c>
    </row>
    <row r="13" spans="1:10" ht="38.25">
      <c r="A13" s="342" t="s">
        <v>485</v>
      </c>
      <c r="B13" s="343">
        <v>5</v>
      </c>
      <c r="C13" s="343" t="s">
        <v>458</v>
      </c>
      <c r="D13" s="343" t="s">
        <v>486</v>
      </c>
      <c r="E13" s="344" t="s">
        <v>487</v>
      </c>
      <c r="F13" s="344" t="s">
        <v>488</v>
      </c>
      <c r="G13" s="344" t="s">
        <v>489</v>
      </c>
      <c r="H13" s="344"/>
      <c r="I13" s="347"/>
      <c r="J13" s="348">
        <f t="shared" si="0"/>
        <v>0</v>
      </c>
    </row>
    <row r="14" spans="1:10" ht="12.75">
      <c r="A14" s="342" t="s">
        <v>490</v>
      </c>
      <c r="B14" s="343">
        <v>5</v>
      </c>
      <c r="C14" s="343" t="s">
        <v>458</v>
      </c>
      <c r="D14" s="343" t="s">
        <v>491</v>
      </c>
      <c r="E14" s="344"/>
      <c r="F14" s="344"/>
      <c r="G14" s="344"/>
      <c r="H14" s="344"/>
      <c r="I14" s="347"/>
      <c r="J14" s="348">
        <f t="shared" si="0"/>
        <v>0</v>
      </c>
    </row>
    <row r="15" spans="1:10" ht="12.75">
      <c r="A15" s="349"/>
      <c r="B15" s="350"/>
      <c r="C15" s="350"/>
      <c r="D15" s="351"/>
      <c r="I15" s="348"/>
      <c r="J15" s="348"/>
    </row>
    <row r="16" spans="1:10" ht="25.5">
      <c r="A16" s="352" t="s">
        <v>492</v>
      </c>
      <c r="B16" s="353">
        <v>1</v>
      </c>
      <c r="C16" s="343" t="s">
        <v>458</v>
      </c>
      <c r="D16" s="343" t="s">
        <v>493</v>
      </c>
      <c r="I16" s="347"/>
      <c r="J16" s="348">
        <f>B16*I16</f>
        <v>0</v>
      </c>
    </row>
    <row r="17" spans="1:10" ht="12.75">
      <c r="A17" s="349"/>
      <c r="B17" s="350"/>
      <c r="C17" s="350"/>
      <c r="D17" s="351"/>
      <c r="I17" s="354"/>
      <c r="J17" s="346"/>
    </row>
    <row r="18" spans="1:10" ht="12.75">
      <c r="A18" s="350" t="s">
        <v>494</v>
      </c>
      <c r="B18" s="350"/>
      <c r="C18" s="350"/>
      <c r="D18" s="351"/>
      <c r="J18" s="355"/>
    </row>
    <row r="19" spans="1:10" ht="15.75">
      <c r="A19" s="356" t="s">
        <v>268</v>
      </c>
      <c r="B19" s="339"/>
      <c r="C19" s="339"/>
      <c r="D19" s="357"/>
      <c r="E19" s="339"/>
      <c r="F19" s="339"/>
      <c r="G19" s="339"/>
      <c r="H19" s="339"/>
      <c r="I19" s="339"/>
      <c r="J19" s="358">
        <f>SUM(J6:J17)</f>
        <v>0</v>
      </c>
    </row>
  </sheetData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I26" sqref="I26"/>
    </sheetView>
  </sheetViews>
  <sheetFormatPr defaultColWidth="9.00390625" defaultRowHeight="12.75"/>
  <cols>
    <col min="1" max="1" width="2.75390625" style="0" customWidth="1"/>
    <col min="3" max="3" width="39.125" style="0" customWidth="1"/>
    <col min="4" max="4" width="8.00390625" style="0" customWidth="1"/>
    <col min="5" max="5" width="11.625" style="0" customWidth="1"/>
    <col min="6" max="6" width="11.375" style="0" customWidth="1"/>
    <col min="7" max="7" width="12.25390625" style="0" customWidth="1"/>
    <col min="8" max="8" width="11.875" style="0" customWidth="1"/>
    <col min="9" max="9" width="13.75390625" style="0" customWidth="1"/>
  </cols>
  <sheetData>
    <row r="1" spans="1:9" ht="14.25" thickBot="1" thickTop="1">
      <c r="A1" s="392"/>
      <c r="B1" s="393" t="s">
        <v>558</v>
      </c>
      <c r="C1" s="394"/>
      <c r="D1" s="395"/>
      <c r="E1" s="396"/>
      <c r="F1" s="397"/>
      <c r="G1" s="397"/>
      <c r="H1" s="398"/>
      <c r="I1" s="399"/>
    </row>
    <row r="2" spans="1:9" ht="13.5" thickTop="1">
      <c r="A2" s="400"/>
      <c r="B2" s="401"/>
      <c r="C2" s="401"/>
      <c r="D2" s="402" t="s">
        <v>510</v>
      </c>
      <c r="E2" s="403"/>
      <c r="F2" s="404" t="s">
        <v>511</v>
      </c>
      <c r="G2" s="405"/>
      <c r="H2" s="406"/>
      <c r="I2" s="407" t="s">
        <v>512</v>
      </c>
    </row>
    <row r="3" spans="1:9" ht="12.75">
      <c r="A3" s="408"/>
      <c r="B3" s="409"/>
      <c r="C3" s="409"/>
      <c r="D3" s="410" t="s">
        <v>513</v>
      </c>
      <c r="E3" s="410" t="s">
        <v>321</v>
      </c>
      <c r="F3" s="411" t="s">
        <v>514</v>
      </c>
      <c r="G3" s="411" t="s">
        <v>515</v>
      </c>
      <c r="H3" s="412" t="s">
        <v>516</v>
      </c>
      <c r="I3" s="413" t="s">
        <v>517</v>
      </c>
    </row>
    <row r="4" spans="1:9" ht="15">
      <c r="A4" s="414"/>
      <c r="B4" s="415"/>
      <c r="C4" s="416" t="s">
        <v>518</v>
      </c>
      <c r="D4" s="415"/>
      <c r="E4" s="415"/>
      <c r="F4" s="415"/>
      <c r="G4" s="415"/>
      <c r="H4" s="415"/>
      <c r="I4" s="417"/>
    </row>
    <row r="5" spans="1:9" ht="12.75">
      <c r="A5" s="418"/>
      <c r="B5" s="419" t="s">
        <v>519</v>
      </c>
      <c r="C5" s="420" t="s">
        <v>520</v>
      </c>
      <c r="D5" s="421" t="s">
        <v>521</v>
      </c>
      <c r="E5" s="422">
        <v>1</v>
      </c>
      <c r="F5" s="423"/>
      <c r="G5" s="423" t="s">
        <v>6</v>
      </c>
      <c r="H5" s="423">
        <f>E5*F5</f>
        <v>0</v>
      </c>
      <c r="I5" s="424" t="s">
        <v>6</v>
      </c>
    </row>
    <row r="6" spans="1:9" ht="12.75">
      <c r="A6" s="418"/>
      <c r="B6" s="419" t="s">
        <v>522</v>
      </c>
      <c r="C6" s="420" t="s">
        <v>523</v>
      </c>
      <c r="D6" s="421" t="s">
        <v>521</v>
      </c>
      <c r="E6" s="422">
        <v>1</v>
      </c>
      <c r="F6" s="423"/>
      <c r="G6" s="423"/>
      <c r="H6" s="423">
        <f aca="true" t="shared" si="0" ref="H6:H18">E6*F6</f>
        <v>0</v>
      </c>
      <c r="I6" s="424"/>
    </row>
    <row r="7" spans="1:9" ht="12.75">
      <c r="A7" s="418"/>
      <c r="B7" s="419" t="s">
        <v>524</v>
      </c>
      <c r="C7" s="420" t="s">
        <v>525</v>
      </c>
      <c r="D7" s="421" t="s">
        <v>521</v>
      </c>
      <c r="E7" s="422">
        <v>1</v>
      </c>
      <c r="F7" s="423"/>
      <c r="G7" s="423"/>
      <c r="H7" s="423">
        <f t="shared" si="0"/>
        <v>0</v>
      </c>
      <c r="I7" s="424"/>
    </row>
    <row r="8" spans="1:9" ht="12.75">
      <c r="A8" s="418"/>
      <c r="B8" s="419" t="s">
        <v>526</v>
      </c>
      <c r="C8" s="420" t="s">
        <v>527</v>
      </c>
      <c r="D8" s="421" t="s">
        <v>521</v>
      </c>
      <c r="E8" s="422">
        <v>1</v>
      </c>
      <c r="F8" s="423"/>
      <c r="G8" s="423"/>
      <c r="H8" s="423">
        <f t="shared" si="0"/>
        <v>0</v>
      </c>
      <c r="I8" s="424"/>
    </row>
    <row r="9" spans="1:9" ht="12.75">
      <c r="A9" s="418"/>
      <c r="B9" s="419" t="s">
        <v>528</v>
      </c>
      <c r="C9" s="420" t="s">
        <v>529</v>
      </c>
      <c r="D9" s="421" t="s">
        <v>521</v>
      </c>
      <c r="E9" s="422">
        <v>1</v>
      </c>
      <c r="F9" s="423"/>
      <c r="G9" s="423"/>
      <c r="H9" s="423">
        <f t="shared" si="0"/>
        <v>0</v>
      </c>
      <c r="I9" s="424"/>
    </row>
    <row r="10" spans="1:9" ht="12.75">
      <c r="A10" s="418"/>
      <c r="B10" s="419" t="s">
        <v>530</v>
      </c>
      <c r="C10" s="420" t="s">
        <v>531</v>
      </c>
      <c r="D10" s="421" t="s">
        <v>521</v>
      </c>
      <c r="E10" s="422">
        <v>1</v>
      </c>
      <c r="F10" s="423"/>
      <c r="G10" s="423"/>
      <c r="H10" s="423">
        <f t="shared" si="0"/>
        <v>0</v>
      </c>
      <c r="I10" s="424"/>
    </row>
    <row r="11" spans="1:9" ht="12.75">
      <c r="A11" s="418"/>
      <c r="B11" s="419"/>
      <c r="C11" s="420" t="s">
        <v>532</v>
      </c>
      <c r="D11" s="421"/>
      <c r="E11" s="422"/>
      <c r="F11" s="423"/>
      <c r="G11" s="423"/>
      <c r="H11" s="423">
        <f t="shared" si="0"/>
        <v>0</v>
      </c>
      <c r="I11" s="424"/>
    </row>
    <row r="12" spans="1:9" ht="12.75">
      <c r="A12" s="418"/>
      <c r="B12" s="419" t="s">
        <v>533</v>
      </c>
      <c r="C12" s="420" t="s">
        <v>534</v>
      </c>
      <c r="D12" s="421" t="s">
        <v>535</v>
      </c>
      <c r="E12" s="422">
        <v>1.5</v>
      </c>
      <c r="F12" s="423"/>
      <c r="G12" s="423" t="s">
        <v>6</v>
      </c>
      <c r="H12" s="423">
        <f t="shared" si="0"/>
        <v>0</v>
      </c>
      <c r="I12" s="424" t="s">
        <v>6</v>
      </c>
    </row>
    <row r="13" spans="1:9" ht="12.75">
      <c r="A13" s="418"/>
      <c r="B13" s="419" t="s">
        <v>536</v>
      </c>
      <c r="C13" s="420" t="s">
        <v>537</v>
      </c>
      <c r="D13" s="421" t="s">
        <v>521</v>
      </c>
      <c r="E13" s="422">
        <v>2</v>
      </c>
      <c r="F13" s="423"/>
      <c r="G13" s="423"/>
      <c r="H13" s="423">
        <f t="shared" si="0"/>
        <v>0</v>
      </c>
      <c r="I13" s="424"/>
    </row>
    <row r="14" spans="1:9" ht="12.75">
      <c r="A14" s="418"/>
      <c r="B14" s="419" t="s">
        <v>538</v>
      </c>
      <c r="C14" s="420" t="s">
        <v>539</v>
      </c>
      <c r="D14" s="421" t="s">
        <v>521</v>
      </c>
      <c r="E14" s="422">
        <v>1</v>
      </c>
      <c r="F14" s="423"/>
      <c r="G14" s="423"/>
      <c r="H14" s="423">
        <f t="shared" si="0"/>
        <v>0</v>
      </c>
      <c r="I14" s="424"/>
    </row>
    <row r="15" spans="1:9" ht="12.75">
      <c r="A15" s="418"/>
      <c r="B15" s="419" t="s">
        <v>540</v>
      </c>
      <c r="C15" s="420" t="s">
        <v>541</v>
      </c>
      <c r="D15" s="421" t="s">
        <v>521</v>
      </c>
      <c r="E15" s="422">
        <v>1</v>
      </c>
      <c r="F15" s="423"/>
      <c r="G15" s="423"/>
      <c r="H15" s="423">
        <f t="shared" si="0"/>
        <v>0</v>
      </c>
      <c r="I15" s="424"/>
    </row>
    <row r="16" spans="1:9" ht="12.75">
      <c r="A16" s="418"/>
      <c r="B16" s="419" t="s">
        <v>542</v>
      </c>
      <c r="C16" s="420" t="s">
        <v>543</v>
      </c>
      <c r="D16" s="421" t="s">
        <v>544</v>
      </c>
      <c r="E16" s="422">
        <v>1</v>
      </c>
      <c r="F16" s="423"/>
      <c r="G16" s="423"/>
      <c r="H16" s="423">
        <f t="shared" si="0"/>
        <v>0</v>
      </c>
      <c r="I16" s="424"/>
    </row>
    <row r="17" spans="1:9" ht="12.75">
      <c r="A17" s="418"/>
      <c r="B17" s="419" t="s">
        <v>545</v>
      </c>
      <c r="C17" s="420" t="s">
        <v>546</v>
      </c>
      <c r="D17" s="421" t="s">
        <v>544</v>
      </c>
      <c r="E17" s="422">
        <v>5</v>
      </c>
      <c r="F17" s="423"/>
      <c r="G17" s="423" t="s">
        <v>6</v>
      </c>
      <c r="H17" s="423">
        <f t="shared" si="0"/>
        <v>0</v>
      </c>
      <c r="I17" s="424" t="s">
        <v>6</v>
      </c>
    </row>
    <row r="18" spans="1:9" ht="12.75">
      <c r="A18" s="418"/>
      <c r="B18" s="419" t="s">
        <v>547</v>
      </c>
      <c r="C18" s="420" t="s">
        <v>548</v>
      </c>
      <c r="D18" s="421" t="s">
        <v>521</v>
      </c>
      <c r="E18" s="422">
        <v>2</v>
      </c>
      <c r="F18" s="423"/>
      <c r="G18" s="423"/>
      <c r="H18" s="423">
        <f t="shared" si="0"/>
        <v>0</v>
      </c>
      <c r="I18" s="424"/>
    </row>
    <row r="19" spans="1:9" ht="15">
      <c r="A19" s="418"/>
      <c r="B19" s="419"/>
      <c r="C19" s="416" t="s">
        <v>518</v>
      </c>
      <c r="D19" s="421"/>
      <c r="E19" s="422"/>
      <c r="F19" s="423"/>
      <c r="G19" s="425"/>
      <c r="H19" s="425"/>
      <c r="I19" s="424"/>
    </row>
    <row r="20" spans="1:9" ht="12.75">
      <c r="A20" s="418"/>
      <c r="B20" s="419" t="s">
        <v>6</v>
      </c>
      <c r="C20" s="420" t="s">
        <v>6</v>
      </c>
      <c r="D20" s="421"/>
      <c r="E20" s="422"/>
      <c r="F20" s="423"/>
      <c r="G20" s="423"/>
      <c r="H20" s="423" t="s">
        <v>6</v>
      </c>
      <c r="I20" s="424"/>
    </row>
    <row r="21" spans="1:9" ht="15">
      <c r="A21" s="418"/>
      <c r="B21" s="419" t="s">
        <v>6</v>
      </c>
      <c r="C21" s="416" t="s">
        <v>549</v>
      </c>
      <c r="D21" s="421" t="s">
        <v>6</v>
      </c>
      <c r="E21" s="422" t="s">
        <v>6</v>
      </c>
      <c r="F21" s="423"/>
      <c r="G21" s="423"/>
      <c r="H21" s="423"/>
      <c r="I21" s="424"/>
    </row>
    <row r="22" spans="1:9" ht="12.75">
      <c r="A22" s="418"/>
      <c r="B22" s="419" t="s">
        <v>550</v>
      </c>
      <c r="C22" s="420" t="s">
        <v>551</v>
      </c>
      <c r="D22" s="421" t="s">
        <v>521</v>
      </c>
      <c r="E22" s="422">
        <v>1</v>
      </c>
      <c r="F22" s="423"/>
      <c r="G22" s="425"/>
      <c r="H22" s="423">
        <f aca="true" t="shared" si="1" ref="H22">E22*F22</f>
        <v>0</v>
      </c>
      <c r="I22" s="424"/>
    </row>
    <row r="23" spans="1:9" ht="15">
      <c r="A23" s="418"/>
      <c r="B23" s="419"/>
      <c r="C23" s="416" t="s">
        <v>549</v>
      </c>
      <c r="D23" s="421"/>
      <c r="E23" s="422"/>
      <c r="F23" s="423"/>
      <c r="G23" s="425"/>
      <c r="H23" s="425"/>
      <c r="I23" s="424"/>
    </row>
    <row r="24" spans="1:9" ht="12.75">
      <c r="A24" s="418"/>
      <c r="B24" s="419" t="s">
        <v>6</v>
      </c>
      <c r="C24" s="420" t="s">
        <v>6</v>
      </c>
      <c r="D24" s="421" t="s">
        <v>6</v>
      </c>
      <c r="E24" s="422" t="s">
        <v>6</v>
      </c>
      <c r="F24" s="423"/>
      <c r="G24" s="423"/>
      <c r="H24" s="425"/>
      <c r="I24" s="424"/>
    </row>
    <row r="25" spans="1:9" ht="12.75">
      <c r="A25" s="418"/>
      <c r="B25" s="419" t="s">
        <v>6</v>
      </c>
      <c r="C25" s="420" t="s">
        <v>552</v>
      </c>
      <c r="D25" s="421"/>
      <c r="E25" s="422"/>
      <c r="F25" s="423"/>
      <c r="G25" s="423"/>
      <c r="H25" s="425">
        <f>SUM(H5:H24)</f>
        <v>0</v>
      </c>
      <c r="I25" s="424"/>
    </row>
    <row r="26" spans="1:9" ht="12.75">
      <c r="A26" s="418"/>
      <c r="B26" s="419" t="s">
        <v>6</v>
      </c>
      <c r="C26" s="420" t="s">
        <v>553</v>
      </c>
      <c r="D26" s="421" t="s">
        <v>554</v>
      </c>
      <c r="E26" s="422">
        <v>3.6</v>
      </c>
      <c r="F26" s="423"/>
      <c r="G26" s="423" t="s">
        <v>6</v>
      </c>
      <c r="H26" s="423"/>
      <c r="I26" s="424"/>
    </row>
    <row r="27" spans="1:9" ht="12.75">
      <c r="A27" s="418"/>
      <c r="B27" s="419" t="s">
        <v>6</v>
      </c>
      <c r="C27" s="420" t="s">
        <v>555</v>
      </c>
      <c r="D27" s="421" t="s">
        <v>554</v>
      </c>
      <c r="E27" s="422">
        <v>4</v>
      </c>
      <c r="F27" s="423"/>
      <c r="G27" s="423" t="s">
        <v>6</v>
      </c>
      <c r="H27" s="423"/>
      <c r="I27" s="424"/>
    </row>
    <row r="28" spans="1:9" ht="12.75">
      <c r="A28" s="418"/>
      <c r="B28" s="419" t="s">
        <v>6</v>
      </c>
      <c r="C28" s="420" t="s">
        <v>556</v>
      </c>
      <c r="D28" s="421" t="s">
        <v>6</v>
      </c>
      <c r="E28" s="422">
        <v>2</v>
      </c>
      <c r="F28" s="423"/>
      <c r="G28" s="423"/>
      <c r="H28" s="425"/>
      <c r="I28" s="424"/>
    </row>
    <row r="29" spans="1:9" ht="12.75">
      <c r="A29" s="418"/>
      <c r="B29" s="419" t="s">
        <v>6</v>
      </c>
      <c r="C29" s="420" t="s">
        <v>57</v>
      </c>
      <c r="D29" s="421" t="s">
        <v>6</v>
      </c>
      <c r="E29" s="422" t="s">
        <v>6</v>
      </c>
      <c r="F29" s="423"/>
      <c r="G29" s="423"/>
      <c r="H29" s="425"/>
      <c r="I29" s="424"/>
    </row>
    <row r="30" spans="1:9" ht="12.75">
      <c r="A30" s="418"/>
      <c r="B30" s="419"/>
      <c r="C30" s="426" t="s">
        <v>557</v>
      </c>
      <c r="D30" s="421" t="s">
        <v>6</v>
      </c>
      <c r="E30" s="422" t="s">
        <v>6</v>
      </c>
      <c r="F30" s="423"/>
      <c r="G30" s="390">
        <f>SUM(G5:G29)</f>
        <v>0</v>
      </c>
      <c r="H30" s="390">
        <f>SUM(H25:H29)</f>
        <v>0</v>
      </c>
      <c r="I30" s="391">
        <f>G30+H30</f>
        <v>0</v>
      </c>
    </row>
    <row r="31" spans="1:9" ht="12.75">
      <c r="A31" s="418"/>
      <c r="B31" s="419"/>
      <c r="C31" s="420"/>
      <c r="D31" s="421"/>
      <c r="E31" s="422"/>
      <c r="F31" s="423"/>
      <c r="G31" s="423"/>
      <c r="H31" s="425"/>
      <c r="I31" s="424"/>
    </row>
    <row r="32" spans="1:9" ht="12.75">
      <c r="A32" s="418"/>
      <c r="B32" s="419"/>
      <c r="C32" s="420"/>
      <c r="D32" s="421"/>
      <c r="E32" s="422"/>
      <c r="F32" s="423"/>
      <c r="G32" s="423"/>
      <c r="H32" s="423"/>
      <c r="I32" s="424"/>
    </row>
    <row r="33" spans="1:9" ht="12.75">
      <c r="A33" s="418"/>
      <c r="B33" s="419"/>
      <c r="C33" s="420"/>
      <c r="D33" s="421"/>
      <c r="E33" s="422"/>
      <c r="F33" s="423"/>
      <c r="G33" s="423"/>
      <c r="H33" s="423"/>
      <c r="I33" s="424"/>
    </row>
    <row r="34" spans="1:9" ht="12.75">
      <c r="A34" s="418"/>
      <c r="B34" s="419"/>
      <c r="C34" s="420"/>
      <c r="D34" s="421"/>
      <c r="E34" s="422"/>
      <c r="F34" s="423"/>
      <c r="G34" s="423"/>
      <c r="H34" s="423"/>
      <c r="I34" s="424"/>
    </row>
  </sheetData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G11" sqref="G11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4" t="s">
        <v>1</v>
      </c>
      <c r="B2" s="5"/>
      <c r="C2" s="6" t="str">
        <f>'Rekapitulace_Stavebná část'!H1</f>
        <v>R1</v>
      </c>
      <c r="D2" s="6" t="str">
        <f>'Rekapitulace_Stavebná část'!G2</f>
        <v>Rozpočet stavební části</v>
      </c>
      <c r="E2" s="5"/>
      <c r="F2" s="7" t="s">
        <v>2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3</v>
      </c>
      <c r="B4" s="10"/>
      <c r="C4" s="11" t="s">
        <v>4</v>
      </c>
      <c r="D4" s="11"/>
      <c r="E4" s="10"/>
      <c r="F4" s="12" t="s">
        <v>5</v>
      </c>
      <c r="G4" s="15"/>
    </row>
    <row r="5" spans="1:7" ht="12.95" customHeight="1">
      <c r="A5" s="16" t="s">
        <v>82</v>
      </c>
      <c r="B5" s="17"/>
      <c r="C5" s="18" t="s">
        <v>83</v>
      </c>
      <c r="D5" s="19"/>
      <c r="E5" s="20"/>
      <c r="F5" s="12" t="s">
        <v>7</v>
      </c>
      <c r="G5" s="13"/>
    </row>
    <row r="6" spans="1:15" ht="12.95" customHeight="1">
      <c r="A6" s="14" t="s">
        <v>8</v>
      </c>
      <c r="B6" s="10"/>
      <c r="C6" s="11" t="s">
        <v>9</v>
      </c>
      <c r="D6" s="11"/>
      <c r="E6" s="10"/>
      <c r="F6" s="21" t="s">
        <v>10</v>
      </c>
      <c r="G6" s="22">
        <v>0</v>
      </c>
      <c r="O6" s="23"/>
    </row>
    <row r="7" spans="1:7" ht="12.95" customHeight="1">
      <c r="A7" s="24" t="s">
        <v>80</v>
      </c>
      <c r="B7" s="25"/>
      <c r="C7" s="26" t="s">
        <v>81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2"/>
      <c r="C8" s="437"/>
      <c r="D8" s="437"/>
      <c r="E8" s="438"/>
      <c r="F8" s="30" t="s">
        <v>13</v>
      </c>
      <c r="G8" s="31"/>
      <c r="H8" s="32"/>
      <c r="I8" s="33"/>
    </row>
    <row r="9" spans="1:8" ht="12.75">
      <c r="A9" s="29" t="s">
        <v>14</v>
      </c>
      <c r="B9" s="12"/>
      <c r="C9" s="437">
        <f>Projektant</f>
        <v>0</v>
      </c>
      <c r="D9" s="437"/>
      <c r="E9" s="438"/>
      <c r="F9" s="12"/>
      <c r="G9" s="34"/>
      <c r="H9" s="35"/>
    </row>
    <row r="10" spans="1:8" ht="12.75">
      <c r="A10" s="29" t="s">
        <v>15</v>
      </c>
      <c r="B10" s="12"/>
      <c r="C10" s="437" t="s">
        <v>257</v>
      </c>
      <c r="D10" s="437"/>
      <c r="E10" s="437"/>
      <c r="F10" s="36"/>
      <c r="G10" s="37"/>
      <c r="H10" s="38"/>
    </row>
    <row r="11" spans="1:57" ht="13.5" customHeight="1">
      <c r="A11" s="29" t="s">
        <v>16</v>
      </c>
      <c r="B11" s="12"/>
      <c r="C11" s="437"/>
      <c r="D11" s="437"/>
      <c r="E11" s="437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439"/>
      <c r="D12" s="439"/>
      <c r="E12" s="439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'Rekapitulace_Stavebná část'!A31</f>
        <v>Zařízení staveniště</v>
      </c>
      <c r="E15" s="58"/>
      <c r="F15" s="59"/>
      <c r="G15" s="56">
        <f>'Rekapitulace_Stavebná část'!I31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'Rekapitulace_Stavebná část'!A32</f>
        <v>Provoz investora</v>
      </c>
      <c r="E16" s="60"/>
      <c r="F16" s="61"/>
      <c r="G16" s="56">
        <f>'Rekapitulace_Stavebná část'!I32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'Rekapitulace_Stavebná část'!A33</f>
        <v>Rezerva rozpočtu</v>
      </c>
      <c r="E17" s="60"/>
      <c r="F17" s="61"/>
      <c r="G17" s="56">
        <f>'Rekapitulace_Stavebná část'!I33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/>
      <c r="B20" s="55"/>
      <c r="C20" s="56"/>
      <c r="D20" s="9"/>
      <c r="E20" s="60"/>
      <c r="F20" s="61"/>
      <c r="G20" s="56"/>
    </row>
    <row r="21" spans="1:7" ht="15.9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32</v>
      </c>
      <c r="B22" s="35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440" t="s">
        <v>34</v>
      </c>
      <c r="B23" s="441"/>
      <c r="C23" s="66">
        <f>C22+G23</f>
        <v>0</v>
      </c>
      <c r="D23" s="67" t="s">
        <v>35</v>
      </c>
      <c r="E23" s="68"/>
      <c r="F23" s="69"/>
      <c r="G23" s="56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5" t="s">
        <v>39</v>
      </c>
      <c r="B25" s="35"/>
      <c r="C25" s="75"/>
      <c r="D25" s="35" t="s">
        <v>39</v>
      </c>
      <c r="F25" s="76" t="s">
        <v>39</v>
      </c>
      <c r="G25" s="77"/>
    </row>
    <row r="26" spans="1:7" ht="37.5" customHeight="1">
      <c r="A26" s="65" t="s">
        <v>40</v>
      </c>
      <c r="B26" s="78"/>
      <c r="C26" s="75"/>
      <c r="D26" s="35" t="s">
        <v>40</v>
      </c>
      <c r="F26" s="76" t="s">
        <v>40</v>
      </c>
      <c r="G26" s="77"/>
    </row>
    <row r="27" spans="1:7" ht="12.75">
      <c r="A27" s="65"/>
      <c r="B27" s="79"/>
      <c r="C27" s="75"/>
      <c r="D27" s="35"/>
      <c r="F27" s="76"/>
      <c r="G27" s="77"/>
    </row>
    <row r="28" spans="1:7" ht="12.75">
      <c r="A28" s="65" t="s">
        <v>41</v>
      </c>
      <c r="B28" s="35"/>
      <c r="C28" s="75"/>
      <c r="D28" s="76" t="s">
        <v>42</v>
      </c>
      <c r="E28" s="75"/>
      <c r="F28" s="80" t="s">
        <v>42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442">
        <f>C23-F32</f>
        <v>0</v>
      </c>
      <c r="G30" s="443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442">
        <f>ROUND(PRODUCT(F30,C31/100),0)</f>
        <v>0</v>
      </c>
      <c r="G31" s="443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442">
        <v>0</v>
      </c>
      <c r="G32" s="443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61"/>
      <c r="F33" s="442">
        <f>ROUND(PRODUCT(F32,C33/100),0)</f>
        <v>0</v>
      </c>
      <c r="G33" s="443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444">
        <f>ROUND(SUM(F30:F33),0)</f>
        <v>0</v>
      </c>
      <c r="G34" s="445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s="3" t="s">
        <v>6</v>
      </c>
    </row>
    <row r="37" spans="1:8" ht="14.25" customHeight="1">
      <c r="A37" s="93"/>
      <c r="B37" s="436"/>
      <c r="C37" s="436"/>
      <c r="D37" s="436"/>
      <c r="E37" s="436"/>
      <c r="F37" s="436"/>
      <c r="G37" s="436"/>
      <c r="H37" s="3" t="s">
        <v>6</v>
      </c>
    </row>
    <row r="38" spans="1:8" ht="12.75" customHeight="1">
      <c r="A38" s="94"/>
      <c r="B38" s="436"/>
      <c r="C38" s="436"/>
      <c r="D38" s="436"/>
      <c r="E38" s="436"/>
      <c r="F38" s="436"/>
      <c r="G38" s="436"/>
      <c r="H38" s="3" t="s">
        <v>6</v>
      </c>
    </row>
    <row r="39" spans="1:8" ht="12.75">
      <c r="A39" s="94"/>
      <c r="B39" s="436"/>
      <c r="C39" s="436"/>
      <c r="D39" s="436"/>
      <c r="E39" s="436"/>
      <c r="F39" s="436"/>
      <c r="G39" s="436"/>
      <c r="H39" s="3" t="s">
        <v>6</v>
      </c>
    </row>
    <row r="40" spans="1:8" ht="12.75">
      <c r="A40" s="94"/>
      <c r="B40" s="436"/>
      <c r="C40" s="436"/>
      <c r="D40" s="436"/>
      <c r="E40" s="436"/>
      <c r="F40" s="436"/>
      <c r="G40" s="436"/>
      <c r="H40" s="3" t="s">
        <v>6</v>
      </c>
    </row>
    <row r="41" spans="1:8" ht="12.75">
      <c r="A41" s="94"/>
      <c r="B41" s="436"/>
      <c r="C41" s="436"/>
      <c r="D41" s="436"/>
      <c r="E41" s="436"/>
      <c r="F41" s="436"/>
      <c r="G41" s="436"/>
      <c r="H41" s="3" t="s">
        <v>6</v>
      </c>
    </row>
    <row r="42" spans="1:8" ht="12.75">
      <c r="A42" s="94"/>
      <c r="B42" s="436"/>
      <c r="C42" s="436"/>
      <c r="D42" s="436"/>
      <c r="E42" s="436"/>
      <c r="F42" s="436"/>
      <c r="G42" s="436"/>
      <c r="H42" s="3" t="s">
        <v>6</v>
      </c>
    </row>
    <row r="43" spans="1:8" ht="12.75">
      <c r="A43" s="94"/>
      <c r="B43" s="436"/>
      <c r="C43" s="436"/>
      <c r="D43" s="436"/>
      <c r="E43" s="436"/>
      <c r="F43" s="436"/>
      <c r="G43" s="436"/>
      <c r="H43" s="3" t="s">
        <v>6</v>
      </c>
    </row>
    <row r="44" spans="1:8" ht="12.75">
      <c r="A44" s="94"/>
      <c r="B44" s="436"/>
      <c r="C44" s="436"/>
      <c r="D44" s="436"/>
      <c r="E44" s="436"/>
      <c r="F44" s="436"/>
      <c r="G44" s="436"/>
      <c r="H44" s="3" t="s">
        <v>6</v>
      </c>
    </row>
    <row r="45" spans="1:8" ht="0.75" customHeight="1">
      <c r="A45" s="94"/>
      <c r="B45" s="436"/>
      <c r="C45" s="436"/>
      <c r="D45" s="436"/>
      <c r="E45" s="436"/>
      <c r="F45" s="436"/>
      <c r="G45" s="436"/>
      <c r="H45" s="3" t="s">
        <v>6</v>
      </c>
    </row>
    <row r="46" spans="2:7" ht="12.75">
      <c r="B46" s="446"/>
      <c r="C46" s="446"/>
      <c r="D46" s="446"/>
      <c r="E46" s="446"/>
      <c r="F46" s="446"/>
      <c r="G46" s="446"/>
    </row>
    <row r="47" spans="2:7" ht="12.75">
      <c r="B47" s="446"/>
      <c r="C47" s="446"/>
      <c r="D47" s="446"/>
      <c r="E47" s="446"/>
      <c r="F47" s="446"/>
      <c r="G47" s="446"/>
    </row>
    <row r="48" spans="2:7" ht="12.75">
      <c r="B48" s="446"/>
      <c r="C48" s="446"/>
      <c r="D48" s="446"/>
      <c r="E48" s="446"/>
      <c r="F48" s="446"/>
      <c r="G48" s="446"/>
    </row>
    <row r="49" spans="2:7" ht="12.75">
      <c r="B49" s="446"/>
      <c r="C49" s="446"/>
      <c r="D49" s="446"/>
      <c r="E49" s="446"/>
      <c r="F49" s="446"/>
      <c r="G49" s="446"/>
    </row>
    <row r="50" spans="2:7" ht="12.75">
      <c r="B50" s="446"/>
      <c r="C50" s="446"/>
      <c r="D50" s="446"/>
      <c r="E50" s="446"/>
      <c r="F50" s="446"/>
      <c r="G50" s="446"/>
    </row>
    <row r="51" spans="2:7" ht="12.75">
      <c r="B51" s="446"/>
      <c r="C51" s="446"/>
      <c r="D51" s="446"/>
      <c r="E51" s="446"/>
      <c r="F51" s="446"/>
      <c r="G51" s="446"/>
    </row>
    <row r="52" spans="2:7" ht="12.75">
      <c r="B52" s="446"/>
      <c r="C52" s="446"/>
      <c r="D52" s="446"/>
      <c r="E52" s="446"/>
      <c r="F52" s="446"/>
      <c r="G52" s="446"/>
    </row>
    <row r="53" spans="2:7" ht="12.75">
      <c r="B53" s="446"/>
      <c r="C53" s="446"/>
      <c r="D53" s="446"/>
      <c r="E53" s="446"/>
      <c r="F53" s="446"/>
      <c r="G53" s="446"/>
    </row>
    <row r="54" spans="2:7" ht="12.75">
      <c r="B54" s="446"/>
      <c r="C54" s="446"/>
      <c r="D54" s="446"/>
      <c r="E54" s="446"/>
      <c r="F54" s="446"/>
      <c r="G54" s="446"/>
    </row>
    <row r="55" spans="2:7" ht="12.75">
      <c r="B55" s="446"/>
      <c r="C55" s="446"/>
      <c r="D55" s="446"/>
      <c r="E55" s="446"/>
      <c r="F55" s="446"/>
      <c r="G55" s="44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5"/>
  <sheetViews>
    <sheetView workbookViewId="0" topLeftCell="A1">
      <selection activeCell="F15" sqref="F15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447" t="s">
        <v>49</v>
      </c>
      <c r="B1" s="448"/>
      <c r="C1" s="95" t="str">
        <f>CONCATENATE(cislostavby," ",nazevstavby)</f>
        <v>52015 NÁRODNÍ ZEMĚDĚLSKÉ MUZEUM PRAHA</v>
      </c>
      <c r="D1" s="96"/>
      <c r="E1" s="97"/>
      <c r="F1" s="96"/>
      <c r="G1" s="98" t="s">
        <v>50</v>
      </c>
      <c r="H1" s="99" t="s">
        <v>84</v>
      </c>
      <c r="I1" s="100"/>
    </row>
    <row r="2" spans="1:9" ht="13.5" thickBot="1">
      <c r="A2" s="449" t="s">
        <v>51</v>
      </c>
      <c r="B2" s="450"/>
      <c r="C2" s="101" t="str">
        <f>CONCATENATE(cisloobjektu," ",nazevobjektu)</f>
        <v>EX2 VODA V KRAJINĚ</v>
      </c>
      <c r="D2" s="102"/>
      <c r="E2" s="103"/>
      <c r="F2" s="102"/>
      <c r="G2" s="451" t="s">
        <v>85</v>
      </c>
      <c r="H2" s="452"/>
      <c r="I2" s="453"/>
    </row>
    <row r="3" ht="13.5" thickTop="1">
      <c r="F3" s="35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5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5" customFormat="1" ht="12.75">
      <c r="A7" s="192" t="str">
        <f>'Položky_Stavební část'!B7</f>
        <v>3</v>
      </c>
      <c r="B7" s="113" t="str">
        <f>'Položky_Stavební část'!C7</f>
        <v>Svislé a kompletní konstrukce</v>
      </c>
      <c r="D7" s="114"/>
      <c r="E7" s="193">
        <f>'Položky_Stavební část'!BC10</f>
        <v>0</v>
      </c>
      <c r="F7" s="194">
        <f>'Položky_Stavební část'!BD10</f>
        <v>0</v>
      </c>
      <c r="G7" s="194">
        <f>'Položky_Stavební část'!BE10</f>
        <v>0</v>
      </c>
      <c r="H7" s="194">
        <f>'Položky_Stavební část'!BF10</f>
        <v>0</v>
      </c>
      <c r="I7" s="195">
        <f>'Položky_Stavební část'!BG10</f>
        <v>0</v>
      </c>
    </row>
    <row r="8" spans="1:9" s="35" customFormat="1" ht="12.75">
      <c r="A8" s="192" t="str">
        <f>'Položky_Stavební část'!B11</f>
        <v>61</v>
      </c>
      <c r="B8" s="113" t="str">
        <f>'Položky_Stavební část'!C11</f>
        <v>Upravy povrchů vnitřní</v>
      </c>
      <c r="D8" s="114"/>
      <c r="E8" s="193">
        <f>'Položky_Stavební část'!BC17</f>
        <v>0</v>
      </c>
      <c r="F8" s="194">
        <f>'Položky_Stavební část'!BD17</f>
        <v>0</v>
      </c>
      <c r="G8" s="194">
        <f>'Položky_Stavební část'!BE17</f>
        <v>0</v>
      </c>
      <c r="H8" s="194">
        <f>'Položky_Stavební část'!BF17</f>
        <v>0</v>
      </c>
      <c r="I8" s="195">
        <f>'Položky_Stavební část'!BG17</f>
        <v>0</v>
      </c>
    </row>
    <row r="9" spans="1:9" s="35" customFormat="1" ht="12.75">
      <c r="A9" s="192" t="str">
        <f>'Položky_Stavební část'!B18</f>
        <v>63</v>
      </c>
      <c r="B9" s="113" t="str">
        <f>'Položky_Stavební část'!C18</f>
        <v>Podlahy a podlahové konstrukce</v>
      </c>
      <c r="D9" s="114"/>
      <c r="E9" s="193">
        <f>'Položky_Stavební část'!BC24</f>
        <v>0</v>
      </c>
      <c r="F9" s="194">
        <f>'Položky_Stavební část'!BD24</f>
        <v>0</v>
      </c>
      <c r="G9" s="194">
        <f>'Položky_Stavební část'!BE24</f>
        <v>0</v>
      </c>
      <c r="H9" s="194">
        <f>'Položky_Stavební část'!BF24</f>
        <v>0</v>
      </c>
      <c r="I9" s="195">
        <f>'Položky_Stavební část'!BG24</f>
        <v>0</v>
      </c>
    </row>
    <row r="10" spans="1:9" s="35" customFormat="1" ht="12.75">
      <c r="A10" s="192" t="str">
        <f>'Položky_Stavební část'!B25</f>
        <v>64</v>
      </c>
      <c r="B10" s="113" t="str">
        <f>'Položky_Stavební část'!C25</f>
        <v>Výplně otvorů</v>
      </c>
      <c r="D10" s="114"/>
      <c r="E10" s="193">
        <f>'Položky_Stavební část'!BC27</f>
        <v>0</v>
      </c>
      <c r="F10" s="194">
        <f>'Položky_Stavební část'!BD27</f>
        <v>0</v>
      </c>
      <c r="G10" s="194">
        <f>'Položky_Stavební část'!BE27</f>
        <v>0</v>
      </c>
      <c r="H10" s="194">
        <f>'Položky_Stavební část'!BF27</f>
        <v>0</v>
      </c>
      <c r="I10" s="195">
        <f>'Položky_Stavební část'!BG27</f>
        <v>0</v>
      </c>
    </row>
    <row r="11" spans="1:9" s="35" customFormat="1" ht="12.75">
      <c r="A11" s="192" t="str">
        <f>'Položky_Stavební část'!B28</f>
        <v>95</v>
      </c>
      <c r="B11" s="113" t="str">
        <f>'Položky_Stavební část'!C28</f>
        <v>Dokončovací konstrukce na pozemních stavbách</v>
      </c>
      <c r="D11" s="114"/>
      <c r="E11" s="193">
        <f>'Položky_Stavební část'!BC30</f>
        <v>0</v>
      </c>
      <c r="F11" s="194">
        <f>'Položky_Stavební část'!BD30</f>
        <v>0</v>
      </c>
      <c r="G11" s="194">
        <f>'Položky_Stavební část'!BE30</f>
        <v>0</v>
      </c>
      <c r="H11" s="194">
        <f>'Položky_Stavební část'!BF30</f>
        <v>0</v>
      </c>
      <c r="I11" s="195">
        <f>'Položky_Stavební část'!BG30</f>
        <v>0</v>
      </c>
    </row>
    <row r="12" spans="1:9" s="35" customFormat="1" ht="12.75">
      <c r="A12" s="192" t="str">
        <f>'Položky_Stavební část'!B31</f>
        <v>96</v>
      </c>
      <c r="B12" s="113" t="str">
        <f>'Položky_Stavební část'!C31</f>
        <v>Bourání konstrukcí</v>
      </c>
      <c r="D12" s="114"/>
      <c r="E12" s="193">
        <f>'Položky_Stavební část'!BC36</f>
        <v>0</v>
      </c>
      <c r="F12" s="194">
        <f>'Položky_Stavební část'!BD36</f>
        <v>0</v>
      </c>
      <c r="G12" s="194">
        <f>'Položky_Stavební část'!BE36</f>
        <v>0</v>
      </c>
      <c r="H12" s="194">
        <f>'Položky_Stavební část'!BF36</f>
        <v>0</v>
      </c>
      <c r="I12" s="195">
        <f>'Položky_Stavební část'!BG36</f>
        <v>0</v>
      </c>
    </row>
    <row r="13" spans="1:9" s="35" customFormat="1" ht="12.75">
      <c r="A13" s="192" t="str">
        <f>'Položky_Stavební část'!B37</f>
        <v>97</v>
      </c>
      <c r="B13" s="113" t="str">
        <f>'Položky_Stavební část'!C37</f>
        <v>Prorážení otvorů</v>
      </c>
      <c r="D13" s="114"/>
      <c r="E13" s="193">
        <f>'Položky_Stavební část'!BC42</f>
        <v>0</v>
      </c>
      <c r="F13" s="194">
        <f>'Položky_Stavební část'!BD42</f>
        <v>0</v>
      </c>
      <c r="G13" s="194">
        <f>'Položky_Stavební část'!BE42</f>
        <v>0</v>
      </c>
      <c r="H13" s="194">
        <f>'Položky_Stavební část'!BF42</f>
        <v>0</v>
      </c>
      <c r="I13" s="195">
        <f>'Položky_Stavební část'!BG42</f>
        <v>0</v>
      </c>
    </row>
    <row r="14" spans="1:9" s="35" customFormat="1" ht="12.75">
      <c r="A14" s="192" t="str">
        <f>'Položky_Stavební část'!B43</f>
        <v>99</v>
      </c>
      <c r="B14" s="113" t="str">
        <f>'Položky_Stavební část'!C43</f>
        <v>Staveništní přesun hmot</v>
      </c>
      <c r="D14" s="114"/>
      <c r="E14" s="193">
        <f>'Položky_Stavební část'!BC45</f>
        <v>0</v>
      </c>
      <c r="F14" s="194">
        <f>'Položky_Stavební část'!BD45</f>
        <v>0</v>
      </c>
      <c r="G14" s="194">
        <f>'Položky_Stavební část'!BE45</f>
        <v>0</v>
      </c>
      <c r="H14" s="194">
        <f>'Položky_Stavební část'!BF45</f>
        <v>0</v>
      </c>
      <c r="I14" s="195">
        <f>'Položky_Stavební část'!BG45</f>
        <v>0</v>
      </c>
    </row>
    <row r="15" spans="1:9" s="35" customFormat="1" ht="12.75">
      <c r="A15" s="192" t="str">
        <f>'Položky_Stavební část'!B46</f>
        <v>713</v>
      </c>
      <c r="B15" s="113" t="str">
        <f>'Položky_Stavební část'!C46</f>
        <v>Izolace tepelné</v>
      </c>
      <c r="D15" s="114"/>
      <c r="E15" s="193">
        <f>'Položky_Stavební část'!BC51</f>
        <v>0</v>
      </c>
      <c r="F15" s="194">
        <f>'Položky_Stavební část'!BD51</f>
        <v>0</v>
      </c>
      <c r="G15" s="194">
        <f>'Položky_Stavební část'!BE51</f>
        <v>0</v>
      </c>
      <c r="H15" s="194">
        <f>'Položky_Stavební část'!BF51</f>
        <v>0</v>
      </c>
      <c r="I15" s="195">
        <f>'Položky_Stavební část'!BG51</f>
        <v>0</v>
      </c>
    </row>
    <row r="16" spans="1:9" s="35" customFormat="1" ht="12.75">
      <c r="A16" s="192" t="str">
        <f>'Položky_Stavební část'!B52</f>
        <v>722</v>
      </c>
      <c r="B16" s="113" t="str">
        <f>'Položky_Stavební část'!C52</f>
        <v>Vnitřní vodovod</v>
      </c>
      <c r="D16" s="114"/>
      <c r="E16" s="193">
        <f>'Položky_Stavební část'!BC54</f>
        <v>0</v>
      </c>
      <c r="F16" s="194">
        <f>'Položky_Stavební část'!BD54</f>
        <v>0</v>
      </c>
      <c r="G16" s="194">
        <f>'Položky_Stavební část'!BE54</f>
        <v>0</v>
      </c>
      <c r="H16" s="194">
        <f>'Položky_Stavební část'!BF54</f>
        <v>0</v>
      </c>
      <c r="I16" s="195">
        <f>'Položky_Stavební část'!BG54</f>
        <v>0</v>
      </c>
    </row>
    <row r="17" spans="1:9" s="35" customFormat="1" ht="12.75">
      <c r="A17" s="192" t="str">
        <f>'Položky_Stavební část'!B55</f>
        <v>762</v>
      </c>
      <c r="B17" s="113" t="str">
        <f>'Položky_Stavební část'!C55</f>
        <v>Konstrukce tesařské</v>
      </c>
      <c r="D17" s="114"/>
      <c r="E17" s="193">
        <f>'Položky_Stavební část'!BC58</f>
        <v>0</v>
      </c>
      <c r="F17" s="194">
        <f>'Položky_Stavební část'!BD58</f>
        <v>0</v>
      </c>
      <c r="G17" s="194">
        <f>'Položky_Stavební část'!BE58</f>
        <v>0</v>
      </c>
      <c r="H17" s="194">
        <f>'Položky_Stavební část'!BF58</f>
        <v>0</v>
      </c>
      <c r="I17" s="195">
        <f>'Položky_Stavební část'!BG58</f>
        <v>0</v>
      </c>
    </row>
    <row r="18" spans="1:9" s="35" customFormat="1" ht="12.75">
      <c r="A18" s="192" t="str">
        <f>'Položky_Stavební část'!B59</f>
        <v>766</v>
      </c>
      <c r="B18" s="113" t="str">
        <f>'Položky_Stavební část'!C59</f>
        <v>Konstrukce truhlářské</v>
      </c>
      <c r="D18" s="114"/>
      <c r="E18" s="193">
        <f>'Položky_Stavební část'!BC63</f>
        <v>0</v>
      </c>
      <c r="F18" s="194">
        <f>'Položky_Stavební část'!BD63</f>
        <v>0</v>
      </c>
      <c r="G18" s="194">
        <f>'Položky_Stavební část'!BE63</f>
        <v>0</v>
      </c>
      <c r="H18" s="194">
        <f>'Položky_Stavební část'!BF63</f>
        <v>0</v>
      </c>
      <c r="I18" s="195">
        <f>'Položky_Stavební část'!BG63</f>
        <v>0</v>
      </c>
    </row>
    <row r="19" spans="1:9" s="35" customFormat="1" ht="12.75">
      <c r="A19" s="192" t="str">
        <f>'Položky_Stavební část'!B64</f>
        <v>767</v>
      </c>
      <c r="B19" s="113" t="str">
        <f>'Položky_Stavební část'!C64</f>
        <v>Konstrukce zámečnické</v>
      </c>
      <c r="D19" s="114"/>
      <c r="E19" s="193">
        <f>'Položky_Stavební část'!BC72</f>
        <v>0</v>
      </c>
      <c r="F19" s="194">
        <f>'Položky_Stavební část'!BD72</f>
        <v>0</v>
      </c>
      <c r="G19" s="194">
        <f>'Položky_Stavební část'!BE72</f>
        <v>0</v>
      </c>
      <c r="H19" s="194">
        <f>'Položky_Stavební část'!BF72</f>
        <v>0</v>
      </c>
      <c r="I19" s="195">
        <f>'Položky_Stavební část'!BG72</f>
        <v>0</v>
      </c>
    </row>
    <row r="20" spans="1:9" s="35" customFormat="1" ht="12.75">
      <c r="A20" s="192" t="str">
        <f>'Položky_Stavební část'!B73</f>
        <v>775</v>
      </c>
      <c r="B20" s="113" t="str">
        <f>'Položky_Stavební část'!C73</f>
        <v>Podlahy vlysové a parketové</v>
      </c>
      <c r="D20" s="114"/>
      <c r="E20" s="193">
        <f>'Položky_Stavební část'!BC76</f>
        <v>0</v>
      </c>
      <c r="F20" s="194">
        <f>'Položky_Stavební část'!BD76</f>
        <v>0</v>
      </c>
      <c r="G20" s="194">
        <f>'Položky_Stavební část'!BE76</f>
        <v>0</v>
      </c>
      <c r="H20" s="194">
        <f>'Položky_Stavební část'!BF76</f>
        <v>0</v>
      </c>
      <c r="I20" s="195">
        <f>'Položky_Stavební část'!BG76</f>
        <v>0</v>
      </c>
    </row>
    <row r="21" spans="1:9" s="35" customFormat="1" ht="12.75">
      <c r="A21" s="192" t="str">
        <f>'Položky_Stavební část'!B77</f>
        <v>776</v>
      </c>
      <c r="B21" s="113" t="str">
        <f>'Položky_Stavební část'!C77</f>
        <v>Podlahy povlakové</v>
      </c>
      <c r="D21" s="114"/>
      <c r="E21" s="193">
        <f>'Položky_Stavební část'!BC82</f>
        <v>0</v>
      </c>
      <c r="F21" s="194">
        <f>'Položky_Stavební část'!BD82</f>
        <v>0</v>
      </c>
      <c r="G21" s="194">
        <f>'Položky_Stavební část'!BE82</f>
        <v>0</v>
      </c>
      <c r="H21" s="194">
        <f>'Položky_Stavební část'!BF82</f>
        <v>0</v>
      </c>
      <c r="I21" s="195">
        <f>'Položky_Stavební část'!BG82</f>
        <v>0</v>
      </c>
    </row>
    <row r="22" spans="1:9" s="35" customFormat="1" ht="12.75">
      <c r="A22" s="192" t="str">
        <f>'Položky_Stavební část'!B83</f>
        <v>783</v>
      </c>
      <c r="B22" s="113" t="str">
        <f>'Položky_Stavební část'!C83</f>
        <v>Nátěry</v>
      </c>
      <c r="D22" s="114"/>
      <c r="E22" s="193">
        <f>'Položky_Stavební část'!BC85</f>
        <v>0</v>
      </c>
      <c r="F22" s="194">
        <f>'Položky_Stavební část'!BD85</f>
        <v>0</v>
      </c>
      <c r="G22" s="194">
        <f>'Položky_Stavební část'!BE85</f>
        <v>0</v>
      </c>
      <c r="H22" s="194">
        <f>'Položky_Stavební část'!BF85</f>
        <v>0</v>
      </c>
      <c r="I22" s="195">
        <f>'Položky_Stavební část'!BG85</f>
        <v>0</v>
      </c>
    </row>
    <row r="23" spans="1:9" s="35" customFormat="1" ht="12.75">
      <c r="A23" s="192" t="str">
        <f>'Položky_Stavební část'!B86</f>
        <v>784</v>
      </c>
      <c r="B23" s="113" t="str">
        <f>'Položky_Stavební část'!C86</f>
        <v>Malby</v>
      </c>
      <c r="D23" s="114"/>
      <c r="E23" s="193">
        <f>'Položky_Stavební část'!BC90</f>
        <v>0</v>
      </c>
      <c r="F23" s="194">
        <f>'Položky_Stavební část'!BD90</f>
        <v>0</v>
      </c>
      <c r="G23" s="194">
        <f>'Položky_Stavební část'!BE90</f>
        <v>0</v>
      </c>
      <c r="H23" s="194">
        <f>'Položky_Stavební část'!BF90</f>
        <v>0</v>
      </c>
      <c r="I23" s="195">
        <f>'Položky_Stavební část'!BG90</f>
        <v>0</v>
      </c>
    </row>
    <row r="24" spans="1:9" s="35" customFormat="1" ht="12.75">
      <c r="A24" s="192" t="str">
        <f>'Položky_Stavební část'!B91</f>
        <v>799</v>
      </c>
      <c r="B24" s="113" t="str">
        <f>'Položky_Stavební část'!C91</f>
        <v>Ostatní</v>
      </c>
      <c r="D24" s="114"/>
      <c r="E24" s="193">
        <f>'Položky_Stavební část'!BC95</f>
        <v>0</v>
      </c>
      <c r="F24" s="194">
        <f>'Položky_Stavební část'!BD95</f>
        <v>0</v>
      </c>
      <c r="G24" s="194">
        <f>'Položky_Stavební část'!BE95</f>
        <v>0</v>
      </c>
      <c r="H24" s="194">
        <f>'Položky_Stavební část'!BF95</f>
        <v>0</v>
      </c>
      <c r="I24" s="195">
        <f>'Položky_Stavební část'!BG95</f>
        <v>0</v>
      </c>
    </row>
    <row r="25" spans="1:9" s="35" customFormat="1" ht="13.5" thickBot="1">
      <c r="A25" s="192" t="str">
        <f>'Položky_Stavební část'!B96</f>
        <v>D96</v>
      </c>
      <c r="B25" s="113" t="str">
        <f>'Položky_Stavební část'!C96</f>
        <v>Přesuny suti a vybouraných hmot</v>
      </c>
      <c r="D25" s="114"/>
      <c r="E25" s="193">
        <f>'Položky_Stavební část'!BC106</f>
        <v>0</v>
      </c>
      <c r="F25" s="194">
        <f>'Položky_Stavební část'!BD106</f>
        <v>0</v>
      </c>
      <c r="G25" s="194">
        <f>'Položky_Stavební část'!BE106</f>
        <v>0</v>
      </c>
      <c r="H25" s="194">
        <f>'Položky_Stavební část'!BF106</f>
        <v>0</v>
      </c>
      <c r="I25" s="195">
        <f>'Položky_Stavební část'!BG106</f>
        <v>0</v>
      </c>
    </row>
    <row r="26" spans="1:9" s="121" customFormat="1" ht="13.5" thickBot="1">
      <c r="A26" s="115"/>
      <c r="B26" s="116" t="s">
        <v>58</v>
      </c>
      <c r="C26" s="116"/>
      <c r="D26" s="117"/>
      <c r="E26" s="118">
        <f>SUM(E7:E25)</f>
        <v>0</v>
      </c>
      <c r="F26" s="119">
        <f>SUM(F7:F25)</f>
        <v>0</v>
      </c>
      <c r="G26" s="119">
        <f>SUM(G7:G25)</f>
        <v>0</v>
      </c>
      <c r="H26" s="119">
        <f>SUM(H7:H25)</f>
        <v>0</v>
      </c>
      <c r="I26" s="120">
        <f>SUM(I7:I25)</f>
        <v>0</v>
      </c>
    </row>
    <row r="27" spans="1:9" ht="12.75">
      <c r="A27" s="35"/>
      <c r="B27" s="35"/>
      <c r="C27" s="35"/>
      <c r="D27" s="35"/>
      <c r="E27" s="35"/>
      <c r="F27" s="35"/>
      <c r="G27" s="35"/>
      <c r="H27" s="35"/>
      <c r="I27" s="35"/>
    </row>
    <row r="28" spans="1:57" ht="19.5" customHeight="1">
      <c r="A28" s="105" t="s">
        <v>59</v>
      </c>
      <c r="B28" s="105"/>
      <c r="C28" s="105"/>
      <c r="D28" s="105"/>
      <c r="E28" s="105"/>
      <c r="F28" s="105"/>
      <c r="G28" s="122"/>
      <c r="H28" s="105"/>
      <c r="I28" s="105"/>
      <c r="BA28" s="41"/>
      <c r="BB28" s="41"/>
      <c r="BC28" s="41"/>
      <c r="BD28" s="41"/>
      <c r="BE28" s="41"/>
    </row>
    <row r="29" ht="13.5" thickBot="1"/>
    <row r="30" spans="1:9" ht="12.75">
      <c r="A30" s="70" t="s">
        <v>60</v>
      </c>
      <c r="B30" s="71"/>
      <c r="C30" s="71"/>
      <c r="D30" s="123"/>
      <c r="E30" s="124" t="s">
        <v>61</v>
      </c>
      <c r="F30" s="125" t="s">
        <v>62</v>
      </c>
      <c r="G30" s="126" t="s">
        <v>63</v>
      </c>
      <c r="H30" s="127"/>
      <c r="I30" s="128" t="s">
        <v>61</v>
      </c>
    </row>
    <row r="31" spans="1:53" ht="12.75">
      <c r="A31" s="64" t="s">
        <v>254</v>
      </c>
      <c r="B31" s="55"/>
      <c r="C31" s="55"/>
      <c r="D31" s="129"/>
      <c r="E31" s="130">
        <v>0</v>
      </c>
      <c r="F31" s="131">
        <v>0</v>
      </c>
      <c r="G31" s="132">
        <f>CHOOSE(BA31+1,HSV+PSV,HSV+PSV+Mont,HSV+PSV+Dodavka+Mont,HSV,PSV,Mont,Dodavka,Mont+Dodavka,0)</f>
        <v>0</v>
      </c>
      <c r="H31" s="133"/>
      <c r="I31" s="134">
        <f>E31+F31*G31/100</f>
        <v>0</v>
      </c>
      <c r="BA31" s="3">
        <v>1</v>
      </c>
    </row>
    <row r="32" spans="1:53" ht="12.75">
      <c r="A32" s="64" t="s">
        <v>255</v>
      </c>
      <c r="B32" s="55"/>
      <c r="C32" s="55"/>
      <c r="D32" s="129"/>
      <c r="E32" s="130">
        <v>0</v>
      </c>
      <c r="F32" s="131">
        <v>0</v>
      </c>
      <c r="G32" s="132">
        <f>CHOOSE(BA32+1,HSV+PSV,HSV+PSV+Mont,HSV+PSV+Dodavka+Mont,HSV,PSV,Mont,Dodavka,Mont+Dodavka,0)</f>
        <v>0</v>
      </c>
      <c r="H32" s="133"/>
      <c r="I32" s="134">
        <f>E32+F32*G32/100</f>
        <v>0</v>
      </c>
      <c r="BA32" s="3">
        <v>1</v>
      </c>
    </row>
    <row r="33" spans="1:53" ht="12.75">
      <c r="A33" s="64" t="s">
        <v>256</v>
      </c>
      <c r="B33" s="55"/>
      <c r="C33" s="55"/>
      <c r="D33" s="129"/>
      <c r="E33" s="130">
        <v>0</v>
      </c>
      <c r="F33" s="131">
        <v>0</v>
      </c>
      <c r="G33" s="132">
        <f>CHOOSE(BA33+1,HSV+PSV,HSV+PSV+Mont,HSV+PSV+Dodavka+Mont,HSV,PSV,Mont,Dodavka,Mont+Dodavka,0)</f>
        <v>0</v>
      </c>
      <c r="H33" s="133"/>
      <c r="I33" s="134">
        <f>E33+F33*G33/100</f>
        <v>0</v>
      </c>
      <c r="BA33" s="3">
        <v>2</v>
      </c>
    </row>
    <row r="34" spans="1:9" ht="13.5" thickBot="1">
      <c r="A34" s="135"/>
      <c r="B34" s="136" t="s">
        <v>64</v>
      </c>
      <c r="C34" s="137"/>
      <c r="D34" s="138"/>
      <c r="E34" s="139"/>
      <c r="F34" s="140"/>
      <c r="G34" s="140"/>
      <c r="H34" s="454">
        <f>SUM(I31:I33)</f>
        <v>0</v>
      </c>
      <c r="I34" s="455"/>
    </row>
    <row r="36" spans="2:9" ht="12.75">
      <c r="B36" s="121"/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  <row r="79" spans="6:9" ht="12.75">
      <c r="F79" s="141"/>
      <c r="G79" s="142"/>
      <c r="H79" s="142"/>
      <c r="I79" s="143"/>
    </row>
    <row r="80" spans="6:9" ht="12.75">
      <c r="F80" s="141"/>
      <c r="G80" s="142"/>
      <c r="H80" s="142"/>
      <c r="I80" s="143"/>
    </row>
    <row r="81" spans="6:9" ht="12.75">
      <c r="F81" s="141"/>
      <c r="G81" s="142"/>
      <c r="H81" s="142"/>
      <c r="I81" s="143"/>
    </row>
    <row r="82" spans="6:9" ht="12.75">
      <c r="F82" s="141"/>
      <c r="G82" s="142"/>
      <c r="H82" s="142"/>
      <c r="I82" s="143"/>
    </row>
    <row r="83" spans="6:9" ht="12.75">
      <c r="F83" s="141"/>
      <c r="G83" s="142"/>
      <c r="H83" s="142"/>
      <c r="I83" s="143"/>
    </row>
    <row r="84" spans="6:9" ht="12.75">
      <c r="F84" s="141"/>
      <c r="G84" s="142"/>
      <c r="H84" s="142"/>
      <c r="I84" s="143"/>
    </row>
    <row r="85" spans="6:9" ht="12.75">
      <c r="F85" s="141"/>
      <c r="G85" s="142"/>
      <c r="H85" s="142"/>
      <c r="I85" s="143"/>
    </row>
  </sheetData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9"/>
  <sheetViews>
    <sheetView showGridLines="0" showZeros="0" workbookViewId="0" topLeftCell="A74">
      <selection activeCell="F105" sqref="F105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52" customWidth="1"/>
    <col min="6" max="6" width="9.875" style="144" customWidth="1"/>
    <col min="7" max="7" width="13.875" style="144" customWidth="1"/>
    <col min="8" max="11" width="11.125" style="144" customWidth="1"/>
    <col min="12" max="12" width="75.375" style="144" customWidth="1"/>
    <col min="13" max="13" width="45.25390625" style="144" customWidth="1"/>
    <col min="14" max="14" width="75.375" style="144" customWidth="1"/>
    <col min="15" max="15" width="45.25390625" style="144" customWidth="1"/>
    <col min="16" max="16384" width="9.125" style="144" customWidth="1"/>
  </cols>
  <sheetData>
    <row r="1" spans="1:7" ht="15.75">
      <c r="A1" s="456" t="s">
        <v>65</v>
      </c>
      <c r="B1" s="456"/>
      <c r="C1" s="456"/>
      <c r="D1" s="456"/>
      <c r="E1" s="456"/>
      <c r="F1" s="456"/>
      <c r="G1" s="456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3.5" thickTop="1">
      <c r="A3" s="447" t="s">
        <v>49</v>
      </c>
      <c r="B3" s="448"/>
      <c r="C3" s="95" t="str">
        <f>CONCATENATE(cislostavby," ",nazevstavby)</f>
        <v>52015 NÁRODNÍ ZEMĚDĚLSKÉ MUZEUM PRAHA</v>
      </c>
      <c r="D3" s="96"/>
      <c r="E3" s="148" t="s">
        <v>66</v>
      </c>
      <c r="F3" s="149" t="str">
        <f>'Rekapitulace_Stavebná část'!H1</f>
        <v>R1</v>
      </c>
      <c r="G3" s="150"/>
    </row>
    <row r="4" spans="1:7" ht="13.5" thickBot="1">
      <c r="A4" s="457" t="s">
        <v>51</v>
      </c>
      <c r="B4" s="450"/>
      <c r="C4" s="101" t="str">
        <f>CONCATENATE(cisloobjektu," ",nazevobjektu)</f>
        <v>EX2 VODA V KRAJINĚ</v>
      </c>
      <c r="D4" s="102"/>
      <c r="E4" s="458" t="str">
        <f>'Rekapitulace_Stavebná část'!G2</f>
        <v>Rozpočet stavební části</v>
      </c>
      <c r="F4" s="459"/>
      <c r="G4" s="460"/>
    </row>
    <row r="5" spans="1:7" ht="13.5" thickTop="1">
      <c r="A5" s="151"/>
      <c r="G5" s="153"/>
    </row>
    <row r="6" spans="1:11" ht="22.5">
      <c r="A6" s="154" t="s">
        <v>67</v>
      </c>
      <c r="B6" s="155" t="s">
        <v>68</v>
      </c>
      <c r="C6" s="155" t="s">
        <v>69</v>
      </c>
      <c r="D6" s="155" t="s">
        <v>70</v>
      </c>
      <c r="E6" s="156" t="s">
        <v>71</v>
      </c>
      <c r="F6" s="155" t="s">
        <v>72</v>
      </c>
      <c r="G6" s="157" t="s">
        <v>73</v>
      </c>
      <c r="H6" s="158" t="s">
        <v>74</v>
      </c>
      <c r="I6" s="158" t="s">
        <v>75</v>
      </c>
      <c r="J6" s="158" t="s">
        <v>76</v>
      </c>
      <c r="K6" s="158" t="s">
        <v>77</v>
      </c>
    </row>
    <row r="7" spans="1:17" ht="12.75">
      <c r="A7" s="159" t="s">
        <v>78</v>
      </c>
      <c r="B7" s="160" t="s">
        <v>86</v>
      </c>
      <c r="C7" s="161" t="s">
        <v>87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 ht="12.75">
      <c r="A8" s="168">
        <v>1</v>
      </c>
      <c r="B8" s="169" t="s">
        <v>88</v>
      </c>
      <c r="C8" s="170" t="s">
        <v>89</v>
      </c>
      <c r="D8" s="171" t="s">
        <v>90</v>
      </c>
      <c r="E8" s="172">
        <v>2.05</v>
      </c>
      <c r="F8" s="172"/>
      <c r="G8" s="173">
        <f>E8*F8</f>
        <v>0</v>
      </c>
      <c r="H8" s="174">
        <v>0.12521</v>
      </c>
      <c r="I8" s="174">
        <f>E8*H8</f>
        <v>0.2566805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82" ht="22.5">
      <c r="A9" s="168">
        <v>2</v>
      </c>
      <c r="B9" s="169" t="s">
        <v>91</v>
      </c>
      <c r="C9" s="170" t="s">
        <v>92</v>
      </c>
      <c r="D9" s="171" t="s">
        <v>90</v>
      </c>
      <c r="E9" s="172">
        <v>5.29</v>
      </c>
      <c r="F9" s="172"/>
      <c r="G9" s="173">
        <f>E9*F9</f>
        <v>0</v>
      </c>
      <c r="H9" s="174">
        <v>0.04932</v>
      </c>
      <c r="I9" s="174">
        <f>E9*H9</f>
        <v>0.2609028</v>
      </c>
      <c r="J9" s="174">
        <v>0</v>
      </c>
      <c r="K9" s="174">
        <f>E9*J9</f>
        <v>0</v>
      </c>
      <c r="Q9" s="167">
        <v>2</v>
      </c>
      <c r="AA9" s="144">
        <v>1</v>
      </c>
      <c r="AB9" s="144">
        <v>1</v>
      </c>
      <c r="AC9" s="144">
        <v>1</v>
      </c>
      <c r="BB9" s="144">
        <v>1</v>
      </c>
      <c r="BC9" s="144">
        <f>IF(BB9=1,G9,0)</f>
        <v>0</v>
      </c>
      <c r="BD9" s="144">
        <f>IF(BB9=2,G9,0)</f>
        <v>0</v>
      </c>
      <c r="BE9" s="144">
        <f>IF(BB9=3,G9,0)</f>
        <v>0</v>
      </c>
      <c r="BF9" s="144">
        <f>IF(BB9=4,G9,0)</f>
        <v>0</v>
      </c>
      <c r="BG9" s="144">
        <f>IF(BB9=5,G9,0)</f>
        <v>0</v>
      </c>
      <c r="CA9" s="144">
        <v>1</v>
      </c>
      <c r="CB9" s="144">
        <v>1</v>
      </c>
      <c r="CC9" s="167"/>
      <c r="CD9" s="167"/>
    </row>
    <row r="10" spans="1:59" ht="12.75">
      <c r="A10" s="176"/>
      <c r="B10" s="177" t="s">
        <v>79</v>
      </c>
      <c r="C10" s="178" t="str">
        <f>CONCATENATE(B7," ",C7)</f>
        <v>3 Svislé a kompletní konstrukce</v>
      </c>
      <c r="D10" s="179"/>
      <c r="E10" s="180"/>
      <c r="F10" s="181"/>
      <c r="G10" s="182">
        <f>SUM(G7:G9)</f>
        <v>0</v>
      </c>
      <c r="H10" s="183"/>
      <c r="I10" s="184">
        <f>SUM(I7:I9)</f>
        <v>0.5175833</v>
      </c>
      <c r="J10" s="183"/>
      <c r="K10" s="184">
        <f>SUM(K7:K9)</f>
        <v>0</v>
      </c>
      <c r="Q10" s="167">
        <v>4</v>
      </c>
      <c r="BC10" s="185">
        <f>SUM(BC7:BC9)</f>
        <v>0</v>
      </c>
      <c r="BD10" s="185">
        <f>SUM(BD7:BD9)</f>
        <v>0</v>
      </c>
      <c r="BE10" s="185">
        <f>SUM(BE7:BE9)</f>
        <v>0</v>
      </c>
      <c r="BF10" s="185">
        <f>SUM(BF7:BF9)</f>
        <v>0</v>
      </c>
      <c r="BG10" s="185">
        <f>SUM(BG7:BG9)</f>
        <v>0</v>
      </c>
    </row>
    <row r="11" spans="1:17" ht="12.75">
      <c r="A11" s="159" t="s">
        <v>78</v>
      </c>
      <c r="B11" s="160" t="s">
        <v>93</v>
      </c>
      <c r="C11" s="161" t="s">
        <v>94</v>
      </c>
      <c r="D11" s="162"/>
      <c r="E11" s="163"/>
      <c r="F11" s="163"/>
      <c r="G11" s="164"/>
      <c r="H11" s="165"/>
      <c r="I11" s="166"/>
      <c r="J11" s="165"/>
      <c r="K11" s="166"/>
      <c r="Q11" s="167">
        <v>1</v>
      </c>
    </row>
    <row r="12" spans="1:82" ht="12.75">
      <c r="A12" s="168">
        <v>3</v>
      </c>
      <c r="B12" s="169" t="s">
        <v>95</v>
      </c>
      <c r="C12" s="170" t="s">
        <v>96</v>
      </c>
      <c r="D12" s="171" t="s">
        <v>90</v>
      </c>
      <c r="E12" s="172">
        <v>48</v>
      </c>
      <c r="F12" s="172"/>
      <c r="G12" s="173">
        <f>E12*F12</f>
        <v>0</v>
      </c>
      <c r="H12" s="174">
        <v>4E-05</v>
      </c>
      <c r="I12" s="174">
        <f>E12*H12</f>
        <v>0.0019200000000000003</v>
      </c>
      <c r="J12" s="174">
        <v>0</v>
      </c>
      <c r="K12" s="174">
        <f>E12*J12</f>
        <v>0</v>
      </c>
      <c r="Q12" s="167">
        <v>2</v>
      </c>
      <c r="AA12" s="144">
        <v>1</v>
      </c>
      <c r="AB12" s="144">
        <v>1</v>
      </c>
      <c r="AC12" s="144">
        <v>1</v>
      </c>
      <c r="BB12" s="144">
        <v>1</v>
      </c>
      <c r="BC12" s="144">
        <f>IF(BB12=1,G12,0)</f>
        <v>0</v>
      </c>
      <c r="BD12" s="144">
        <f>IF(BB12=2,G12,0)</f>
        <v>0</v>
      </c>
      <c r="BE12" s="144">
        <f>IF(BB12=3,G12,0)</f>
        <v>0</v>
      </c>
      <c r="BF12" s="144">
        <f>IF(BB12=4,G12,0)</f>
        <v>0</v>
      </c>
      <c r="BG12" s="144">
        <f>IF(BB12=5,G12,0)</f>
        <v>0</v>
      </c>
      <c r="CA12" s="144">
        <v>1</v>
      </c>
      <c r="CB12" s="144">
        <v>1</v>
      </c>
      <c r="CC12" s="167"/>
      <c r="CD12" s="167"/>
    </row>
    <row r="13" spans="1:82" ht="12.75">
      <c r="A13" s="168">
        <v>4</v>
      </c>
      <c r="B13" s="169" t="s">
        <v>97</v>
      </c>
      <c r="C13" s="170" t="s">
        <v>98</v>
      </c>
      <c r="D13" s="171" t="s">
        <v>90</v>
      </c>
      <c r="E13" s="172">
        <v>203.3</v>
      </c>
      <c r="F13" s="172"/>
      <c r="G13" s="173">
        <f>E13*F13</f>
        <v>0</v>
      </c>
      <c r="H13" s="174">
        <v>0.00391</v>
      </c>
      <c r="I13" s="174">
        <f>E13*H13</f>
        <v>0.7949030000000001</v>
      </c>
      <c r="J13" s="174">
        <v>0</v>
      </c>
      <c r="K13" s="174">
        <f>E13*J13</f>
        <v>0</v>
      </c>
      <c r="Q13" s="167">
        <v>2</v>
      </c>
      <c r="AA13" s="144">
        <v>1</v>
      </c>
      <c r="AB13" s="144">
        <v>1</v>
      </c>
      <c r="AC13" s="144">
        <v>1</v>
      </c>
      <c r="BB13" s="144">
        <v>1</v>
      </c>
      <c r="BC13" s="144">
        <f>IF(BB13=1,G13,0)</f>
        <v>0</v>
      </c>
      <c r="BD13" s="144">
        <f>IF(BB13=2,G13,0)</f>
        <v>0</v>
      </c>
      <c r="BE13" s="144">
        <f>IF(BB13=3,G13,0)</f>
        <v>0</v>
      </c>
      <c r="BF13" s="144">
        <f>IF(BB13=4,G13,0)</f>
        <v>0</v>
      </c>
      <c r="BG13" s="144">
        <f>IF(BB13=5,G13,0)</f>
        <v>0</v>
      </c>
      <c r="CA13" s="144">
        <v>1</v>
      </c>
      <c r="CB13" s="144">
        <v>1</v>
      </c>
      <c r="CC13" s="167"/>
      <c r="CD13" s="167"/>
    </row>
    <row r="14" spans="1:82" ht="12.75">
      <c r="A14" s="168">
        <v>5</v>
      </c>
      <c r="B14" s="169" t="s">
        <v>99</v>
      </c>
      <c r="C14" s="170" t="s">
        <v>100</v>
      </c>
      <c r="D14" s="171" t="s">
        <v>90</v>
      </c>
      <c r="E14" s="172">
        <v>227.34</v>
      </c>
      <c r="F14" s="172"/>
      <c r="G14" s="173">
        <f>E14*F14</f>
        <v>0</v>
      </c>
      <c r="H14" s="174">
        <v>0.00266</v>
      </c>
      <c r="I14" s="174">
        <f>E14*H14</f>
        <v>0.6047244</v>
      </c>
      <c r="J14" s="174">
        <v>0</v>
      </c>
      <c r="K14" s="174">
        <f>E14*J14</f>
        <v>0</v>
      </c>
      <c r="Q14" s="167">
        <v>2</v>
      </c>
      <c r="AA14" s="144">
        <v>1</v>
      </c>
      <c r="AB14" s="144">
        <v>1</v>
      </c>
      <c r="AC14" s="144">
        <v>1</v>
      </c>
      <c r="BB14" s="144">
        <v>1</v>
      </c>
      <c r="BC14" s="144">
        <f>IF(BB14=1,G14,0)</f>
        <v>0</v>
      </c>
      <c r="BD14" s="144">
        <f>IF(BB14=2,G14,0)</f>
        <v>0</v>
      </c>
      <c r="BE14" s="144">
        <f>IF(BB14=3,G14,0)</f>
        <v>0</v>
      </c>
      <c r="BF14" s="144">
        <f>IF(BB14=4,G14,0)</f>
        <v>0</v>
      </c>
      <c r="BG14" s="144">
        <f>IF(BB14=5,G14,0)</f>
        <v>0</v>
      </c>
      <c r="CA14" s="144">
        <v>1</v>
      </c>
      <c r="CB14" s="144">
        <v>1</v>
      </c>
      <c r="CC14" s="167"/>
      <c r="CD14" s="167"/>
    </row>
    <row r="15" spans="1:82" ht="12.75">
      <c r="A15" s="168">
        <v>6</v>
      </c>
      <c r="B15" s="169" t="s">
        <v>101</v>
      </c>
      <c r="C15" s="170" t="s">
        <v>102</v>
      </c>
      <c r="D15" s="171" t="s">
        <v>103</v>
      </c>
      <c r="E15" s="172">
        <v>349</v>
      </c>
      <c r="F15" s="172"/>
      <c r="G15" s="173">
        <f>E15*F15</f>
        <v>0</v>
      </c>
      <c r="H15" s="174">
        <v>0</v>
      </c>
      <c r="I15" s="174">
        <f>E15*H15</f>
        <v>0</v>
      </c>
      <c r="J15" s="174">
        <v>0</v>
      </c>
      <c r="K15" s="174">
        <f>E15*J15</f>
        <v>0</v>
      </c>
      <c r="Q15" s="167">
        <v>2</v>
      </c>
      <c r="AA15" s="144">
        <v>1</v>
      </c>
      <c r="AB15" s="144">
        <v>1</v>
      </c>
      <c r="AC15" s="144">
        <v>1</v>
      </c>
      <c r="BB15" s="144">
        <v>1</v>
      </c>
      <c r="BC15" s="144">
        <f>IF(BB15=1,G15,0)</f>
        <v>0</v>
      </c>
      <c r="BD15" s="144">
        <f>IF(BB15=2,G15,0)</f>
        <v>0</v>
      </c>
      <c r="BE15" s="144">
        <f>IF(BB15=3,G15,0)</f>
        <v>0</v>
      </c>
      <c r="BF15" s="144">
        <f>IF(BB15=4,G15,0)</f>
        <v>0</v>
      </c>
      <c r="BG15" s="144">
        <f>IF(BB15=5,G15,0)</f>
        <v>0</v>
      </c>
      <c r="CA15" s="144">
        <v>1</v>
      </c>
      <c r="CB15" s="144">
        <v>1</v>
      </c>
      <c r="CC15" s="167"/>
      <c r="CD15" s="167"/>
    </row>
    <row r="16" spans="1:82" ht="12.75">
      <c r="A16" s="168">
        <v>7</v>
      </c>
      <c r="B16" s="169" t="s">
        <v>104</v>
      </c>
      <c r="C16" s="170" t="s">
        <v>105</v>
      </c>
      <c r="D16" s="171" t="s">
        <v>106</v>
      </c>
      <c r="E16" s="172">
        <v>0.1815</v>
      </c>
      <c r="F16" s="172"/>
      <c r="G16" s="173">
        <f>E16*F16</f>
        <v>0</v>
      </c>
      <c r="H16" s="174">
        <v>0.55</v>
      </c>
      <c r="I16" s="174">
        <f>E16*H16</f>
        <v>0.09982500000000001</v>
      </c>
      <c r="J16" s="174">
        <v>0</v>
      </c>
      <c r="K16" s="174">
        <f>E16*J16</f>
        <v>0</v>
      </c>
      <c r="Q16" s="167">
        <v>2</v>
      </c>
      <c r="AA16" s="144">
        <v>3</v>
      </c>
      <c r="AB16" s="144">
        <v>1</v>
      </c>
      <c r="AC16" s="144">
        <v>60512111</v>
      </c>
      <c r="BB16" s="144">
        <v>1</v>
      </c>
      <c r="BC16" s="144">
        <f>IF(BB16=1,G16,0)</f>
        <v>0</v>
      </c>
      <c r="BD16" s="144">
        <f>IF(BB16=2,G16,0)</f>
        <v>0</v>
      </c>
      <c r="BE16" s="144">
        <f>IF(BB16=3,G16,0)</f>
        <v>0</v>
      </c>
      <c r="BF16" s="144">
        <f>IF(BB16=4,G16,0)</f>
        <v>0</v>
      </c>
      <c r="BG16" s="144">
        <f>IF(BB16=5,G16,0)</f>
        <v>0</v>
      </c>
      <c r="CA16" s="144">
        <v>3</v>
      </c>
      <c r="CB16" s="144">
        <v>1</v>
      </c>
      <c r="CC16" s="167"/>
      <c r="CD16" s="167"/>
    </row>
    <row r="17" spans="1:59" ht="12.75">
      <c r="A17" s="176"/>
      <c r="B17" s="177" t="s">
        <v>79</v>
      </c>
      <c r="C17" s="178" t="str">
        <f>CONCATENATE(B11," ",C11)</f>
        <v>61 Upravy povrchů vnitřní</v>
      </c>
      <c r="D17" s="179"/>
      <c r="E17" s="180"/>
      <c r="F17" s="181"/>
      <c r="G17" s="182">
        <f>SUM(G11:G16)</f>
        <v>0</v>
      </c>
      <c r="H17" s="183"/>
      <c r="I17" s="184">
        <f>SUM(I11:I16)</f>
        <v>1.5013724000000002</v>
      </c>
      <c r="J17" s="183"/>
      <c r="K17" s="184">
        <f>SUM(K11:K16)</f>
        <v>0</v>
      </c>
      <c r="Q17" s="167">
        <v>4</v>
      </c>
      <c r="BC17" s="185">
        <f>SUM(BC11:BC16)</f>
        <v>0</v>
      </c>
      <c r="BD17" s="185">
        <f>SUM(BD11:BD16)</f>
        <v>0</v>
      </c>
      <c r="BE17" s="185">
        <f>SUM(BE11:BE16)</f>
        <v>0</v>
      </c>
      <c r="BF17" s="185">
        <f>SUM(BF11:BF16)</f>
        <v>0</v>
      </c>
      <c r="BG17" s="185">
        <f>SUM(BG11:BG16)</f>
        <v>0</v>
      </c>
    </row>
    <row r="18" spans="1:17" ht="12.75">
      <c r="A18" s="159" t="s">
        <v>78</v>
      </c>
      <c r="B18" s="160" t="s">
        <v>107</v>
      </c>
      <c r="C18" s="161" t="s">
        <v>108</v>
      </c>
      <c r="D18" s="162"/>
      <c r="E18" s="163"/>
      <c r="F18" s="163"/>
      <c r="G18" s="164"/>
      <c r="H18" s="165"/>
      <c r="I18" s="166"/>
      <c r="J18" s="165"/>
      <c r="K18" s="166"/>
      <c r="Q18" s="167">
        <v>1</v>
      </c>
    </row>
    <row r="19" spans="1:82" ht="12.75">
      <c r="A19" s="168">
        <v>8</v>
      </c>
      <c r="B19" s="169" t="s">
        <v>109</v>
      </c>
      <c r="C19" s="170" t="s">
        <v>110</v>
      </c>
      <c r="D19" s="171" t="s">
        <v>90</v>
      </c>
      <c r="E19" s="172">
        <v>203.3</v>
      </c>
      <c r="F19" s="172"/>
      <c r="G19" s="173">
        <f>E19*F19</f>
        <v>0</v>
      </c>
      <c r="H19" s="174">
        <v>0.02688</v>
      </c>
      <c r="I19" s="174">
        <f>E19*H19</f>
        <v>5.464704</v>
      </c>
      <c r="J19" s="174">
        <v>0</v>
      </c>
      <c r="K19" s="174">
        <f>E19*J19</f>
        <v>0</v>
      </c>
      <c r="Q19" s="167">
        <v>2</v>
      </c>
      <c r="AA19" s="144">
        <v>1</v>
      </c>
      <c r="AB19" s="144">
        <v>1</v>
      </c>
      <c r="AC19" s="144">
        <v>1</v>
      </c>
      <c r="BB19" s="144">
        <v>1</v>
      </c>
      <c r="BC19" s="144">
        <f>IF(BB19=1,G19,0)</f>
        <v>0</v>
      </c>
      <c r="BD19" s="144">
        <f>IF(BB19=2,G19,0)</f>
        <v>0</v>
      </c>
      <c r="BE19" s="144">
        <f>IF(BB19=3,G19,0)</f>
        <v>0</v>
      </c>
      <c r="BF19" s="144">
        <f>IF(BB19=4,G19,0)</f>
        <v>0</v>
      </c>
      <c r="BG19" s="144">
        <f>IF(BB19=5,G19,0)</f>
        <v>0</v>
      </c>
      <c r="CA19" s="144">
        <v>1</v>
      </c>
      <c r="CB19" s="144">
        <v>1</v>
      </c>
      <c r="CC19" s="167"/>
      <c r="CD19" s="167"/>
    </row>
    <row r="20" spans="1:82" ht="12.75">
      <c r="A20" s="168">
        <v>9</v>
      </c>
      <c r="B20" s="169" t="s">
        <v>111</v>
      </c>
      <c r="C20" s="170" t="s">
        <v>112</v>
      </c>
      <c r="D20" s="171" t="s">
        <v>90</v>
      </c>
      <c r="E20" s="172">
        <v>203.3</v>
      </c>
      <c r="F20" s="172"/>
      <c r="G20" s="173">
        <f>E20*F20</f>
        <v>0</v>
      </c>
      <c r="H20" s="174">
        <v>0.03774</v>
      </c>
      <c r="I20" s="174">
        <f>E20*H20</f>
        <v>7.672542000000001</v>
      </c>
      <c r="J20" s="174">
        <v>0</v>
      </c>
      <c r="K20" s="174">
        <f>E20*J20</f>
        <v>0</v>
      </c>
      <c r="Q20" s="167">
        <v>2</v>
      </c>
      <c r="AA20" s="144">
        <v>1</v>
      </c>
      <c r="AB20" s="144">
        <v>1</v>
      </c>
      <c r="AC20" s="144">
        <v>1</v>
      </c>
      <c r="BB20" s="144">
        <v>1</v>
      </c>
      <c r="BC20" s="144">
        <f>IF(BB20=1,G20,0)</f>
        <v>0</v>
      </c>
      <c r="BD20" s="144">
        <f>IF(BB20=2,G20,0)</f>
        <v>0</v>
      </c>
      <c r="BE20" s="144">
        <f>IF(BB20=3,G20,0)</f>
        <v>0</v>
      </c>
      <c r="BF20" s="144">
        <f>IF(BB20=4,G20,0)</f>
        <v>0</v>
      </c>
      <c r="BG20" s="144">
        <f>IF(BB20=5,G20,0)</f>
        <v>0</v>
      </c>
      <c r="CA20" s="144">
        <v>1</v>
      </c>
      <c r="CB20" s="144">
        <v>1</v>
      </c>
      <c r="CC20" s="167"/>
      <c r="CD20" s="167"/>
    </row>
    <row r="21" spans="1:82" ht="12.75">
      <c r="A21" s="168">
        <v>10</v>
      </c>
      <c r="B21" s="169" t="s">
        <v>113</v>
      </c>
      <c r="C21" s="170" t="s">
        <v>114</v>
      </c>
      <c r="D21" s="171" t="s">
        <v>90</v>
      </c>
      <c r="E21" s="172">
        <v>203.3</v>
      </c>
      <c r="F21" s="172"/>
      <c r="G21" s="173">
        <f>E21*F21</f>
        <v>0</v>
      </c>
      <c r="H21" s="174">
        <v>0</v>
      </c>
      <c r="I21" s="174">
        <f>E21*H21</f>
        <v>0</v>
      </c>
      <c r="J21" s="174">
        <v>0</v>
      </c>
      <c r="K21" s="174">
        <f>E21*J21</f>
        <v>0</v>
      </c>
      <c r="Q21" s="167">
        <v>2</v>
      </c>
      <c r="AA21" s="144">
        <v>1</v>
      </c>
      <c r="AB21" s="144">
        <v>7</v>
      </c>
      <c r="AC21" s="144">
        <v>7</v>
      </c>
      <c r="BB21" s="144">
        <v>1</v>
      </c>
      <c r="BC21" s="144">
        <f>IF(BB21=1,G21,0)</f>
        <v>0</v>
      </c>
      <c r="BD21" s="144">
        <f>IF(BB21=2,G21,0)</f>
        <v>0</v>
      </c>
      <c r="BE21" s="144">
        <f>IF(BB21=3,G21,0)</f>
        <v>0</v>
      </c>
      <c r="BF21" s="144">
        <f>IF(BB21=4,G21,0)</f>
        <v>0</v>
      </c>
      <c r="BG21" s="144">
        <f>IF(BB21=5,G21,0)</f>
        <v>0</v>
      </c>
      <c r="CA21" s="144">
        <v>1</v>
      </c>
      <c r="CB21" s="144">
        <v>7</v>
      </c>
      <c r="CC21" s="167"/>
      <c r="CD21" s="167"/>
    </row>
    <row r="22" spans="1:82" ht="12.75">
      <c r="A22" s="168">
        <v>11</v>
      </c>
      <c r="B22" s="169" t="s">
        <v>115</v>
      </c>
      <c r="C22" s="170" t="s">
        <v>116</v>
      </c>
      <c r="D22" s="171" t="s">
        <v>90</v>
      </c>
      <c r="E22" s="172">
        <v>203.3</v>
      </c>
      <c r="F22" s="172"/>
      <c r="G22" s="173">
        <f>E22*F22</f>
        <v>0</v>
      </c>
      <c r="H22" s="174">
        <v>0</v>
      </c>
      <c r="I22" s="174">
        <f>E22*H22</f>
        <v>0</v>
      </c>
      <c r="J22" s="174">
        <v>0</v>
      </c>
      <c r="K22" s="174">
        <f>E22*J22</f>
        <v>0</v>
      </c>
      <c r="Q22" s="167">
        <v>2</v>
      </c>
      <c r="AA22" s="144">
        <v>12</v>
      </c>
      <c r="AB22" s="144">
        <v>0</v>
      </c>
      <c r="AC22" s="144">
        <v>66</v>
      </c>
      <c r="BB22" s="144">
        <v>1</v>
      </c>
      <c r="BC22" s="144">
        <f>IF(BB22=1,G22,0)</f>
        <v>0</v>
      </c>
      <c r="BD22" s="144">
        <f>IF(BB22=2,G22,0)</f>
        <v>0</v>
      </c>
      <c r="BE22" s="144">
        <f>IF(BB22=3,G22,0)</f>
        <v>0</v>
      </c>
      <c r="BF22" s="144">
        <f>IF(BB22=4,G22,0)</f>
        <v>0</v>
      </c>
      <c r="BG22" s="144">
        <f>IF(BB22=5,G22,0)</f>
        <v>0</v>
      </c>
      <c r="CA22" s="144">
        <v>12</v>
      </c>
      <c r="CB22" s="144">
        <v>0</v>
      </c>
      <c r="CC22" s="167"/>
      <c r="CD22" s="167"/>
    </row>
    <row r="23" spans="1:82" ht="12.75">
      <c r="A23" s="168">
        <v>12</v>
      </c>
      <c r="B23" s="169" t="s">
        <v>117</v>
      </c>
      <c r="C23" s="170" t="s">
        <v>118</v>
      </c>
      <c r="D23" s="171" t="s">
        <v>90</v>
      </c>
      <c r="E23" s="172">
        <v>207.366</v>
      </c>
      <c r="F23" s="172"/>
      <c r="G23" s="173">
        <f>E23*F23</f>
        <v>0</v>
      </c>
      <c r="H23" s="174">
        <v>0.0162</v>
      </c>
      <c r="I23" s="174">
        <f>E23*H23</f>
        <v>3.3593292</v>
      </c>
      <c r="J23" s="174">
        <v>0</v>
      </c>
      <c r="K23" s="174">
        <f>E23*J23</f>
        <v>0</v>
      </c>
      <c r="Q23" s="167">
        <v>2</v>
      </c>
      <c r="AA23" s="144">
        <v>3</v>
      </c>
      <c r="AB23" s="144">
        <v>7</v>
      </c>
      <c r="AC23" s="144">
        <v>59590737</v>
      </c>
      <c r="BB23" s="144">
        <v>1</v>
      </c>
      <c r="BC23" s="144">
        <f>IF(BB23=1,G23,0)</f>
        <v>0</v>
      </c>
      <c r="BD23" s="144">
        <f>IF(BB23=2,G23,0)</f>
        <v>0</v>
      </c>
      <c r="BE23" s="144">
        <f>IF(BB23=3,G23,0)</f>
        <v>0</v>
      </c>
      <c r="BF23" s="144">
        <f>IF(BB23=4,G23,0)</f>
        <v>0</v>
      </c>
      <c r="BG23" s="144">
        <f>IF(BB23=5,G23,0)</f>
        <v>0</v>
      </c>
      <c r="CA23" s="144">
        <v>3</v>
      </c>
      <c r="CB23" s="144">
        <v>7</v>
      </c>
      <c r="CC23" s="167"/>
      <c r="CD23" s="167"/>
    </row>
    <row r="24" spans="1:59" ht="12.75">
      <c r="A24" s="176"/>
      <c r="B24" s="177" t="s">
        <v>79</v>
      </c>
      <c r="C24" s="178" t="str">
        <f>CONCATENATE(B18," ",C18)</f>
        <v>63 Podlahy a podlahové konstrukce</v>
      </c>
      <c r="D24" s="179"/>
      <c r="E24" s="180"/>
      <c r="F24" s="181"/>
      <c r="G24" s="182">
        <f>SUM(G18:G23)</f>
        <v>0</v>
      </c>
      <c r="H24" s="183"/>
      <c r="I24" s="184">
        <f>SUM(I18:I23)</f>
        <v>16.496575200000002</v>
      </c>
      <c r="J24" s="183"/>
      <c r="K24" s="184">
        <f>SUM(K18:K23)</f>
        <v>0</v>
      </c>
      <c r="Q24" s="167">
        <v>4</v>
      </c>
      <c r="BC24" s="185">
        <f>SUM(BC18:BC23)</f>
        <v>0</v>
      </c>
      <c r="BD24" s="185">
        <f>SUM(BD18:BD23)</f>
        <v>0</v>
      </c>
      <c r="BE24" s="185">
        <f>SUM(BE18:BE23)</f>
        <v>0</v>
      </c>
      <c r="BF24" s="185">
        <f>SUM(BF18:BF23)</f>
        <v>0</v>
      </c>
      <c r="BG24" s="185">
        <f>SUM(BG18:BG23)</f>
        <v>0</v>
      </c>
    </row>
    <row r="25" spans="1:17" ht="12.75">
      <c r="A25" s="159" t="s">
        <v>78</v>
      </c>
      <c r="B25" s="160" t="s">
        <v>119</v>
      </c>
      <c r="C25" s="161" t="s">
        <v>120</v>
      </c>
      <c r="D25" s="162"/>
      <c r="E25" s="163"/>
      <c r="F25" s="163"/>
      <c r="G25" s="164"/>
      <c r="H25" s="165"/>
      <c r="I25" s="166"/>
      <c r="J25" s="165"/>
      <c r="K25" s="166"/>
      <c r="Q25" s="167">
        <v>1</v>
      </c>
    </row>
    <row r="26" spans="1:82" ht="22.5">
      <c r="A26" s="168">
        <v>13</v>
      </c>
      <c r="B26" s="169" t="s">
        <v>121</v>
      </c>
      <c r="C26" s="170" t="s">
        <v>122</v>
      </c>
      <c r="D26" s="171" t="s">
        <v>123</v>
      </c>
      <c r="E26" s="172">
        <v>1</v>
      </c>
      <c r="F26" s="172"/>
      <c r="G26" s="173">
        <f>E26*F26</f>
        <v>0</v>
      </c>
      <c r="H26" s="174">
        <v>0.06559</v>
      </c>
      <c r="I26" s="174">
        <f>E26*H26</f>
        <v>0.06559</v>
      </c>
      <c r="J26" s="174">
        <v>0</v>
      </c>
      <c r="K26" s="174">
        <f>E26*J26</f>
        <v>0</v>
      </c>
      <c r="Q26" s="167">
        <v>2</v>
      </c>
      <c r="AA26" s="144">
        <v>1</v>
      </c>
      <c r="AB26" s="144">
        <v>1</v>
      </c>
      <c r="AC26" s="144">
        <v>1</v>
      </c>
      <c r="BB26" s="144">
        <v>1</v>
      </c>
      <c r="BC26" s="144">
        <f>IF(BB26=1,G26,0)</f>
        <v>0</v>
      </c>
      <c r="BD26" s="144">
        <f>IF(BB26=2,G26,0)</f>
        <v>0</v>
      </c>
      <c r="BE26" s="144">
        <f>IF(BB26=3,G26,0)</f>
        <v>0</v>
      </c>
      <c r="BF26" s="144">
        <f>IF(BB26=4,G26,0)</f>
        <v>0</v>
      </c>
      <c r="BG26" s="144">
        <f>IF(BB26=5,G26,0)</f>
        <v>0</v>
      </c>
      <c r="CA26" s="144">
        <v>1</v>
      </c>
      <c r="CB26" s="144">
        <v>1</v>
      </c>
      <c r="CC26" s="167"/>
      <c r="CD26" s="167"/>
    </row>
    <row r="27" spans="1:59" ht="12.75">
      <c r="A27" s="176"/>
      <c r="B27" s="177" t="s">
        <v>79</v>
      </c>
      <c r="C27" s="178" t="str">
        <f>CONCATENATE(B25," ",C25)</f>
        <v>64 Výplně otvorů</v>
      </c>
      <c r="D27" s="179"/>
      <c r="E27" s="180"/>
      <c r="F27" s="181"/>
      <c r="G27" s="182">
        <f>SUM(G25:G26)</f>
        <v>0</v>
      </c>
      <c r="H27" s="183"/>
      <c r="I27" s="184">
        <f>SUM(I25:I26)</f>
        <v>0.06559</v>
      </c>
      <c r="J27" s="183"/>
      <c r="K27" s="184">
        <f>SUM(K25:K26)</f>
        <v>0</v>
      </c>
      <c r="Q27" s="167">
        <v>4</v>
      </c>
      <c r="BC27" s="185">
        <f>SUM(BC25:BC26)</f>
        <v>0</v>
      </c>
      <c r="BD27" s="185">
        <f>SUM(BD25:BD26)</f>
        <v>0</v>
      </c>
      <c r="BE27" s="185">
        <f>SUM(BE25:BE26)</f>
        <v>0</v>
      </c>
      <c r="BF27" s="185">
        <f>SUM(BF25:BF26)</f>
        <v>0</v>
      </c>
      <c r="BG27" s="185">
        <f>SUM(BG25:BG26)</f>
        <v>0</v>
      </c>
    </row>
    <row r="28" spans="1:17" ht="12.75">
      <c r="A28" s="159" t="s">
        <v>78</v>
      </c>
      <c r="B28" s="160" t="s">
        <v>124</v>
      </c>
      <c r="C28" s="161" t="s">
        <v>125</v>
      </c>
      <c r="D28" s="162"/>
      <c r="E28" s="163"/>
      <c r="F28" s="163"/>
      <c r="G28" s="164"/>
      <c r="H28" s="165"/>
      <c r="I28" s="166"/>
      <c r="J28" s="165"/>
      <c r="K28" s="166"/>
      <c r="Q28" s="167">
        <v>1</v>
      </c>
    </row>
    <row r="29" spans="1:82" ht="12.75">
      <c r="A29" s="168">
        <v>14</v>
      </c>
      <c r="B29" s="169" t="s">
        <v>126</v>
      </c>
      <c r="C29" s="170" t="s">
        <v>127</v>
      </c>
      <c r="D29" s="171" t="s">
        <v>90</v>
      </c>
      <c r="E29" s="172">
        <v>203.3</v>
      </c>
      <c r="F29" s="172"/>
      <c r="G29" s="173">
        <f>E29*F29</f>
        <v>0</v>
      </c>
      <c r="H29" s="174">
        <v>4E-05</v>
      </c>
      <c r="I29" s="174">
        <f>E29*H29</f>
        <v>0.008132</v>
      </c>
      <c r="J29" s="174">
        <v>0</v>
      </c>
      <c r="K29" s="174">
        <f>E29*J29</f>
        <v>0</v>
      </c>
      <c r="Q29" s="167">
        <v>2</v>
      </c>
      <c r="AA29" s="144">
        <v>1</v>
      </c>
      <c r="AB29" s="144">
        <v>1</v>
      </c>
      <c r="AC29" s="144">
        <v>1</v>
      </c>
      <c r="BB29" s="144">
        <v>1</v>
      </c>
      <c r="BC29" s="144">
        <f>IF(BB29=1,G29,0)</f>
        <v>0</v>
      </c>
      <c r="BD29" s="144">
        <f>IF(BB29=2,G29,0)</f>
        <v>0</v>
      </c>
      <c r="BE29" s="144">
        <f>IF(BB29=3,G29,0)</f>
        <v>0</v>
      </c>
      <c r="BF29" s="144">
        <f>IF(BB29=4,G29,0)</f>
        <v>0</v>
      </c>
      <c r="BG29" s="144">
        <f>IF(BB29=5,G29,0)</f>
        <v>0</v>
      </c>
      <c r="CA29" s="144">
        <v>1</v>
      </c>
      <c r="CB29" s="144">
        <v>1</v>
      </c>
      <c r="CC29" s="167"/>
      <c r="CD29" s="167"/>
    </row>
    <row r="30" spans="1:59" ht="12.75">
      <c r="A30" s="176"/>
      <c r="B30" s="177" t="s">
        <v>79</v>
      </c>
      <c r="C30" s="178" t="str">
        <f>CONCATENATE(B28," ",C28)</f>
        <v>95 Dokončovací konstrukce na pozemních stavbách</v>
      </c>
      <c r="D30" s="179"/>
      <c r="E30" s="180"/>
      <c r="F30" s="181"/>
      <c r="G30" s="182">
        <f>SUM(G28:G29)</f>
        <v>0</v>
      </c>
      <c r="H30" s="183"/>
      <c r="I30" s="184">
        <f>SUM(I28:I29)</f>
        <v>0.008132</v>
      </c>
      <c r="J30" s="183"/>
      <c r="K30" s="184">
        <f>SUM(K28:K29)</f>
        <v>0</v>
      </c>
      <c r="Q30" s="167">
        <v>4</v>
      </c>
      <c r="BC30" s="185">
        <f>SUM(BC28:BC29)</f>
        <v>0</v>
      </c>
      <c r="BD30" s="185">
        <f>SUM(BD28:BD29)</f>
        <v>0</v>
      </c>
      <c r="BE30" s="185">
        <f>SUM(BE28:BE29)</f>
        <v>0</v>
      </c>
      <c r="BF30" s="185">
        <f>SUM(BF28:BF29)</f>
        <v>0</v>
      </c>
      <c r="BG30" s="185">
        <f>SUM(BG28:BG29)</f>
        <v>0</v>
      </c>
    </row>
    <row r="31" spans="1:17" ht="12.75">
      <c r="A31" s="159" t="s">
        <v>78</v>
      </c>
      <c r="B31" s="160" t="s">
        <v>128</v>
      </c>
      <c r="C31" s="161" t="s">
        <v>129</v>
      </c>
      <c r="D31" s="162"/>
      <c r="E31" s="163"/>
      <c r="F31" s="163"/>
      <c r="G31" s="164"/>
      <c r="H31" s="165"/>
      <c r="I31" s="166"/>
      <c r="J31" s="165"/>
      <c r="K31" s="166"/>
      <c r="Q31" s="167">
        <v>1</v>
      </c>
    </row>
    <row r="32" spans="1:82" ht="12.75">
      <c r="A32" s="168">
        <v>15</v>
      </c>
      <c r="B32" s="169" t="s">
        <v>130</v>
      </c>
      <c r="C32" s="170" t="s">
        <v>131</v>
      </c>
      <c r="D32" s="171" t="s">
        <v>90</v>
      </c>
      <c r="E32" s="172">
        <v>1.845</v>
      </c>
      <c r="F32" s="172"/>
      <c r="G32" s="173">
        <f>E32*F32</f>
        <v>0</v>
      </c>
      <c r="H32" s="174">
        <v>0.00067</v>
      </c>
      <c r="I32" s="174">
        <f>E32*H32</f>
        <v>0.00123615</v>
      </c>
      <c r="J32" s="174">
        <v>-0.261</v>
      </c>
      <c r="K32" s="174">
        <f>E32*J32</f>
        <v>-0.481545</v>
      </c>
      <c r="Q32" s="167">
        <v>2</v>
      </c>
      <c r="AA32" s="144">
        <v>1</v>
      </c>
      <c r="AB32" s="144">
        <v>1</v>
      </c>
      <c r="AC32" s="144">
        <v>1</v>
      </c>
      <c r="BB32" s="144">
        <v>1</v>
      </c>
      <c r="BC32" s="144">
        <f>IF(BB32=1,G32,0)</f>
        <v>0</v>
      </c>
      <c r="BD32" s="144">
        <f>IF(BB32=2,G32,0)</f>
        <v>0</v>
      </c>
      <c r="BE32" s="144">
        <f>IF(BB32=3,G32,0)</f>
        <v>0</v>
      </c>
      <c r="BF32" s="144">
        <f>IF(BB32=4,G32,0)</f>
        <v>0</v>
      </c>
      <c r="BG32" s="144">
        <f>IF(BB32=5,G32,0)</f>
        <v>0</v>
      </c>
      <c r="CA32" s="144">
        <v>1</v>
      </c>
      <c r="CB32" s="144">
        <v>1</v>
      </c>
      <c r="CC32" s="167"/>
      <c r="CD32" s="167"/>
    </row>
    <row r="33" spans="1:82" ht="12.75">
      <c r="A33" s="168">
        <v>16</v>
      </c>
      <c r="B33" s="169" t="s">
        <v>132</v>
      </c>
      <c r="C33" s="170" t="s">
        <v>133</v>
      </c>
      <c r="D33" s="171" t="s">
        <v>106</v>
      </c>
      <c r="E33" s="172">
        <v>20.33</v>
      </c>
      <c r="F33" s="172"/>
      <c r="G33" s="173">
        <f>E33*F33</f>
        <v>0</v>
      </c>
      <c r="H33" s="174">
        <v>0</v>
      </c>
      <c r="I33" s="174">
        <f>E33*H33</f>
        <v>0</v>
      </c>
      <c r="J33" s="174">
        <v>-1.4</v>
      </c>
      <c r="K33" s="174">
        <f>E33*J33</f>
        <v>-28.461999999999996</v>
      </c>
      <c r="Q33" s="167">
        <v>2</v>
      </c>
      <c r="AA33" s="144">
        <v>1</v>
      </c>
      <c r="AB33" s="144">
        <v>1</v>
      </c>
      <c r="AC33" s="144">
        <v>1</v>
      </c>
      <c r="BB33" s="144">
        <v>1</v>
      </c>
      <c r="BC33" s="144">
        <f>IF(BB33=1,G33,0)</f>
        <v>0</v>
      </c>
      <c r="BD33" s="144">
        <f>IF(BB33=2,G33,0)</f>
        <v>0</v>
      </c>
      <c r="BE33" s="144">
        <f>IF(BB33=3,G33,0)</f>
        <v>0</v>
      </c>
      <c r="BF33" s="144">
        <f>IF(BB33=4,G33,0)</f>
        <v>0</v>
      </c>
      <c r="BG33" s="144">
        <f>IF(BB33=5,G33,0)</f>
        <v>0</v>
      </c>
      <c r="CA33" s="144">
        <v>1</v>
      </c>
      <c r="CB33" s="144">
        <v>1</v>
      </c>
      <c r="CC33" s="167"/>
      <c r="CD33" s="167"/>
    </row>
    <row r="34" spans="1:82" ht="12.75">
      <c r="A34" s="168">
        <v>17</v>
      </c>
      <c r="B34" s="169" t="s">
        <v>134</v>
      </c>
      <c r="C34" s="170" t="s">
        <v>135</v>
      </c>
      <c r="D34" s="171" t="s">
        <v>123</v>
      </c>
      <c r="E34" s="172">
        <v>1</v>
      </c>
      <c r="F34" s="172"/>
      <c r="G34" s="173">
        <f>E34*F34</f>
        <v>0</v>
      </c>
      <c r="H34" s="174">
        <v>0</v>
      </c>
      <c r="I34" s="174">
        <f>E34*H34</f>
        <v>0</v>
      </c>
      <c r="J34" s="174">
        <v>0</v>
      </c>
      <c r="K34" s="174">
        <f>E34*J34</f>
        <v>0</v>
      </c>
      <c r="Q34" s="167">
        <v>2</v>
      </c>
      <c r="AA34" s="144">
        <v>1</v>
      </c>
      <c r="AB34" s="144">
        <v>1</v>
      </c>
      <c r="AC34" s="144">
        <v>1</v>
      </c>
      <c r="BB34" s="144">
        <v>1</v>
      </c>
      <c r="BC34" s="144">
        <f>IF(BB34=1,G34,0)</f>
        <v>0</v>
      </c>
      <c r="BD34" s="144">
        <f>IF(BB34=2,G34,0)</f>
        <v>0</v>
      </c>
      <c r="BE34" s="144">
        <f>IF(BB34=3,G34,0)</f>
        <v>0</v>
      </c>
      <c r="BF34" s="144">
        <f>IF(BB34=4,G34,0)</f>
        <v>0</v>
      </c>
      <c r="BG34" s="144">
        <f>IF(BB34=5,G34,0)</f>
        <v>0</v>
      </c>
      <c r="CA34" s="144">
        <v>1</v>
      </c>
      <c r="CB34" s="144">
        <v>1</v>
      </c>
      <c r="CC34" s="167"/>
      <c r="CD34" s="167"/>
    </row>
    <row r="35" spans="1:82" ht="12.75">
      <c r="A35" s="168">
        <v>18</v>
      </c>
      <c r="B35" s="169" t="s">
        <v>136</v>
      </c>
      <c r="C35" s="170" t="s">
        <v>137</v>
      </c>
      <c r="D35" s="171" t="s">
        <v>90</v>
      </c>
      <c r="E35" s="172">
        <v>1.845</v>
      </c>
      <c r="F35" s="172"/>
      <c r="G35" s="173">
        <f>E35*F35</f>
        <v>0</v>
      </c>
      <c r="H35" s="174">
        <v>0.00117</v>
      </c>
      <c r="I35" s="174">
        <f>E35*H35</f>
        <v>0.0021586500000000002</v>
      </c>
      <c r="J35" s="174">
        <v>-0.076</v>
      </c>
      <c r="K35" s="174">
        <f>E35*J35</f>
        <v>-0.14021999999999998</v>
      </c>
      <c r="Q35" s="167">
        <v>2</v>
      </c>
      <c r="AA35" s="144">
        <v>1</v>
      </c>
      <c r="AB35" s="144">
        <v>1</v>
      </c>
      <c r="AC35" s="144">
        <v>1</v>
      </c>
      <c r="BB35" s="144">
        <v>1</v>
      </c>
      <c r="BC35" s="144">
        <f>IF(BB35=1,G35,0)</f>
        <v>0</v>
      </c>
      <c r="BD35" s="144">
        <f>IF(BB35=2,G35,0)</f>
        <v>0</v>
      </c>
      <c r="BE35" s="144">
        <f>IF(BB35=3,G35,0)</f>
        <v>0</v>
      </c>
      <c r="BF35" s="144">
        <f>IF(BB35=4,G35,0)</f>
        <v>0</v>
      </c>
      <c r="BG35" s="144">
        <f>IF(BB35=5,G35,0)</f>
        <v>0</v>
      </c>
      <c r="CA35" s="144">
        <v>1</v>
      </c>
      <c r="CB35" s="144">
        <v>1</v>
      </c>
      <c r="CC35" s="167"/>
      <c r="CD35" s="167"/>
    </row>
    <row r="36" spans="1:59" ht="12.75">
      <c r="A36" s="176"/>
      <c r="B36" s="177" t="s">
        <v>79</v>
      </c>
      <c r="C36" s="178" t="str">
        <f>CONCATENATE(B31," ",C31)</f>
        <v>96 Bourání konstrukcí</v>
      </c>
      <c r="D36" s="179"/>
      <c r="E36" s="180"/>
      <c r="F36" s="181"/>
      <c r="G36" s="182">
        <f>SUM(G31:G35)</f>
        <v>0</v>
      </c>
      <c r="H36" s="183"/>
      <c r="I36" s="184">
        <f>SUM(I31:I35)</f>
        <v>0.0033948000000000003</v>
      </c>
      <c r="J36" s="183"/>
      <c r="K36" s="184">
        <f>SUM(K31:K35)</f>
        <v>-29.083764999999996</v>
      </c>
      <c r="Q36" s="167">
        <v>4</v>
      </c>
      <c r="BC36" s="185">
        <f>SUM(BC31:BC35)</f>
        <v>0</v>
      </c>
      <c r="BD36" s="185">
        <f>SUM(BD31:BD35)</f>
        <v>0</v>
      </c>
      <c r="BE36" s="185">
        <f>SUM(BE31:BE35)</f>
        <v>0</v>
      </c>
      <c r="BF36" s="185">
        <f>SUM(BF31:BF35)</f>
        <v>0</v>
      </c>
      <c r="BG36" s="185">
        <f>SUM(BG31:BG35)</f>
        <v>0</v>
      </c>
    </row>
    <row r="37" spans="1:17" ht="12.75">
      <c r="A37" s="159" t="s">
        <v>78</v>
      </c>
      <c r="B37" s="160" t="s">
        <v>138</v>
      </c>
      <c r="C37" s="161" t="s">
        <v>139</v>
      </c>
      <c r="D37" s="162"/>
      <c r="E37" s="163"/>
      <c r="F37" s="163"/>
      <c r="G37" s="164"/>
      <c r="H37" s="165"/>
      <c r="I37" s="166"/>
      <c r="J37" s="165"/>
      <c r="K37" s="166"/>
      <c r="Q37" s="167">
        <v>1</v>
      </c>
    </row>
    <row r="38" spans="1:82" ht="12.75">
      <c r="A38" s="168">
        <v>19</v>
      </c>
      <c r="B38" s="169" t="s">
        <v>140</v>
      </c>
      <c r="C38" s="170" t="s">
        <v>141</v>
      </c>
      <c r="D38" s="171" t="s">
        <v>90</v>
      </c>
      <c r="E38" s="172">
        <v>203.3</v>
      </c>
      <c r="F38" s="172"/>
      <c r="G38" s="173">
        <f>E38*F38</f>
        <v>0</v>
      </c>
      <c r="H38" s="174">
        <v>0.00307</v>
      </c>
      <c r="I38" s="174">
        <f>E38*H38</f>
        <v>0.624131</v>
      </c>
      <c r="J38" s="174">
        <v>0</v>
      </c>
      <c r="K38" s="174">
        <f>E38*J38</f>
        <v>0</v>
      </c>
      <c r="Q38" s="167">
        <v>2</v>
      </c>
      <c r="AA38" s="144">
        <v>1</v>
      </c>
      <c r="AB38" s="144">
        <v>1</v>
      </c>
      <c r="AC38" s="144">
        <v>1</v>
      </c>
      <c r="BB38" s="144">
        <v>1</v>
      </c>
      <c r="BC38" s="144">
        <f>IF(BB38=1,G38,0)</f>
        <v>0</v>
      </c>
      <c r="BD38" s="144">
        <f>IF(BB38=2,G38,0)</f>
        <v>0</v>
      </c>
      <c r="BE38" s="144">
        <f>IF(BB38=3,G38,0)</f>
        <v>0</v>
      </c>
      <c r="BF38" s="144">
        <f>IF(BB38=4,G38,0)</f>
        <v>0</v>
      </c>
      <c r="BG38" s="144">
        <f>IF(BB38=5,G38,0)</f>
        <v>0</v>
      </c>
      <c r="CA38" s="144">
        <v>1</v>
      </c>
      <c r="CB38" s="144">
        <v>1</v>
      </c>
      <c r="CC38" s="167"/>
      <c r="CD38" s="167"/>
    </row>
    <row r="39" spans="1:82" ht="22.5">
      <c r="A39" s="168">
        <v>20</v>
      </c>
      <c r="B39" s="169" t="s">
        <v>142</v>
      </c>
      <c r="C39" s="170" t="s">
        <v>143</v>
      </c>
      <c r="D39" s="171" t="s">
        <v>90</v>
      </c>
      <c r="E39" s="172">
        <v>227.34</v>
      </c>
      <c r="F39" s="172"/>
      <c r="G39" s="173">
        <f>E39*F39</f>
        <v>0</v>
      </c>
      <c r="H39" s="174">
        <v>0.0025</v>
      </c>
      <c r="I39" s="174">
        <f>E39*H39</f>
        <v>0.56835</v>
      </c>
      <c r="J39" s="174">
        <v>0</v>
      </c>
      <c r="K39" s="174">
        <f>E39*J39</f>
        <v>0</v>
      </c>
      <c r="Q39" s="167">
        <v>2</v>
      </c>
      <c r="AA39" s="144">
        <v>1</v>
      </c>
      <c r="AB39" s="144">
        <v>1</v>
      </c>
      <c r="AC39" s="144">
        <v>1</v>
      </c>
      <c r="BB39" s="144">
        <v>1</v>
      </c>
      <c r="BC39" s="144">
        <f>IF(BB39=1,G39,0)</f>
        <v>0</v>
      </c>
      <c r="BD39" s="144">
        <f>IF(BB39=2,G39,0)</f>
        <v>0</v>
      </c>
      <c r="BE39" s="144">
        <f>IF(BB39=3,G39,0)</f>
        <v>0</v>
      </c>
      <c r="BF39" s="144">
        <f>IF(BB39=4,G39,0)</f>
        <v>0</v>
      </c>
      <c r="BG39" s="144">
        <f>IF(BB39=5,G39,0)</f>
        <v>0</v>
      </c>
      <c r="CA39" s="144">
        <v>1</v>
      </c>
      <c r="CB39" s="144">
        <v>1</v>
      </c>
      <c r="CC39" s="167"/>
      <c r="CD39" s="167"/>
    </row>
    <row r="40" spans="1:82" ht="12.75">
      <c r="A40" s="168">
        <v>21</v>
      </c>
      <c r="B40" s="169" t="s">
        <v>144</v>
      </c>
      <c r="C40" s="170" t="s">
        <v>145</v>
      </c>
      <c r="D40" s="171" t="s">
        <v>90</v>
      </c>
      <c r="E40" s="172">
        <v>203.3</v>
      </c>
      <c r="F40" s="172"/>
      <c r="G40" s="173">
        <f>E40*F40</f>
        <v>0</v>
      </c>
      <c r="H40" s="174">
        <v>0</v>
      </c>
      <c r="I40" s="174">
        <f>E40*H40</f>
        <v>0</v>
      </c>
      <c r="J40" s="174">
        <v>-0.002</v>
      </c>
      <c r="K40" s="174">
        <f>E40*J40</f>
        <v>-0.4066</v>
      </c>
      <c r="Q40" s="167">
        <v>2</v>
      </c>
      <c r="AA40" s="144">
        <v>1</v>
      </c>
      <c r="AB40" s="144">
        <v>1</v>
      </c>
      <c r="AC40" s="144">
        <v>1</v>
      </c>
      <c r="BB40" s="144">
        <v>1</v>
      </c>
      <c r="BC40" s="144">
        <f>IF(BB40=1,G40,0)</f>
        <v>0</v>
      </c>
      <c r="BD40" s="144">
        <f>IF(BB40=2,G40,0)</f>
        <v>0</v>
      </c>
      <c r="BE40" s="144">
        <f>IF(BB40=3,G40,0)</f>
        <v>0</v>
      </c>
      <c r="BF40" s="144">
        <f>IF(BB40=4,G40,0)</f>
        <v>0</v>
      </c>
      <c r="BG40" s="144">
        <f>IF(BB40=5,G40,0)</f>
        <v>0</v>
      </c>
      <c r="CA40" s="144">
        <v>1</v>
      </c>
      <c r="CB40" s="144">
        <v>1</v>
      </c>
      <c r="CC40" s="167"/>
      <c r="CD40" s="167"/>
    </row>
    <row r="41" spans="1:82" ht="12.75">
      <c r="A41" s="168">
        <v>22</v>
      </c>
      <c r="B41" s="169" t="s">
        <v>146</v>
      </c>
      <c r="C41" s="170" t="s">
        <v>147</v>
      </c>
      <c r="D41" s="171" t="s">
        <v>90</v>
      </c>
      <c r="E41" s="172">
        <v>227.34</v>
      </c>
      <c r="F41" s="172"/>
      <c r="G41" s="173">
        <f>E41*F41</f>
        <v>0</v>
      </c>
      <c r="H41" s="174">
        <v>0</v>
      </c>
      <c r="I41" s="174">
        <f>E41*H41</f>
        <v>0</v>
      </c>
      <c r="J41" s="174">
        <v>-0.002</v>
      </c>
      <c r="K41" s="174">
        <f>E41*J41</f>
        <v>-0.45468000000000003</v>
      </c>
      <c r="Q41" s="167">
        <v>2</v>
      </c>
      <c r="AA41" s="144">
        <v>1</v>
      </c>
      <c r="AB41" s="144">
        <v>1</v>
      </c>
      <c r="AC41" s="144">
        <v>1</v>
      </c>
      <c r="BB41" s="144">
        <v>1</v>
      </c>
      <c r="BC41" s="144">
        <f>IF(BB41=1,G41,0)</f>
        <v>0</v>
      </c>
      <c r="BD41" s="144">
        <f>IF(BB41=2,G41,0)</f>
        <v>0</v>
      </c>
      <c r="BE41" s="144">
        <f>IF(BB41=3,G41,0)</f>
        <v>0</v>
      </c>
      <c r="BF41" s="144">
        <f>IF(BB41=4,G41,0)</f>
        <v>0</v>
      </c>
      <c r="BG41" s="144">
        <f>IF(BB41=5,G41,0)</f>
        <v>0</v>
      </c>
      <c r="CA41" s="144">
        <v>1</v>
      </c>
      <c r="CB41" s="144">
        <v>1</v>
      </c>
      <c r="CC41" s="167"/>
      <c r="CD41" s="167"/>
    </row>
    <row r="42" spans="1:59" ht="12.75">
      <c r="A42" s="176"/>
      <c r="B42" s="177" t="s">
        <v>79</v>
      </c>
      <c r="C42" s="178" t="str">
        <f>CONCATENATE(B37," ",C37)</f>
        <v>97 Prorážení otvorů</v>
      </c>
      <c r="D42" s="179"/>
      <c r="E42" s="180"/>
      <c r="F42" s="181"/>
      <c r="G42" s="182">
        <f>SUM(G37:G41)</f>
        <v>0</v>
      </c>
      <c r="H42" s="183"/>
      <c r="I42" s="184">
        <f>SUM(I37:I41)</f>
        <v>1.192481</v>
      </c>
      <c r="J42" s="183"/>
      <c r="K42" s="184">
        <f>SUM(K37:K41)</f>
        <v>-0.86128</v>
      </c>
      <c r="Q42" s="167">
        <v>4</v>
      </c>
      <c r="BC42" s="185">
        <f>SUM(BC37:BC41)</f>
        <v>0</v>
      </c>
      <c r="BD42" s="185">
        <f>SUM(BD37:BD41)</f>
        <v>0</v>
      </c>
      <c r="BE42" s="185">
        <f>SUM(BE37:BE41)</f>
        <v>0</v>
      </c>
      <c r="BF42" s="185">
        <f>SUM(BF37:BF41)</f>
        <v>0</v>
      </c>
      <c r="BG42" s="185">
        <f>SUM(BG37:BG41)</f>
        <v>0</v>
      </c>
    </row>
    <row r="43" spans="1:17" ht="12.75">
      <c r="A43" s="159" t="s">
        <v>78</v>
      </c>
      <c r="B43" s="160" t="s">
        <v>148</v>
      </c>
      <c r="C43" s="161" t="s">
        <v>149</v>
      </c>
      <c r="D43" s="162"/>
      <c r="E43" s="163"/>
      <c r="F43" s="163"/>
      <c r="G43" s="164"/>
      <c r="H43" s="165"/>
      <c r="I43" s="166"/>
      <c r="J43" s="165"/>
      <c r="K43" s="166"/>
      <c r="Q43" s="167">
        <v>1</v>
      </c>
    </row>
    <row r="44" spans="1:82" ht="12.75">
      <c r="A44" s="168">
        <v>23</v>
      </c>
      <c r="B44" s="169" t="s">
        <v>150</v>
      </c>
      <c r="C44" s="170" t="s">
        <v>151</v>
      </c>
      <c r="D44" s="171" t="s">
        <v>152</v>
      </c>
      <c r="E44" s="172">
        <v>19.7851287</v>
      </c>
      <c r="F44" s="172"/>
      <c r="G44" s="173">
        <f>E44*F44</f>
        <v>0</v>
      </c>
      <c r="H44" s="174">
        <v>0</v>
      </c>
      <c r="I44" s="174">
        <f>E44*H44</f>
        <v>0</v>
      </c>
      <c r="J44" s="174">
        <v>0</v>
      </c>
      <c r="K44" s="174">
        <f>E44*J44</f>
        <v>0</v>
      </c>
      <c r="Q44" s="167">
        <v>2</v>
      </c>
      <c r="AA44" s="144">
        <v>7</v>
      </c>
      <c r="AB44" s="144">
        <v>1</v>
      </c>
      <c r="AC44" s="144">
        <v>2</v>
      </c>
      <c r="BB44" s="144">
        <v>1</v>
      </c>
      <c r="BC44" s="144">
        <f>IF(BB44=1,G44,0)</f>
        <v>0</v>
      </c>
      <c r="BD44" s="144">
        <f>IF(BB44=2,G44,0)</f>
        <v>0</v>
      </c>
      <c r="BE44" s="144">
        <f>IF(BB44=3,G44,0)</f>
        <v>0</v>
      </c>
      <c r="BF44" s="144">
        <f>IF(BB44=4,G44,0)</f>
        <v>0</v>
      </c>
      <c r="BG44" s="144">
        <f>IF(BB44=5,G44,0)</f>
        <v>0</v>
      </c>
      <c r="CA44" s="144">
        <v>7</v>
      </c>
      <c r="CB44" s="144">
        <v>1</v>
      </c>
      <c r="CC44" s="167"/>
      <c r="CD44" s="167"/>
    </row>
    <row r="45" spans="1:59" ht="12.75">
      <c r="A45" s="176"/>
      <c r="B45" s="177" t="s">
        <v>79</v>
      </c>
      <c r="C45" s="178" t="str">
        <f>CONCATENATE(B43," ",C43)</f>
        <v>99 Staveništní přesun hmot</v>
      </c>
      <c r="D45" s="179"/>
      <c r="E45" s="180"/>
      <c r="F45" s="181"/>
      <c r="G45" s="182">
        <f>SUM(G43:G44)</f>
        <v>0</v>
      </c>
      <c r="H45" s="183"/>
      <c r="I45" s="184">
        <f>SUM(I43:I44)</f>
        <v>0</v>
      </c>
      <c r="J45" s="183"/>
      <c r="K45" s="184">
        <f>SUM(K43:K44)</f>
        <v>0</v>
      </c>
      <c r="Q45" s="167">
        <v>4</v>
      </c>
      <c r="BC45" s="185">
        <f>SUM(BC43:BC44)</f>
        <v>0</v>
      </c>
      <c r="BD45" s="185">
        <f>SUM(BD43:BD44)</f>
        <v>0</v>
      </c>
      <c r="BE45" s="185">
        <f>SUM(BE43:BE44)</f>
        <v>0</v>
      </c>
      <c r="BF45" s="185">
        <f>SUM(BF43:BF44)</f>
        <v>0</v>
      </c>
      <c r="BG45" s="185">
        <f>SUM(BG43:BG44)</f>
        <v>0</v>
      </c>
    </row>
    <row r="46" spans="1:17" ht="12.75">
      <c r="A46" s="159" t="s">
        <v>78</v>
      </c>
      <c r="B46" s="160" t="s">
        <v>153</v>
      </c>
      <c r="C46" s="161" t="s">
        <v>154</v>
      </c>
      <c r="D46" s="162"/>
      <c r="E46" s="163"/>
      <c r="F46" s="163"/>
      <c r="G46" s="164"/>
      <c r="H46" s="165"/>
      <c r="I46" s="166"/>
      <c r="J46" s="165"/>
      <c r="K46" s="166"/>
      <c r="Q46" s="167">
        <v>1</v>
      </c>
    </row>
    <row r="47" spans="1:82" ht="12.75">
      <c r="A47" s="168">
        <v>24</v>
      </c>
      <c r="B47" s="169" t="s">
        <v>155</v>
      </c>
      <c r="C47" s="170" t="s">
        <v>156</v>
      </c>
      <c r="D47" s="171" t="s">
        <v>90</v>
      </c>
      <c r="E47" s="172">
        <v>99.416</v>
      </c>
      <c r="F47" s="172"/>
      <c r="G47" s="173">
        <f>E47*F47</f>
        <v>0</v>
      </c>
      <c r="H47" s="174">
        <v>0</v>
      </c>
      <c r="I47" s="174">
        <f>E47*H47</f>
        <v>0</v>
      </c>
      <c r="J47" s="174">
        <v>-0.006</v>
      </c>
      <c r="K47" s="174">
        <f>E47*J47</f>
        <v>-0.596496</v>
      </c>
      <c r="Q47" s="167">
        <v>2</v>
      </c>
      <c r="AA47" s="144">
        <v>1</v>
      </c>
      <c r="AB47" s="144">
        <v>7</v>
      </c>
      <c r="AC47" s="144">
        <v>7</v>
      </c>
      <c r="BB47" s="144">
        <v>2</v>
      </c>
      <c r="BC47" s="144">
        <f>IF(BB47=1,G47,0)</f>
        <v>0</v>
      </c>
      <c r="BD47" s="144">
        <f>IF(BB47=2,G47,0)</f>
        <v>0</v>
      </c>
      <c r="BE47" s="144">
        <f>IF(BB47=3,G47,0)</f>
        <v>0</v>
      </c>
      <c r="BF47" s="144">
        <f>IF(BB47=4,G47,0)</f>
        <v>0</v>
      </c>
      <c r="BG47" s="144">
        <f>IF(BB47=5,G47,0)</f>
        <v>0</v>
      </c>
      <c r="CA47" s="144">
        <v>1</v>
      </c>
      <c r="CB47" s="144">
        <v>7</v>
      </c>
      <c r="CC47" s="167"/>
      <c r="CD47" s="167"/>
    </row>
    <row r="48" spans="1:82" ht="12.75">
      <c r="A48" s="168">
        <v>25</v>
      </c>
      <c r="B48" s="169" t="s">
        <v>157</v>
      </c>
      <c r="C48" s="170" t="s">
        <v>158</v>
      </c>
      <c r="D48" s="171" t="s">
        <v>90</v>
      </c>
      <c r="E48" s="172">
        <v>203.3</v>
      </c>
      <c r="F48" s="172"/>
      <c r="G48" s="173">
        <f>E48*F48</f>
        <v>0</v>
      </c>
      <c r="H48" s="174">
        <v>0</v>
      </c>
      <c r="I48" s="174">
        <f>E48*H48</f>
        <v>0</v>
      </c>
      <c r="J48" s="174">
        <v>0</v>
      </c>
      <c r="K48" s="174">
        <f>E48*J48</f>
        <v>0</v>
      </c>
      <c r="Q48" s="167">
        <v>2</v>
      </c>
      <c r="AA48" s="144">
        <v>1</v>
      </c>
      <c r="AB48" s="144">
        <v>7</v>
      </c>
      <c r="AC48" s="144">
        <v>7</v>
      </c>
      <c r="BB48" s="144">
        <v>2</v>
      </c>
      <c r="BC48" s="144">
        <f>IF(BB48=1,G48,0)</f>
        <v>0</v>
      </c>
      <c r="BD48" s="144">
        <f>IF(BB48=2,G48,0)</f>
        <v>0</v>
      </c>
      <c r="BE48" s="144">
        <f>IF(BB48=3,G48,0)</f>
        <v>0</v>
      </c>
      <c r="BF48" s="144">
        <f>IF(BB48=4,G48,0)</f>
        <v>0</v>
      </c>
      <c r="BG48" s="144">
        <f>IF(BB48=5,G48,0)</f>
        <v>0</v>
      </c>
      <c r="CA48" s="144">
        <v>1</v>
      </c>
      <c r="CB48" s="144">
        <v>7</v>
      </c>
      <c r="CC48" s="167"/>
      <c r="CD48" s="167"/>
    </row>
    <row r="49" spans="1:82" ht="22.5">
      <c r="A49" s="168">
        <v>26</v>
      </c>
      <c r="B49" s="169" t="s">
        <v>159</v>
      </c>
      <c r="C49" s="170" t="s">
        <v>160</v>
      </c>
      <c r="D49" s="171" t="s">
        <v>90</v>
      </c>
      <c r="E49" s="172">
        <v>207.366</v>
      </c>
      <c r="F49" s="172"/>
      <c r="G49" s="173">
        <f>E49*F49</f>
        <v>0</v>
      </c>
      <c r="H49" s="174">
        <v>0.0028</v>
      </c>
      <c r="I49" s="174">
        <f>E49*H49</f>
        <v>0.5806248</v>
      </c>
      <c r="J49" s="174">
        <v>0</v>
      </c>
      <c r="K49" s="174">
        <f>E49*J49</f>
        <v>0</v>
      </c>
      <c r="Q49" s="167">
        <v>2</v>
      </c>
      <c r="AA49" s="144">
        <v>3</v>
      </c>
      <c r="AB49" s="144">
        <v>7</v>
      </c>
      <c r="AC49" s="144" t="s">
        <v>159</v>
      </c>
      <c r="BB49" s="144">
        <v>2</v>
      </c>
      <c r="BC49" s="144">
        <f>IF(BB49=1,G49,0)</f>
        <v>0</v>
      </c>
      <c r="BD49" s="144">
        <f>IF(BB49=2,G49,0)</f>
        <v>0</v>
      </c>
      <c r="BE49" s="144">
        <f>IF(BB49=3,G49,0)</f>
        <v>0</v>
      </c>
      <c r="BF49" s="144">
        <f>IF(BB49=4,G49,0)</f>
        <v>0</v>
      </c>
      <c r="BG49" s="144">
        <f>IF(BB49=5,G49,0)</f>
        <v>0</v>
      </c>
      <c r="CA49" s="144">
        <v>3</v>
      </c>
      <c r="CB49" s="144">
        <v>7</v>
      </c>
      <c r="CC49" s="167"/>
      <c r="CD49" s="167"/>
    </row>
    <row r="50" spans="1:82" ht="12.75">
      <c r="A50" s="168">
        <v>27</v>
      </c>
      <c r="B50" s="169" t="s">
        <v>161</v>
      </c>
      <c r="C50" s="170" t="s">
        <v>162</v>
      </c>
      <c r="D50" s="171" t="s">
        <v>62</v>
      </c>
      <c r="E50" s="172">
        <v>206.7277544</v>
      </c>
      <c r="F50" s="172"/>
      <c r="G50" s="173">
        <f>E50*F50</f>
        <v>0</v>
      </c>
      <c r="H50" s="174">
        <v>0</v>
      </c>
      <c r="I50" s="174">
        <f>E50*H50</f>
        <v>0</v>
      </c>
      <c r="J50" s="174">
        <v>0</v>
      </c>
      <c r="K50" s="174">
        <f>E50*J50</f>
        <v>0</v>
      </c>
      <c r="Q50" s="167">
        <v>2</v>
      </c>
      <c r="AA50" s="144">
        <v>7</v>
      </c>
      <c r="AB50" s="144">
        <v>1002</v>
      </c>
      <c r="AC50" s="144">
        <v>5</v>
      </c>
      <c r="BB50" s="144">
        <v>2</v>
      </c>
      <c r="BC50" s="144">
        <f>IF(BB50=1,G50,0)</f>
        <v>0</v>
      </c>
      <c r="BD50" s="144">
        <f>IF(BB50=2,G50,0)</f>
        <v>0</v>
      </c>
      <c r="BE50" s="144">
        <f>IF(BB50=3,G50,0)</f>
        <v>0</v>
      </c>
      <c r="BF50" s="144">
        <f>IF(BB50=4,G50,0)</f>
        <v>0</v>
      </c>
      <c r="BG50" s="144">
        <f>IF(BB50=5,G50,0)</f>
        <v>0</v>
      </c>
      <c r="CA50" s="144">
        <v>7</v>
      </c>
      <c r="CB50" s="144">
        <v>1002</v>
      </c>
      <c r="CC50" s="167"/>
      <c r="CD50" s="167"/>
    </row>
    <row r="51" spans="1:59" ht="12.75">
      <c r="A51" s="176"/>
      <c r="B51" s="177" t="s">
        <v>79</v>
      </c>
      <c r="C51" s="178" t="str">
        <f>CONCATENATE(B46," ",C46)</f>
        <v>713 Izolace tepelné</v>
      </c>
      <c r="D51" s="179"/>
      <c r="E51" s="180"/>
      <c r="F51" s="181"/>
      <c r="G51" s="182">
        <f>SUM(G46:G50)</f>
        <v>0</v>
      </c>
      <c r="H51" s="183"/>
      <c r="I51" s="184">
        <f>SUM(I46:I50)</f>
        <v>0.5806248</v>
      </c>
      <c r="J51" s="183"/>
      <c r="K51" s="184">
        <f>SUM(K46:K50)</f>
        <v>-0.596496</v>
      </c>
      <c r="Q51" s="167">
        <v>4</v>
      </c>
      <c r="BC51" s="185">
        <f>SUM(BC46:BC50)</f>
        <v>0</v>
      </c>
      <c r="BD51" s="185">
        <f>SUM(BD46:BD50)</f>
        <v>0</v>
      </c>
      <c r="BE51" s="185">
        <f>SUM(BE46:BE50)</f>
        <v>0</v>
      </c>
      <c r="BF51" s="185">
        <f>SUM(BF46:BF50)</f>
        <v>0</v>
      </c>
      <c r="BG51" s="185">
        <f>SUM(BG46:BG50)</f>
        <v>0</v>
      </c>
    </row>
    <row r="52" spans="1:17" ht="12.75">
      <c r="A52" s="159" t="s">
        <v>78</v>
      </c>
      <c r="B52" s="160" t="s">
        <v>163</v>
      </c>
      <c r="C52" s="161" t="s">
        <v>164</v>
      </c>
      <c r="D52" s="162"/>
      <c r="E52" s="163"/>
      <c r="F52" s="163"/>
      <c r="G52" s="164"/>
      <c r="H52" s="165"/>
      <c r="I52" s="166"/>
      <c r="J52" s="165"/>
      <c r="K52" s="166"/>
      <c r="Q52" s="167">
        <v>1</v>
      </c>
    </row>
    <row r="53" spans="1:82" ht="12.75">
      <c r="A53" s="168">
        <v>28</v>
      </c>
      <c r="B53" s="169" t="s">
        <v>165</v>
      </c>
      <c r="C53" s="170" t="s">
        <v>166</v>
      </c>
      <c r="D53" s="171" t="s">
        <v>167</v>
      </c>
      <c r="E53" s="172">
        <v>1</v>
      </c>
      <c r="F53" s="172"/>
      <c r="G53" s="173">
        <f>E53*F53</f>
        <v>0</v>
      </c>
      <c r="H53" s="174">
        <v>0.00346</v>
      </c>
      <c r="I53" s="174">
        <f>E53*H53</f>
        <v>0.00346</v>
      </c>
      <c r="J53" s="174">
        <v>0</v>
      </c>
      <c r="K53" s="174">
        <f>E53*J53</f>
        <v>0</v>
      </c>
      <c r="Q53" s="167">
        <v>2</v>
      </c>
      <c r="AA53" s="144">
        <v>1</v>
      </c>
      <c r="AB53" s="144">
        <v>7</v>
      </c>
      <c r="AC53" s="144">
        <v>7</v>
      </c>
      <c r="BB53" s="144">
        <v>2</v>
      </c>
      <c r="BC53" s="144">
        <f>IF(BB53=1,G53,0)</f>
        <v>0</v>
      </c>
      <c r="BD53" s="144">
        <f>IF(BB53=2,G53,0)</f>
        <v>0</v>
      </c>
      <c r="BE53" s="144">
        <f>IF(BB53=3,G53,0)</f>
        <v>0</v>
      </c>
      <c r="BF53" s="144">
        <f>IF(BB53=4,G53,0)</f>
        <v>0</v>
      </c>
      <c r="BG53" s="144">
        <f>IF(BB53=5,G53,0)</f>
        <v>0</v>
      </c>
      <c r="CA53" s="144">
        <v>1</v>
      </c>
      <c r="CB53" s="144">
        <v>7</v>
      </c>
      <c r="CC53" s="167"/>
      <c r="CD53" s="167"/>
    </row>
    <row r="54" spans="1:59" ht="12.75">
      <c r="A54" s="176"/>
      <c r="B54" s="177" t="s">
        <v>79</v>
      </c>
      <c r="C54" s="178" t="str">
        <f>CONCATENATE(B52," ",C52)</f>
        <v>722 Vnitřní vodovod</v>
      </c>
      <c r="D54" s="179"/>
      <c r="E54" s="180"/>
      <c r="F54" s="181"/>
      <c r="G54" s="182">
        <f>SUM(G52:G53)</f>
        <v>0</v>
      </c>
      <c r="H54" s="183"/>
      <c r="I54" s="184">
        <f>SUM(I52:I53)</f>
        <v>0.00346</v>
      </c>
      <c r="J54" s="183"/>
      <c r="K54" s="184">
        <f>SUM(K52:K53)</f>
        <v>0</v>
      </c>
      <c r="Q54" s="167">
        <v>4</v>
      </c>
      <c r="BC54" s="185">
        <f>SUM(BC52:BC53)</f>
        <v>0</v>
      </c>
      <c r="BD54" s="185">
        <f>SUM(BD52:BD53)</f>
        <v>0</v>
      </c>
      <c r="BE54" s="185">
        <f>SUM(BE52:BE53)</f>
        <v>0</v>
      </c>
      <c r="BF54" s="185">
        <f>SUM(BF52:BF53)</f>
        <v>0</v>
      </c>
      <c r="BG54" s="185">
        <f>SUM(BG52:BG53)</f>
        <v>0</v>
      </c>
    </row>
    <row r="55" spans="1:17" ht="12.75">
      <c r="A55" s="159" t="s">
        <v>78</v>
      </c>
      <c r="B55" s="160" t="s">
        <v>168</v>
      </c>
      <c r="C55" s="161" t="s">
        <v>169</v>
      </c>
      <c r="D55" s="162"/>
      <c r="E55" s="163"/>
      <c r="F55" s="163"/>
      <c r="G55" s="164"/>
      <c r="H55" s="165"/>
      <c r="I55" s="166"/>
      <c r="J55" s="165"/>
      <c r="K55" s="166"/>
      <c r="Q55" s="167">
        <v>1</v>
      </c>
    </row>
    <row r="56" spans="1:82" ht="12.75">
      <c r="A56" s="168">
        <v>29</v>
      </c>
      <c r="B56" s="169" t="s">
        <v>170</v>
      </c>
      <c r="C56" s="170" t="s">
        <v>171</v>
      </c>
      <c r="D56" s="171" t="s">
        <v>90</v>
      </c>
      <c r="E56" s="172">
        <v>203.3</v>
      </c>
      <c r="F56" s="172"/>
      <c r="G56" s="173">
        <f>E56*F56</f>
        <v>0</v>
      </c>
      <c r="H56" s="174">
        <v>0</v>
      </c>
      <c r="I56" s="174">
        <f>E56*H56</f>
        <v>0</v>
      </c>
      <c r="J56" s="174">
        <v>-0.018</v>
      </c>
      <c r="K56" s="174">
        <f>E56*J56</f>
        <v>-3.6593999999999998</v>
      </c>
      <c r="Q56" s="167">
        <v>2</v>
      </c>
      <c r="AA56" s="144">
        <v>1</v>
      </c>
      <c r="AB56" s="144">
        <v>7</v>
      </c>
      <c r="AC56" s="144">
        <v>7</v>
      </c>
      <c r="BB56" s="144">
        <v>2</v>
      </c>
      <c r="BC56" s="144">
        <f>IF(BB56=1,G56,0)</f>
        <v>0</v>
      </c>
      <c r="BD56" s="144">
        <f>IF(BB56=2,G56,0)</f>
        <v>0</v>
      </c>
      <c r="BE56" s="144">
        <f>IF(BB56=3,G56,0)</f>
        <v>0</v>
      </c>
      <c r="BF56" s="144">
        <f>IF(BB56=4,G56,0)</f>
        <v>0</v>
      </c>
      <c r="BG56" s="144">
        <f>IF(BB56=5,G56,0)</f>
        <v>0</v>
      </c>
      <c r="CA56" s="144">
        <v>1</v>
      </c>
      <c r="CB56" s="144">
        <v>7</v>
      </c>
      <c r="CC56" s="167"/>
      <c r="CD56" s="167"/>
    </row>
    <row r="57" spans="1:82" ht="12.75">
      <c r="A57" s="168">
        <v>30</v>
      </c>
      <c r="B57" s="169" t="s">
        <v>172</v>
      </c>
      <c r="C57" s="170" t="s">
        <v>173</v>
      </c>
      <c r="D57" s="171" t="s">
        <v>62</v>
      </c>
      <c r="E57" s="172">
        <v>110.3919</v>
      </c>
      <c r="F57" s="172"/>
      <c r="G57" s="173">
        <f>E57*F57</f>
        <v>0</v>
      </c>
      <c r="H57" s="174">
        <v>0</v>
      </c>
      <c r="I57" s="174">
        <f>E57*H57</f>
        <v>0</v>
      </c>
      <c r="J57" s="174">
        <v>0</v>
      </c>
      <c r="K57" s="174">
        <f>E57*J57</f>
        <v>0</v>
      </c>
      <c r="Q57" s="167">
        <v>2</v>
      </c>
      <c r="AA57" s="144">
        <v>7</v>
      </c>
      <c r="AB57" s="144">
        <v>1002</v>
      </c>
      <c r="AC57" s="144">
        <v>5</v>
      </c>
      <c r="BB57" s="144">
        <v>2</v>
      </c>
      <c r="BC57" s="144">
        <f>IF(BB57=1,G57,0)</f>
        <v>0</v>
      </c>
      <c r="BD57" s="144">
        <f>IF(BB57=2,G57,0)</f>
        <v>0</v>
      </c>
      <c r="BE57" s="144">
        <f>IF(BB57=3,G57,0)</f>
        <v>0</v>
      </c>
      <c r="BF57" s="144">
        <f>IF(BB57=4,G57,0)</f>
        <v>0</v>
      </c>
      <c r="BG57" s="144">
        <f>IF(BB57=5,G57,0)</f>
        <v>0</v>
      </c>
      <c r="CA57" s="144">
        <v>7</v>
      </c>
      <c r="CB57" s="144">
        <v>1002</v>
      </c>
      <c r="CC57" s="167"/>
      <c r="CD57" s="167"/>
    </row>
    <row r="58" spans="1:59" ht="12.75">
      <c r="A58" s="176"/>
      <c r="B58" s="177" t="s">
        <v>79</v>
      </c>
      <c r="C58" s="178" t="str">
        <f>CONCATENATE(B55," ",C55)</f>
        <v>762 Konstrukce tesařské</v>
      </c>
      <c r="D58" s="179"/>
      <c r="E58" s="180"/>
      <c r="F58" s="181"/>
      <c r="G58" s="182">
        <f>SUM(G55:G57)</f>
        <v>0</v>
      </c>
      <c r="H58" s="183"/>
      <c r="I58" s="184">
        <f>SUM(I55:I57)</f>
        <v>0</v>
      </c>
      <c r="J58" s="183"/>
      <c r="K58" s="184">
        <f>SUM(K55:K57)</f>
        <v>-3.6593999999999998</v>
      </c>
      <c r="Q58" s="167">
        <v>4</v>
      </c>
      <c r="BC58" s="185">
        <f>SUM(BC55:BC57)</f>
        <v>0</v>
      </c>
      <c r="BD58" s="185">
        <f>SUM(BD55:BD57)</f>
        <v>0</v>
      </c>
      <c r="BE58" s="185">
        <f>SUM(BE55:BE57)</f>
        <v>0</v>
      </c>
      <c r="BF58" s="185">
        <f>SUM(BF55:BF57)</f>
        <v>0</v>
      </c>
      <c r="BG58" s="185">
        <f>SUM(BG55:BG57)</f>
        <v>0</v>
      </c>
    </row>
    <row r="59" spans="1:17" ht="12.75">
      <c r="A59" s="159" t="s">
        <v>78</v>
      </c>
      <c r="B59" s="160" t="s">
        <v>174</v>
      </c>
      <c r="C59" s="161" t="s">
        <v>175</v>
      </c>
      <c r="D59" s="162"/>
      <c r="E59" s="163"/>
      <c r="F59" s="163"/>
      <c r="G59" s="164"/>
      <c r="H59" s="165"/>
      <c r="I59" s="166"/>
      <c r="J59" s="165"/>
      <c r="K59" s="166"/>
      <c r="Q59" s="167">
        <v>1</v>
      </c>
    </row>
    <row r="60" spans="1:82" ht="12.75">
      <c r="A60" s="168">
        <v>31</v>
      </c>
      <c r="B60" s="169" t="s">
        <v>176</v>
      </c>
      <c r="C60" s="170" t="s">
        <v>177</v>
      </c>
      <c r="D60" s="171" t="s">
        <v>123</v>
      </c>
      <c r="E60" s="172">
        <v>1</v>
      </c>
      <c r="F60" s="172"/>
      <c r="G60" s="173">
        <f>E60*F60</f>
        <v>0</v>
      </c>
      <c r="H60" s="174">
        <v>0</v>
      </c>
      <c r="I60" s="174">
        <f>E60*H60</f>
        <v>0</v>
      </c>
      <c r="J60" s="174">
        <v>0</v>
      </c>
      <c r="K60" s="174">
        <f>E60*J60</f>
        <v>0</v>
      </c>
      <c r="Q60" s="167">
        <v>2</v>
      </c>
      <c r="AA60" s="144">
        <v>1</v>
      </c>
      <c r="AB60" s="144">
        <v>7</v>
      </c>
      <c r="AC60" s="144">
        <v>7</v>
      </c>
      <c r="BB60" s="144">
        <v>2</v>
      </c>
      <c r="BC60" s="144">
        <f>IF(BB60=1,G60,0)</f>
        <v>0</v>
      </c>
      <c r="BD60" s="144">
        <f>IF(BB60=2,G60,0)</f>
        <v>0</v>
      </c>
      <c r="BE60" s="144">
        <f>IF(BB60=3,G60,0)</f>
        <v>0</v>
      </c>
      <c r="BF60" s="144">
        <f>IF(BB60=4,G60,0)</f>
        <v>0</v>
      </c>
      <c r="BG60" s="144">
        <f>IF(BB60=5,G60,0)</f>
        <v>0</v>
      </c>
      <c r="CA60" s="144">
        <v>1</v>
      </c>
      <c r="CB60" s="144">
        <v>7</v>
      </c>
      <c r="CC60" s="167"/>
      <c r="CD60" s="167"/>
    </row>
    <row r="61" spans="1:82" ht="22.5">
      <c r="A61" s="168">
        <v>32</v>
      </c>
      <c r="B61" s="169" t="s">
        <v>178</v>
      </c>
      <c r="C61" s="170" t="s">
        <v>179</v>
      </c>
      <c r="D61" s="171" t="s">
        <v>123</v>
      </c>
      <c r="E61" s="172">
        <v>1</v>
      </c>
      <c r="F61" s="172"/>
      <c r="G61" s="173">
        <f>E61*F61</f>
        <v>0</v>
      </c>
      <c r="H61" s="174">
        <v>0.03</v>
      </c>
      <c r="I61" s="174">
        <f>E61*H61</f>
        <v>0.03</v>
      </c>
      <c r="J61" s="174">
        <v>0</v>
      </c>
      <c r="K61" s="174">
        <f>E61*J61</f>
        <v>0</v>
      </c>
      <c r="Q61" s="167">
        <v>2</v>
      </c>
      <c r="AA61" s="144">
        <v>2</v>
      </c>
      <c r="AB61" s="144">
        <v>7</v>
      </c>
      <c r="AC61" s="144">
        <v>7</v>
      </c>
      <c r="BB61" s="144">
        <v>2</v>
      </c>
      <c r="BC61" s="144">
        <f>IF(BB61=1,G61,0)</f>
        <v>0</v>
      </c>
      <c r="BD61" s="144">
        <f>IF(BB61=2,G61,0)</f>
        <v>0</v>
      </c>
      <c r="BE61" s="144">
        <f>IF(BB61=3,G61,0)</f>
        <v>0</v>
      </c>
      <c r="BF61" s="144">
        <f>IF(BB61=4,G61,0)</f>
        <v>0</v>
      </c>
      <c r="BG61" s="144">
        <f>IF(BB61=5,G61,0)</f>
        <v>0</v>
      </c>
      <c r="CA61" s="144">
        <v>2</v>
      </c>
      <c r="CB61" s="144">
        <v>7</v>
      </c>
      <c r="CC61" s="167"/>
      <c r="CD61" s="167"/>
    </row>
    <row r="62" spans="1:82" ht="12.75">
      <c r="A62" s="168">
        <v>33</v>
      </c>
      <c r="B62" s="169" t="s">
        <v>180</v>
      </c>
      <c r="C62" s="170" t="s">
        <v>181</v>
      </c>
      <c r="D62" s="171" t="s">
        <v>123</v>
      </c>
      <c r="E62" s="172">
        <v>1</v>
      </c>
      <c r="F62" s="172"/>
      <c r="G62" s="173">
        <f>E62*F62</f>
        <v>0</v>
      </c>
      <c r="H62" s="174">
        <v>0.018</v>
      </c>
      <c r="I62" s="174">
        <f>E62*H62</f>
        <v>0.018</v>
      </c>
      <c r="J62" s="174">
        <v>0</v>
      </c>
      <c r="K62" s="174">
        <f>E62*J62</f>
        <v>0</v>
      </c>
      <c r="Q62" s="167">
        <v>2</v>
      </c>
      <c r="AA62" s="144">
        <v>3</v>
      </c>
      <c r="AB62" s="144">
        <v>7</v>
      </c>
      <c r="AC62" s="144">
        <v>61161717</v>
      </c>
      <c r="BB62" s="144">
        <v>2</v>
      </c>
      <c r="BC62" s="144">
        <f>IF(BB62=1,G62,0)</f>
        <v>0</v>
      </c>
      <c r="BD62" s="144">
        <f>IF(BB62=2,G62,0)</f>
        <v>0</v>
      </c>
      <c r="BE62" s="144">
        <f>IF(BB62=3,G62,0)</f>
        <v>0</v>
      </c>
      <c r="BF62" s="144">
        <f>IF(BB62=4,G62,0)</f>
        <v>0</v>
      </c>
      <c r="BG62" s="144">
        <f>IF(BB62=5,G62,0)</f>
        <v>0</v>
      </c>
      <c r="CA62" s="144">
        <v>3</v>
      </c>
      <c r="CB62" s="144">
        <v>7</v>
      </c>
      <c r="CC62" s="167"/>
      <c r="CD62" s="167"/>
    </row>
    <row r="63" spans="1:59" ht="12.75">
      <c r="A63" s="176"/>
      <c r="B63" s="177" t="s">
        <v>79</v>
      </c>
      <c r="C63" s="178" t="str">
        <f>CONCATENATE(B59," ",C59)</f>
        <v>766 Konstrukce truhlářské</v>
      </c>
      <c r="D63" s="179"/>
      <c r="E63" s="180"/>
      <c r="F63" s="181"/>
      <c r="G63" s="182">
        <f>SUM(G59:G62)</f>
        <v>0</v>
      </c>
      <c r="H63" s="183"/>
      <c r="I63" s="184">
        <f>SUM(I59:I62)</f>
        <v>0.048</v>
      </c>
      <c r="J63" s="183"/>
      <c r="K63" s="184">
        <f>SUM(K59:K62)</f>
        <v>0</v>
      </c>
      <c r="Q63" s="167">
        <v>4</v>
      </c>
      <c r="BC63" s="185">
        <f>SUM(BC59:BC62)</f>
        <v>0</v>
      </c>
      <c r="BD63" s="185">
        <f>SUM(BD59:BD62)</f>
        <v>0</v>
      </c>
      <c r="BE63" s="185">
        <f>SUM(BE59:BE62)</f>
        <v>0</v>
      </c>
      <c r="BF63" s="185">
        <f>SUM(BF59:BF62)</f>
        <v>0</v>
      </c>
      <c r="BG63" s="185">
        <f>SUM(BG59:BG62)</f>
        <v>0</v>
      </c>
    </row>
    <row r="64" spans="1:17" ht="12.75">
      <c r="A64" s="159" t="s">
        <v>78</v>
      </c>
      <c r="B64" s="160" t="s">
        <v>182</v>
      </c>
      <c r="C64" s="161" t="s">
        <v>183</v>
      </c>
      <c r="D64" s="162"/>
      <c r="E64" s="163"/>
      <c r="F64" s="163"/>
      <c r="G64" s="164"/>
      <c r="H64" s="165"/>
      <c r="I64" s="166"/>
      <c r="J64" s="165"/>
      <c r="K64" s="166"/>
      <c r="Q64" s="167">
        <v>1</v>
      </c>
    </row>
    <row r="65" spans="1:82" ht="12.75">
      <c r="A65" s="168">
        <v>34</v>
      </c>
      <c r="B65" s="169" t="s">
        <v>184</v>
      </c>
      <c r="C65" s="170" t="s">
        <v>185</v>
      </c>
      <c r="D65" s="171" t="s">
        <v>90</v>
      </c>
      <c r="E65" s="172">
        <v>198.832</v>
      </c>
      <c r="F65" s="172"/>
      <c r="G65" s="173">
        <f aca="true" t="shared" si="0" ref="G65:G71">E65*F65</f>
        <v>0</v>
      </c>
      <c r="H65" s="174">
        <v>0</v>
      </c>
      <c r="I65" s="174">
        <f aca="true" t="shared" si="1" ref="I65:I71">E65*H65</f>
        <v>0</v>
      </c>
      <c r="J65" s="174">
        <v>-0.009</v>
      </c>
      <c r="K65" s="174">
        <f aca="true" t="shared" si="2" ref="K65:K71">E65*J65</f>
        <v>-1.7894879999999997</v>
      </c>
      <c r="Q65" s="167">
        <v>2</v>
      </c>
      <c r="AA65" s="144">
        <v>1</v>
      </c>
      <c r="AB65" s="144">
        <v>7</v>
      </c>
      <c r="AC65" s="144">
        <v>7</v>
      </c>
      <c r="BB65" s="144">
        <v>2</v>
      </c>
      <c r="BC65" s="144">
        <f aca="true" t="shared" si="3" ref="BC65:BC71">IF(BB65=1,G65,0)</f>
        <v>0</v>
      </c>
      <c r="BD65" s="144">
        <f aca="true" t="shared" si="4" ref="BD65:BD71">IF(BB65=2,G65,0)</f>
        <v>0</v>
      </c>
      <c r="BE65" s="144">
        <f aca="true" t="shared" si="5" ref="BE65:BE71">IF(BB65=3,G65,0)</f>
        <v>0</v>
      </c>
      <c r="BF65" s="144">
        <f aca="true" t="shared" si="6" ref="BF65:BF71">IF(BB65=4,G65,0)</f>
        <v>0</v>
      </c>
      <c r="BG65" s="144">
        <f aca="true" t="shared" si="7" ref="BG65:BG71">IF(BB65=5,G65,0)</f>
        <v>0</v>
      </c>
      <c r="CA65" s="144">
        <v>1</v>
      </c>
      <c r="CB65" s="144">
        <v>7</v>
      </c>
      <c r="CC65" s="167"/>
      <c r="CD65" s="167"/>
    </row>
    <row r="66" spans="1:82" ht="12.75">
      <c r="A66" s="168">
        <v>35</v>
      </c>
      <c r="B66" s="169" t="s">
        <v>186</v>
      </c>
      <c r="C66" s="170" t="s">
        <v>187</v>
      </c>
      <c r="D66" s="171" t="s">
        <v>90</v>
      </c>
      <c r="E66" s="172">
        <v>99.416</v>
      </c>
      <c r="F66" s="172"/>
      <c r="G66" s="173">
        <f t="shared" si="0"/>
        <v>0</v>
      </c>
      <c r="H66" s="174">
        <v>0</v>
      </c>
      <c r="I66" s="174">
        <f t="shared" si="1"/>
        <v>0</v>
      </c>
      <c r="J66" s="174">
        <v>-0.002</v>
      </c>
      <c r="K66" s="174">
        <f t="shared" si="2"/>
        <v>-0.198832</v>
      </c>
      <c r="Q66" s="167">
        <v>2</v>
      </c>
      <c r="AA66" s="144">
        <v>1</v>
      </c>
      <c r="AB66" s="144">
        <v>7</v>
      </c>
      <c r="AC66" s="144">
        <v>7</v>
      </c>
      <c r="BB66" s="144">
        <v>2</v>
      </c>
      <c r="BC66" s="144">
        <f t="shared" si="3"/>
        <v>0</v>
      </c>
      <c r="BD66" s="144">
        <f t="shared" si="4"/>
        <v>0</v>
      </c>
      <c r="BE66" s="144">
        <f t="shared" si="5"/>
        <v>0</v>
      </c>
      <c r="BF66" s="144">
        <f t="shared" si="6"/>
        <v>0</v>
      </c>
      <c r="BG66" s="144">
        <f t="shared" si="7"/>
        <v>0</v>
      </c>
      <c r="CA66" s="144">
        <v>1</v>
      </c>
      <c r="CB66" s="144">
        <v>7</v>
      </c>
      <c r="CC66" s="167"/>
      <c r="CD66" s="167"/>
    </row>
    <row r="67" spans="1:82" ht="12.75">
      <c r="A67" s="168">
        <v>36</v>
      </c>
      <c r="B67" s="169" t="s">
        <v>188</v>
      </c>
      <c r="C67" s="170" t="s">
        <v>189</v>
      </c>
      <c r="D67" s="171" t="s">
        <v>90</v>
      </c>
      <c r="E67" s="172">
        <v>397.664</v>
      </c>
      <c r="F67" s="172"/>
      <c r="G67" s="173">
        <f t="shared" si="0"/>
        <v>0</v>
      </c>
      <c r="H67" s="174">
        <v>0</v>
      </c>
      <c r="I67" s="174">
        <f t="shared" si="1"/>
        <v>0</v>
      </c>
      <c r="J67" s="174">
        <v>-0.012</v>
      </c>
      <c r="K67" s="174">
        <f t="shared" si="2"/>
        <v>-4.771968</v>
      </c>
      <c r="Q67" s="167">
        <v>2</v>
      </c>
      <c r="AA67" s="144">
        <v>1</v>
      </c>
      <c r="AB67" s="144">
        <v>7</v>
      </c>
      <c r="AC67" s="144">
        <v>7</v>
      </c>
      <c r="BB67" s="144">
        <v>2</v>
      </c>
      <c r="BC67" s="144">
        <f t="shared" si="3"/>
        <v>0</v>
      </c>
      <c r="BD67" s="144">
        <f t="shared" si="4"/>
        <v>0</v>
      </c>
      <c r="BE67" s="144">
        <f t="shared" si="5"/>
        <v>0</v>
      </c>
      <c r="BF67" s="144">
        <f t="shared" si="6"/>
        <v>0</v>
      </c>
      <c r="BG67" s="144">
        <f t="shared" si="7"/>
        <v>0</v>
      </c>
      <c r="CA67" s="144">
        <v>1</v>
      </c>
      <c r="CB67" s="144">
        <v>7</v>
      </c>
      <c r="CC67" s="167"/>
      <c r="CD67" s="167"/>
    </row>
    <row r="68" spans="1:82" ht="12.75">
      <c r="A68" s="168">
        <v>37</v>
      </c>
      <c r="B68" s="169" t="s">
        <v>190</v>
      </c>
      <c r="C68" s="170" t="s">
        <v>191</v>
      </c>
      <c r="D68" s="171" t="s">
        <v>123</v>
      </c>
      <c r="E68" s="172">
        <v>30</v>
      </c>
      <c r="F68" s="172"/>
      <c r="G68" s="173">
        <f t="shared" si="0"/>
        <v>0</v>
      </c>
      <c r="H68" s="174">
        <v>0</v>
      </c>
      <c r="I68" s="174">
        <f t="shared" si="1"/>
        <v>0</v>
      </c>
      <c r="J68" s="174">
        <v>-0.007</v>
      </c>
      <c r="K68" s="174">
        <f t="shared" si="2"/>
        <v>-0.21</v>
      </c>
      <c r="Q68" s="167">
        <v>2</v>
      </c>
      <c r="AA68" s="144">
        <v>1</v>
      </c>
      <c r="AB68" s="144">
        <v>7</v>
      </c>
      <c r="AC68" s="144">
        <v>7</v>
      </c>
      <c r="BB68" s="144">
        <v>2</v>
      </c>
      <c r="BC68" s="144">
        <f t="shared" si="3"/>
        <v>0</v>
      </c>
      <c r="BD68" s="144">
        <f t="shared" si="4"/>
        <v>0</v>
      </c>
      <c r="BE68" s="144">
        <f t="shared" si="5"/>
        <v>0</v>
      </c>
      <c r="BF68" s="144">
        <f t="shared" si="6"/>
        <v>0</v>
      </c>
      <c r="BG68" s="144">
        <f t="shared" si="7"/>
        <v>0</v>
      </c>
      <c r="CA68" s="144">
        <v>1</v>
      </c>
      <c r="CB68" s="144">
        <v>7</v>
      </c>
      <c r="CC68" s="167"/>
      <c r="CD68" s="167"/>
    </row>
    <row r="69" spans="1:82" ht="12.75">
      <c r="A69" s="168">
        <v>38</v>
      </c>
      <c r="B69" s="169" t="s">
        <v>192</v>
      </c>
      <c r="C69" s="170" t="s">
        <v>193</v>
      </c>
      <c r="D69" s="171" t="s">
        <v>90</v>
      </c>
      <c r="E69" s="172">
        <v>84.55</v>
      </c>
      <c r="F69" s="172"/>
      <c r="G69" s="173">
        <f t="shared" si="0"/>
        <v>0</v>
      </c>
      <c r="H69" s="174">
        <v>0</v>
      </c>
      <c r="I69" s="174">
        <f t="shared" si="1"/>
        <v>0</v>
      </c>
      <c r="J69" s="174">
        <v>-0.02</v>
      </c>
      <c r="K69" s="174">
        <f t="shared" si="2"/>
        <v>-1.691</v>
      </c>
      <c r="Q69" s="167">
        <v>2</v>
      </c>
      <c r="AA69" s="144">
        <v>1</v>
      </c>
      <c r="AB69" s="144">
        <v>7</v>
      </c>
      <c r="AC69" s="144">
        <v>7</v>
      </c>
      <c r="BB69" s="144">
        <v>2</v>
      </c>
      <c r="BC69" s="144">
        <f t="shared" si="3"/>
        <v>0</v>
      </c>
      <c r="BD69" s="144">
        <f t="shared" si="4"/>
        <v>0</v>
      </c>
      <c r="BE69" s="144">
        <f t="shared" si="5"/>
        <v>0</v>
      </c>
      <c r="BF69" s="144">
        <f t="shared" si="6"/>
        <v>0</v>
      </c>
      <c r="BG69" s="144">
        <f t="shared" si="7"/>
        <v>0</v>
      </c>
      <c r="CA69" s="144">
        <v>1</v>
      </c>
      <c r="CB69" s="144">
        <v>7</v>
      </c>
      <c r="CC69" s="167"/>
      <c r="CD69" s="167"/>
    </row>
    <row r="70" spans="1:82" ht="12.75">
      <c r="A70" s="168">
        <v>39</v>
      </c>
      <c r="B70" s="169" t="s">
        <v>194</v>
      </c>
      <c r="C70" s="170" t="s">
        <v>195</v>
      </c>
      <c r="D70" s="171" t="s">
        <v>90</v>
      </c>
      <c r="E70" s="172">
        <v>84.55</v>
      </c>
      <c r="F70" s="172"/>
      <c r="G70" s="173">
        <f t="shared" si="0"/>
        <v>0</v>
      </c>
      <c r="H70" s="174">
        <v>0</v>
      </c>
      <c r="I70" s="174">
        <f t="shared" si="1"/>
        <v>0</v>
      </c>
      <c r="J70" s="174">
        <v>-0.01</v>
      </c>
      <c r="K70" s="174">
        <f t="shared" si="2"/>
        <v>-0.8455</v>
      </c>
      <c r="Q70" s="167">
        <v>2</v>
      </c>
      <c r="AA70" s="144">
        <v>1</v>
      </c>
      <c r="AB70" s="144">
        <v>7</v>
      </c>
      <c r="AC70" s="144">
        <v>7</v>
      </c>
      <c r="BB70" s="144">
        <v>2</v>
      </c>
      <c r="BC70" s="144">
        <f t="shared" si="3"/>
        <v>0</v>
      </c>
      <c r="BD70" s="144">
        <f t="shared" si="4"/>
        <v>0</v>
      </c>
      <c r="BE70" s="144">
        <f t="shared" si="5"/>
        <v>0</v>
      </c>
      <c r="BF70" s="144">
        <f t="shared" si="6"/>
        <v>0</v>
      </c>
      <c r="BG70" s="144">
        <f t="shared" si="7"/>
        <v>0</v>
      </c>
      <c r="CA70" s="144">
        <v>1</v>
      </c>
      <c r="CB70" s="144">
        <v>7</v>
      </c>
      <c r="CC70" s="167"/>
      <c r="CD70" s="167"/>
    </row>
    <row r="71" spans="1:82" ht="12.75">
      <c r="A71" s="168">
        <v>40</v>
      </c>
      <c r="B71" s="169" t="s">
        <v>196</v>
      </c>
      <c r="C71" s="170" t="s">
        <v>197</v>
      </c>
      <c r="D71" s="171" t="s">
        <v>62</v>
      </c>
      <c r="E71" s="172">
        <v>612.064938</v>
      </c>
      <c r="F71" s="172"/>
      <c r="G71" s="173">
        <f t="shared" si="0"/>
        <v>0</v>
      </c>
      <c r="H71" s="174">
        <v>0</v>
      </c>
      <c r="I71" s="174">
        <f t="shared" si="1"/>
        <v>0</v>
      </c>
      <c r="J71" s="174">
        <v>0</v>
      </c>
      <c r="K71" s="174">
        <f t="shared" si="2"/>
        <v>0</v>
      </c>
      <c r="Q71" s="167">
        <v>2</v>
      </c>
      <c r="AA71" s="144">
        <v>7</v>
      </c>
      <c r="AB71" s="144">
        <v>1002</v>
      </c>
      <c r="AC71" s="144">
        <v>5</v>
      </c>
      <c r="BB71" s="144">
        <v>2</v>
      </c>
      <c r="BC71" s="144">
        <f t="shared" si="3"/>
        <v>0</v>
      </c>
      <c r="BD71" s="144">
        <f t="shared" si="4"/>
        <v>0</v>
      </c>
      <c r="BE71" s="144">
        <f t="shared" si="5"/>
        <v>0</v>
      </c>
      <c r="BF71" s="144">
        <f t="shared" si="6"/>
        <v>0</v>
      </c>
      <c r="BG71" s="144">
        <f t="shared" si="7"/>
        <v>0</v>
      </c>
      <c r="CA71" s="144">
        <v>7</v>
      </c>
      <c r="CB71" s="144">
        <v>1002</v>
      </c>
      <c r="CC71" s="167"/>
      <c r="CD71" s="167"/>
    </row>
    <row r="72" spans="1:59" ht="12.75">
      <c r="A72" s="176"/>
      <c r="B72" s="177" t="s">
        <v>79</v>
      </c>
      <c r="C72" s="178" t="str">
        <f>CONCATENATE(B64," ",C64)</f>
        <v>767 Konstrukce zámečnické</v>
      </c>
      <c r="D72" s="179"/>
      <c r="E72" s="180"/>
      <c r="F72" s="181"/>
      <c r="G72" s="182">
        <f>SUM(G64:G71)</f>
        <v>0</v>
      </c>
      <c r="H72" s="183"/>
      <c r="I72" s="184">
        <f>SUM(I64:I71)</f>
        <v>0</v>
      </c>
      <c r="J72" s="183"/>
      <c r="K72" s="184">
        <f>SUM(K64:K71)</f>
        <v>-9.506788</v>
      </c>
      <c r="Q72" s="167">
        <v>4</v>
      </c>
      <c r="BC72" s="185">
        <f>SUM(BC64:BC71)</f>
        <v>0</v>
      </c>
      <c r="BD72" s="185">
        <f>SUM(BD64:BD71)</f>
        <v>0</v>
      </c>
      <c r="BE72" s="185">
        <f>SUM(BE64:BE71)</f>
        <v>0</v>
      </c>
      <c r="BF72" s="185">
        <f>SUM(BF64:BF71)</f>
        <v>0</v>
      </c>
      <c r="BG72" s="185">
        <f>SUM(BG64:BG71)</f>
        <v>0</v>
      </c>
    </row>
    <row r="73" spans="1:17" ht="12.75">
      <c r="A73" s="159" t="s">
        <v>78</v>
      </c>
      <c r="B73" s="160" t="s">
        <v>198</v>
      </c>
      <c r="C73" s="161" t="s">
        <v>199</v>
      </c>
      <c r="D73" s="162"/>
      <c r="E73" s="163"/>
      <c r="F73" s="163"/>
      <c r="G73" s="164"/>
      <c r="H73" s="165"/>
      <c r="I73" s="166"/>
      <c r="J73" s="165"/>
      <c r="K73" s="166"/>
      <c r="Q73" s="167">
        <v>1</v>
      </c>
    </row>
    <row r="74" spans="1:82" ht="12.75">
      <c r="A74" s="168">
        <v>41</v>
      </c>
      <c r="B74" s="169" t="s">
        <v>200</v>
      </c>
      <c r="C74" s="170" t="s">
        <v>201</v>
      </c>
      <c r="D74" s="171" t="s">
        <v>90</v>
      </c>
      <c r="E74" s="172">
        <v>203.3</v>
      </c>
      <c r="F74" s="172"/>
      <c r="G74" s="173">
        <f>E74*F74</f>
        <v>0</v>
      </c>
      <c r="H74" s="174">
        <v>0</v>
      </c>
      <c r="I74" s="174">
        <f>E74*H74</f>
        <v>0</v>
      </c>
      <c r="J74" s="174">
        <v>-0.02</v>
      </c>
      <c r="K74" s="174">
        <f>E74*J74</f>
        <v>-4.066000000000001</v>
      </c>
      <c r="Q74" s="167">
        <v>2</v>
      </c>
      <c r="AA74" s="144">
        <v>1</v>
      </c>
      <c r="AB74" s="144">
        <v>7</v>
      </c>
      <c r="AC74" s="144">
        <v>7</v>
      </c>
      <c r="BB74" s="144">
        <v>2</v>
      </c>
      <c r="BC74" s="144">
        <f>IF(BB74=1,G74,0)</f>
        <v>0</v>
      </c>
      <c r="BD74" s="144">
        <f>IF(BB74=2,G74,0)</f>
        <v>0</v>
      </c>
      <c r="BE74" s="144">
        <f>IF(BB74=3,G74,0)</f>
        <v>0</v>
      </c>
      <c r="BF74" s="144">
        <f>IF(BB74=4,G74,0)</f>
        <v>0</v>
      </c>
      <c r="BG74" s="144">
        <f>IF(BB74=5,G74,0)</f>
        <v>0</v>
      </c>
      <c r="CA74" s="144">
        <v>1</v>
      </c>
      <c r="CB74" s="144">
        <v>7</v>
      </c>
      <c r="CC74" s="167"/>
      <c r="CD74" s="167"/>
    </row>
    <row r="75" spans="1:82" ht="12.75">
      <c r="A75" s="168">
        <v>42</v>
      </c>
      <c r="B75" s="169" t="s">
        <v>202</v>
      </c>
      <c r="C75" s="170" t="s">
        <v>203</v>
      </c>
      <c r="D75" s="171" t="s">
        <v>62</v>
      </c>
      <c r="E75" s="172">
        <v>115.4744</v>
      </c>
      <c r="F75" s="172"/>
      <c r="G75" s="173">
        <f>E75*F75</f>
        <v>0</v>
      </c>
      <c r="H75" s="174">
        <v>0</v>
      </c>
      <c r="I75" s="174">
        <f>E75*H75</f>
        <v>0</v>
      </c>
      <c r="J75" s="174">
        <v>0</v>
      </c>
      <c r="K75" s="174">
        <f>E75*J75</f>
        <v>0</v>
      </c>
      <c r="Q75" s="167">
        <v>2</v>
      </c>
      <c r="AA75" s="144">
        <v>7</v>
      </c>
      <c r="AB75" s="144">
        <v>1002</v>
      </c>
      <c r="AC75" s="144">
        <v>5</v>
      </c>
      <c r="BB75" s="144">
        <v>2</v>
      </c>
      <c r="BC75" s="144">
        <f>IF(BB75=1,G75,0)</f>
        <v>0</v>
      </c>
      <c r="BD75" s="144">
        <f>IF(BB75=2,G75,0)</f>
        <v>0</v>
      </c>
      <c r="BE75" s="144">
        <f>IF(BB75=3,G75,0)</f>
        <v>0</v>
      </c>
      <c r="BF75" s="144">
        <f>IF(BB75=4,G75,0)</f>
        <v>0</v>
      </c>
      <c r="BG75" s="144">
        <f>IF(BB75=5,G75,0)</f>
        <v>0</v>
      </c>
      <c r="CA75" s="144">
        <v>7</v>
      </c>
      <c r="CB75" s="144">
        <v>1002</v>
      </c>
      <c r="CC75" s="167"/>
      <c r="CD75" s="167"/>
    </row>
    <row r="76" spans="1:59" ht="12.75">
      <c r="A76" s="176"/>
      <c r="B76" s="177" t="s">
        <v>79</v>
      </c>
      <c r="C76" s="178" t="str">
        <f>CONCATENATE(B73," ",C73)</f>
        <v>775 Podlahy vlysové a parketové</v>
      </c>
      <c r="D76" s="179"/>
      <c r="E76" s="180"/>
      <c r="F76" s="181"/>
      <c r="G76" s="182">
        <f>SUM(G73:G75)</f>
        <v>0</v>
      </c>
      <c r="H76" s="183"/>
      <c r="I76" s="184">
        <f>SUM(I73:I75)</f>
        <v>0</v>
      </c>
      <c r="J76" s="183"/>
      <c r="K76" s="184">
        <f>SUM(K73:K75)</f>
        <v>-4.066000000000001</v>
      </c>
      <c r="Q76" s="167">
        <v>4</v>
      </c>
      <c r="BC76" s="185">
        <f>SUM(BC73:BC75)</f>
        <v>0</v>
      </c>
      <c r="BD76" s="185">
        <f>SUM(BD73:BD75)</f>
        <v>0</v>
      </c>
      <c r="BE76" s="185">
        <f>SUM(BE73:BE75)</f>
        <v>0</v>
      </c>
      <c r="BF76" s="185">
        <f>SUM(BF73:BF75)</f>
        <v>0</v>
      </c>
      <c r="BG76" s="185">
        <f>SUM(BG73:BG75)</f>
        <v>0</v>
      </c>
    </row>
    <row r="77" spans="1:17" ht="12.75">
      <c r="A77" s="159" t="s">
        <v>78</v>
      </c>
      <c r="B77" s="160" t="s">
        <v>204</v>
      </c>
      <c r="C77" s="161" t="s">
        <v>205</v>
      </c>
      <c r="D77" s="162"/>
      <c r="E77" s="163"/>
      <c r="F77" s="163"/>
      <c r="G77" s="164"/>
      <c r="H77" s="165"/>
      <c r="I77" s="166"/>
      <c r="J77" s="165"/>
      <c r="K77" s="166"/>
      <c r="Q77" s="167">
        <v>1</v>
      </c>
    </row>
    <row r="78" spans="1:82" ht="12.75">
      <c r="A78" s="168">
        <v>43</v>
      </c>
      <c r="B78" s="169" t="s">
        <v>206</v>
      </c>
      <c r="C78" s="170" t="s">
        <v>207</v>
      </c>
      <c r="D78" s="171" t="s">
        <v>90</v>
      </c>
      <c r="E78" s="172">
        <v>154.6</v>
      </c>
      <c r="F78" s="172"/>
      <c r="G78" s="173">
        <f>E78*F78</f>
        <v>0</v>
      </c>
      <c r="H78" s="174">
        <v>0.00025</v>
      </c>
      <c r="I78" s="174">
        <f>E78*H78</f>
        <v>0.03865</v>
      </c>
      <c r="J78" s="174">
        <v>0</v>
      </c>
      <c r="K78" s="174">
        <f>E78*J78</f>
        <v>0</v>
      </c>
      <c r="Q78" s="167">
        <v>2</v>
      </c>
      <c r="AA78" s="144">
        <v>1</v>
      </c>
      <c r="AB78" s="144">
        <v>7</v>
      </c>
      <c r="AC78" s="144">
        <v>7</v>
      </c>
      <c r="BB78" s="144">
        <v>2</v>
      </c>
      <c r="BC78" s="144">
        <f>IF(BB78=1,G78,0)</f>
        <v>0</v>
      </c>
      <c r="BD78" s="144">
        <f>IF(BB78=2,G78,0)</f>
        <v>0</v>
      </c>
      <c r="BE78" s="144">
        <f>IF(BB78=3,G78,0)</f>
        <v>0</v>
      </c>
      <c r="BF78" s="144">
        <f>IF(BB78=4,G78,0)</f>
        <v>0</v>
      </c>
      <c r="BG78" s="144">
        <f>IF(BB78=5,G78,0)</f>
        <v>0</v>
      </c>
      <c r="CA78" s="144">
        <v>1</v>
      </c>
      <c r="CB78" s="144">
        <v>7</v>
      </c>
      <c r="CC78" s="167"/>
      <c r="CD78" s="167"/>
    </row>
    <row r="79" spans="1:82" ht="12.75">
      <c r="A79" s="168">
        <v>44</v>
      </c>
      <c r="B79" s="169" t="s">
        <v>208</v>
      </c>
      <c r="C79" s="170" t="s">
        <v>209</v>
      </c>
      <c r="D79" s="171" t="s">
        <v>90</v>
      </c>
      <c r="E79" s="172">
        <v>84.55</v>
      </c>
      <c r="F79" s="172"/>
      <c r="G79" s="173">
        <f>E79*F79</f>
        <v>0</v>
      </c>
      <c r="H79" s="174">
        <v>0</v>
      </c>
      <c r="I79" s="174">
        <f>E79*H79</f>
        <v>0</v>
      </c>
      <c r="J79" s="174">
        <v>-0.001</v>
      </c>
      <c r="K79" s="174">
        <f>E79*J79</f>
        <v>-0.08455</v>
      </c>
      <c r="Q79" s="167">
        <v>2</v>
      </c>
      <c r="AA79" s="144">
        <v>1</v>
      </c>
      <c r="AB79" s="144">
        <v>7</v>
      </c>
      <c r="AC79" s="144">
        <v>7</v>
      </c>
      <c r="BB79" s="144">
        <v>2</v>
      </c>
      <c r="BC79" s="144">
        <f>IF(BB79=1,G79,0)</f>
        <v>0</v>
      </c>
      <c r="BD79" s="144">
        <f>IF(BB79=2,G79,0)</f>
        <v>0</v>
      </c>
      <c r="BE79" s="144">
        <f>IF(BB79=3,G79,0)</f>
        <v>0</v>
      </c>
      <c r="BF79" s="144">
        <f>IF(BB79=4,G79,0)</f>
        <v>0</v>
      </c>
      <c r="BG79" s="144">
        <f>IF(BB79=5,G79,0)</f>
        <v>0</v>
      </c>
      <c r="CA79" s="144">
        <v>1</v>
      </c>
      <c r="CB79" s="144">
        <v>7</v>
      </c>
      <c r="CC79" s="167"/>
      <c r="CD79" s="167"/>
    </row>
    <row r="80" spans="1:82" ht="12.75">
      <c r="A80" s="168">
        <v>45</v>
      </c>
      <c r="B80" s="169" t="s">
        <v>210</v>
      </c>
      <c r="C80" s="170" t="s">
        <v>211</v>
      </c>
      <c r="D80" s="171" t="s">
        <v>90</v>
      </c>
      <c r="E80" s="172">
        <v>200.98</v>
      </c>
      <c r="F80" s="172"/>
      <c r="G80" s="173">
        <f>E80*F80</f>
        <v>0</v>
      </c>
      <c r="H80" s="174">
        <v>0.0029</v>
      </c>
      <c r="I80" s="174">
        <f>E80*H80</f>
        <v>0.582842</v>
      </c>
      <c r="J80" s="174">
        <v>0</v>
      </c>
      <c r="K80" s="174">
        <f>E80*J80</f>
        <v>0</v>
      </c>
      <c r="Q80" s="167">
        <v>2</v>
      </c>
      <c r="AA80" s="144">
        <v>3</v>
      </c>
      <c r="AB80" s="144">
        <v>7</v>
      </c>
      <c r="AC80" s="144">
        <v>28410102</v>
      </c>
      <c r="BB80" s="144">
        <v>2</v>
      </c>
      <c r="BC80" s="144">
        <f>IF(BB80=1,G80,0)</f>
        <v>0</v>
      </c>
      <c r="BD80" s="144">
        <f>IF(BB80=2,G80,0)</f>
        <v>0</v>
      </c>
      <c r="BE80" s="144">
        <f>IF(BB80=3,G80,0)</f>
        <v>0</v>
      </c>
      <c r="BF80" s="144">
        <f>IF(BB80=4,G80,0)</f>
        <v>0</v>
      </c>
      <c r="BG80" s="144">
        <f>IF(BB80=5,G80,0)</f>
        <v>0</v>
      </c>
      <c r="CA80" s="144">
        <v>3</v>
      </c>
      <c r="CB80" s="144">
        <v>7</v>
      </c>
      <c r="CC80" s="167"/>
      <c r="CD80" s="167"/>
    </row>
    <row r="81" spans="1:82" ht="12.75">
      <c r="A81" s="168">
        <v>46</v>
      </c>
      <c r="B81" s="169" t="s">
        <v>212</v>
      </c>
      <c r="C81" s="170" t="s">
        <v>213</v>
      </c>
      <c r="D81" s="171" t="s">
        <v>62</v>
      </c>
      <c r="E81" s="172">
        <v>1823.03605</v>
      </c>
      <c r="F81" s="172"/>
      <c r="G81" s="173">
        <f>E81*F81</f>
        <v>0</v>
      </c>
      <c r="H81" s="174">
        <v>0</v>
      </c>
      <c r="I81" s="174">
        <f>E81*H81</f>
        <v>0</v>
      </c>
      <c r="J81" s="174">
        <v>0</v>
      </c>
      <c r="K81" s="174">
        <f>E81*J81</f>
        <v>0</v>
      </c>
      <c r="Q81" s="167">
        <v>2</v>
      </c>
      <c r="AA81" s="144">
        <v>7</v>
      </c>
      <c r="AB81" s="144">
        <v>1002</v>
      </c>
      <c r="AC81" s="144">
        <v>5</v>
      </c>
      <c r="BB81" s="144">
        <v>2</v>
      </c>
      <c r="BC81" s="144">
        <f>IF(BB81=1,G81,0)</f>
        <v>0</v>
      </c>
      <c r="BD81" s="144">
        <f>IF(BB81=2,G81,0)</f>
        <v>0</v>
      </c>
      <c r="BE81" s="144">
        <f>IF(BB81=3,G81,0)</f>
        <v>0</v>
      </c>
      <c r="BF81" s="144">
        <f>IF(BB81=4,G81,0)</f>
        <v>0</v>
      </c>
      <c r="BG81" s="144">
        <f>IF(BB81=5,G81,0)</f>
        <v>0</v>
      </c>
      <c r="CA81" s="144">
        <v>7</v>
      </c>
      <c r="CB81" s="144">
        <v>1002</v>
      </c>
      <c r="CC81" s="167"/>
      <c r="CD81" s="167"/>
    </row>
    <row r="82" spans="1:59" ht="12.75">
      <c r="A82" s="176"/>
      <c r="B82" s="177" t="s">
        <v>79</v>
      </c>
      <c r="C82" s="178" t="str">
        <f>CONCATENATE(B77," ",C77)</f>
        <v>776 Podlahy povlakové</v>
      </c>
      <c r="D82" s="179"/>
      <c r="E82" s="180"/>
      <c r="F82" s="181"/>
      <c r="G82" s="182">
        <f>SUM(G77:G81)</f>
        <v>0</v>
      </c>
      <c r="H82" s="183"/>
      <c r="I82" s="184">
        <f>SUM(I77:I81)</f>
        <v>0.6214919999999999</v>
      </c>
      <c r="J82" s="183"/>
      <c r="K82" s="184">
        <f>SUM(K77:K81)</f>
        <v>-0.08455</v>
      </c>
      <c r="Q82" s="167">
        <v>4</v>
      </c>
      <c r="BC82" s="185">
        <f>SUM(BC77:BC81)</f>
        <v>0</v>
      </c>
      <c r="BD82" s="185">
        <f>SUM(BD77:BD81)</f>
        <v>0</v>
      </c>
      <c r="BE82" s="185">
        <f>SUM(BE77:BE81)</f>
        <v>0</v>
      </c>
      <c r="BF82" s="185">
        <f>SUM(BF77:BF81)</f>
        <v>0</v>
      </c>
      <c r="BG82" s="185">
        <f>SUM(BG77:BG81)</f>
        <v>0</v>
      </c>
    </row>
    <row r="83" spans="1:17" ht="12.75">
      <c r="A83" s="159" t="s">
        <v>78</v>
      </c>
      <c r="B83" s="160" t="s">
        <v>214</v>
      </c>
      <c r="C83" s="161" t="s">
        <v>215</v>
      </c>
      <c r="D83" s="162"/>
      <c r="E83" s="163"/>
      <c r="F83" s="163"/>
      <c r="G83" s="164"/>
      <c r="H83" s="165"/>
      <c r="I83" s="166"/>
      <c r="J83" s="165"/>
      <c r="K83" s="166"/>
      <c r="Q83" s="167">
        <v>1</v>
      </c>
    </row>
    <row r="84" spans="1:82" ht="12.75">
      <c r="A84" s="168">
        <v>47</v>
      </c>
      <c r="B84" s="169" t="s">
        <v>216</v>
      </c>
      <c r="C84" s="170" t="s">
        <v>217</v>
      </c>
      <c r="D84" s="171" t="s">
        <v>90</v>
      </c>
      <c r="E84" s="172">
        <v>48.7</v>
      </c>
      <c r="F84" s="172"/>
      <c r="G84" s="173">
        <f>E84*F84</f>
        <v>0</v>
      </c>
      <c r="H84" s="174">
        <v>0.00028</v>
      </c>
      <c r="I84" s="174">
        <f>E84*H84</f>
        <v>0.013635999999999999</v>
      </c>
      <c r="J84" s="174">
        <v>0</v>
      </c>
      <c r="K84" s="174">
        <f>E84*J84</f>
        <v>0</v>
      </c>
      <c r="Q84" s="167">
        <v>2</v>
      </c>
      <c r="AA84" s="144">
        <v>1</v>
      </c>
      <c r="AB84" s="144">
        <v>7</v>
      </c>
      <c r="AC84" s="144">
        <v>7</v>
      </c>
      <c r="BB84" s="144">
        <v>2</v>
      </c>
      <c r="BC84" s="144">
        <f>IF(BB84=1,G84,0)</f>
        <v>0</v>
      </c>
      <c r="BD84" s="144">
        <f>IF(BB84=2,G84,0)</f>
        <v>0</v>
      </c>
      <c r="BE84" s="144">
        <f>IF(BB84=3,G84,0)</f>
        <v>0</v>
      </c>
      <c r="BF84" s="144">
        <f>IF(BB84=4,G84,0)</f>
        <v>0</v>
      </c>
      <c r="BG84" s="144">
        <f>IF(BB84=5,G84,0)</f>
        <v>0</v>
      </c>
      <c r="CA84" s="144">
        <v>1</v>
      </c>
      <c r="CB84" s="144">
        <v>7</v>
      </c>
      <c r="CC84" s="167"/>
      <c r="CD84" s="167"/>
    </row>
    <row r="85" spans="1:59" ht="12.75">
      <c r="A85" s="176"/>
      <c r="B85" s="177" t="s">
        <v>79</v>
      </c>
      <c r="C85" s="178" t="str">
        <f>CONCATENATE(B83," ",C83)</f>
        <v>783 Nátěry</v>
      </c>
      <c r="D85" s="179"/>
      <c r="E85" s="180"/>
      <c r="F85" s="181"/>
      <c r="G85" s="182">
        <f>SUM(G83:G84)</f>
        <v>0</v>
      </c>
      <c r="H85" s="183"/>
      <c r="I85" s="184">
        <f>SUM(I83:I84)</f>
        <v>0.013635999999999999</v>
      </c>
      <c r="J85" s="183"/>
      <c r="K85" s="184">
        <f>SUM(K83:K84)</f>
        <v>0</v>
      </c>
      <c r="Q85" s="167">
        <v>4</v>
      </c>
      <c r="BC85" s="185">
        <f>SUM(BC83:BC84)</f>
        <v>0</v>
      </c>
      <c r="BD85" s="185">
        <f>SUM(BD83:BD84)</f>
        <v>0</v>
      </c>
      <c r="BE85" s="185">
        <f>SUM(BE83:BE84)</f>
        <v>0</v>
      </c>
      <c r="BF85" s="185">
        <f>SUM(BF83:BF84)</f>
        <v>0</v>
      </c>
      <c r="BG85" s="185">
        <f>SUM(BG83:BG84)</f>
        <v>0</v>
      </c>
    </row>
    <row r="86" spans="1:17" ht="12.75">
      <c r="A86" s="159" t="s">
        <v>78</v>
      </c>
      <c r="B86" s="160" t="s">
        <v>218</v>
      </c>
      <c r="C86" s="161" t="s">
        <v>219</v>
      </c>
      <c r="D86" s="162"/>
      <c r="E86" s="163"/>
      <c r="F86" s="163"/>
      <c r="G86" s="164"/>
      <c r="H86" s="165"/>
      <c r="I86" s="166"/>
      <c r="J86" s="165"/>
      <c r="K86" s="166"/>
      <c r="Q86" s="167">
        <v>1</v>
      </c>
    </row>
    <row r="87" spans="1:82" ht="12.75">
      <c r="A87" s="168">
        <v>48</v>
      </c>
      <c r="B87" s="169" t="s">
        <v>220</v>
      </c>
      <c r="C87" s="170" t="s">
        <v>221</v>
      </c>
      <c r="D87" s="171" t="s">
        <v>90</v>
      </c>
      <c r="E87" s="172">
        <v>441.22</v>
      </c>
      <c r="F87" s="172"/>
      <c r="G87" s="173">
        <f>E87*F87</f>
        <v>0</v>
      </c>
      <c r="H87" s="174">
        <v>7E-05</v>
      </c>
      <c r="I87" s="174">
        <f>E87*H87</f>
        <v>0.0308854</v>
      </c>
      <c r="J87" s="174">
        <v>0</v>
      </c>
      <c r="K87" s="174">
        <f>E87*J87</f>
        <v>0</v>
      </c>
      <c r="Q87" s="167">
        <v>2</v>
      </c>
      <c r="AA87" s="144">
        <v>1</v>
      </c>
      <c r="AB87" s="144">
        <v>7</v>
      </c>
      <c r="AC87" s="144">
        <v>7</v>
      </c>
      <c r="BB87" s="144">
        <v>2</v>
      </c>
      <c r="BC87" s="144">
        <f>IF(BB87=1,G87,0)</f>
        <v>0</v>
      </c>
      <c r="BD87" s="144">
        <f>IF(BB87=2,G87,0)</f>
        <v>0</v>
      </c>
      <c r="BE87" s="144">
        <f>IF(BB87=3,G87,0)</f>
        <v>0</v>
      </c>
      <c r="BF87" s="144">
        <f>IF(BB87=4,G87,0)</f>
        <v>0</v>
      </c>
      <c r="BG87" s="144">
        <f>IF(BB87=5,G87,0)</f>
        <v>0</v>
      </c>
      <c r="CA87" s="144">
        <v>1</v>
      </c>
      <c r="CB87" s="144">
        <v>7</v>
      </c>
      <c r="CC87" s="167"/>
      <c r="CD87" s="167"/>
    </row>
    <row r="88" spans="1:82" ht="12.75">
      <c r="A88" s="168">
        <v>49</v>
      </c>
      <c r="B88" s="169" t="s">
        <v>222</v>
      </c>
      <c r="C88" s="170" t="s">
        <v>223</v>
      </c>
      <c r="D88" s="171" t="s">
        <v>90</v>
      </c>
      <c r="E88" s="172">
        <v>441.22</v>
      </c>
      <c r="F88" s="172"/>
      <c r="G88" s="173">
        <f>E88*F88</f>
        <v>0</v>
      </c>
      <c r="H88" s="174">
        <v>0.00015</v>
      </c>
      <c r="I88" s="174">
        <f>E88*H88</f>
        <v>0.06618299999999999</v>
      </c>
      <c r="J88" s="174">
        <v>0</v>
      </c>
      <c r="K88" s="174">
        <f>E88*J88</f>
        <v>0</v>
      </c>
      <c r="Q88" s="167">
        <v>2</v>
      </c>
      <c r="AA88" s="144">
        <v>1</v>
      </c>
      <c r="AB88" s="144">
        <v>7</v>
      </c>
      <c r="AC88" s="144">
        <v>7</v>
      </c>
      <c r="BB88" s="144">
        <v>2</v>
      </c>
      <c r="BC88" s="144">
        <f>IF(BB88=1,G88,0)</f>
        <v>0</v>
      </c>
      <c r="BD88" s="144">
        <f>IF(BB88=2,G88,0)</f>
        <v>0</v>
      </c>
      <c r="BE88" s="144">
        <f>IF(BB88=3,G88,0)</f>
        <v>0</v>
      </c>
      <c r="BF88" s="144">
        <f>IF(BB88=4,G88,0)</f>
        <v>0</v>
      </c>
      <c r="BG88" s="144">
        <f>IF(BB88=5,G88,0)</f>
        <v>0</v>
      </c>
      <c r="CA88" s="144">
        <v>1</v>
      </c>
      <c r="CB88" s="144">
        <v>7</v>
      </c>
      <c r="CC88" s="167"/>
      <c r="CD88" s="167"/>
    </row>
    <row r="89" spans="1:82" ht="12.75">
      <c r="A89" s="168">
        <v>50</v>
      </c>
      <c r="B89" s="169" t="s">
        <v>224</v>
      </c>
      <c r="C89" s="170" t="s">
        <v>225</v>
      </c>
      <c r="D89" s="171" t="s">
        <v>90</v>
      </c>
      <c r="E89" s="172">
        <v>430.64</v>
      </c>
      <c r="F89" s="172"/>
      <c r="G89" s="173">
        <f>E89*F89</f>
        <v>0</v>
      </c>
      <c r="H89" s="174">
        <v>0</v>
      </c>
      <c r="I89" s="174">
        <f>E89*H89</f>
        <v>0</v>
      </c>
      <c r="J89" s="174">
        <v>0</v>
      </c>
      <c r="K89" s="174">
        <f>E89*J89</f>
        <v>0</v>
      </c>
      <c r="Q89" s="167">
        <v>2</v>
      </c>
      <c r="AA89" s="144">
        <v>1</v>
      </c>
      <c r="AB89" s="144">
        <v>7</v>
      </c>
      <c r="AC89" s="144">
        <v>7</v>
      </c>
      <c r="BB89" s="144">
        <v>2</v>
      </c>
      <c r="BC89" s="144">
        <f>IF(BB89=1,G89,0)</f>
        <v>0</v>
      </c>
      <c r="BD89" s="144">
        <f>IF(BB89=2,G89,0)</f>
        <v>0</v>
      </c>
      <c r="BE89" s="144">
        <f>IF(BB89=3,G89,0)</f>
        <v>0</v>
      </c>
      <c r="BF89" s="144">
        <f>IF(BB89=4,G89,0)</f>
        <v>0</v>
      </c>
      <c r="BG89" s="144">
        <f>IF(BB89=5,G89,0)</f>
        <v>0</v>
      </c>
      <c r="CA89" s="144">
        <v>1</v>
      </c>
      <c r="CB89" s="144">
        <v>7</v>
      </c>
      <c r="CC89" s="167"/>
      <c r="CD89" s="167"/>
    </row>
    <row r="90" spans="1:59" ht="12.75">
      <c r="A90" s="176"/>
      <c r="B90" s="177" t="s">
        <v>79</v>
      </c>
      <c r="C90" s="178" t="str">
        <f>CONCATENATE(B86," ",C86)</f>
        <v>784 Malby</v>
      </c>
      <c r="D90" s="179"/>
      <c r="E90" s="180"/>
      <c r="F90" s="181"/>
      <c r="G90" s="182">
        <f>SUM(G86:G89)</f>
        <v>0</v>
      </c>
      <c r="H90" s="183"/>
      <c r="I90" s="184">
        <f>SUM(I86:I89)</f>
        <v>0.0970684</v>
      </c>
      <c r="J90" s="183"/>
      <c r="K90" s="184">
        <f>SUM(K86:K89)</f>
        <v>0</v>
      </c>
      <c r="Q90" s="167">
        <v>4</v>
      </c>
      <c r="BC90" s="185">
        <f>SUM(BC86:BC89)</f>
        <v>0</v>
      </c>
      <c r="BD90" s="185">
        <f>SUM(BD86:BD89)</f>
        <v>0</v>
      </c>
      <c r="BE90" s="185">
        <f>SUM(BE86:BE89)</f>
        <v>0</v>
      </c>
      <c r="BF90" s="185">
        <f>SUM(BF86:BF89)</f>
        <v>0</v>
      </c>
      <c r="BG90" s="185">
        <f>SUM(BG86:BG89)</f>
        <v>0</v>
      </c>
    </row>
    <row r="91" spans="1:17" ht="12.75">
      <c r="A91" s="159" t="s">
        <v>78</v>
      </c>
      <c r="B91" s="160" t="s">
        <v>226</v>
      </c>
      <c r="C91" s="161" t="s">
        <v>227</v>
      </c>
      <c r="D91" s="162"/>
      <c r="E91" s="163"/>
      <c r="F91" s="163"/>
      <c r="G91" s="164"/>
      <c r="H91" s="165"/>
      <c r="I91" s="166"/>
      <c r="J91" s="165"/>
      <c r="K91" s="166"/>
      <c r="Q91" s="167">
        <v>1</v>
      </c>
    </row>
    <row r="92" spans="1:82" ht="12.75">
      <c r="A92" s="168">
        <v>51</v>
      </c>
      <c r="B92" s="169" t="s">
        <v>228</v>
      </c>
      <c r="C92" s="170" t="s">
        <v>229</v>
      </c>
      <c r="D92" s="171" t="s">
        <v>167</v>
      </c>
      <c r="E92" s="172">
        <v>2</v>
      </c>
      <c r="F92" s="172"/>
      <c r="G92" s="173">
        <f>E92*F92</f>
        <v>0</v>
      </c>
      <c r="H92" s="174">
        <v>0</v>
      </c>
      <c r="I92" s="174">
        <f>E92*H92</f>
        <v>0</v>
      </c>
      <c r="J92" s="174">
        <v>0</v>
      </c>
      <c r="K92" s="174">
        <f>E92*J92</f>
        <v>0</v>
      </c>
      <c r="Q92" s="167">
        <v>2</v>
      </c>
      <c r="AA92" s="144">
        <v>12</v>
      </c>
      <c r="AB92" s="144">
        <v>0</v>
      </c>
      <c r="AC92" s="144">
        <v>1</v>
      </c>
      <c r="BB92" s="144">
        <v>2</v>
      </c>
      <c r="BC92" s="144">
        <f>IF(BB92=1,G92,0)</f>
        <v>0</v>
      </c>
      <c r="BD92" s="144">
        <f>IF(BB92=2,G92,0)</f>
        <v>0</v>
      </c>
      <c r="BE92" s="144">
        <f>IF(BB92=3,G92,0)</f>
        <v>0</v>
      </c>
      <c r="BF92" s="144">
        <f>IF(BB92=4,G92,0)</f>
        <v>0</v>
      </c>
      <c r="BG92" s="144">
        <f>IF(BB92=5,G92,0)</f>
        <v>0</v>
      </c>
      <c r="CA92" s="144">
        <v>12</v>
      </c>
      <c r="CB92" s="144">
        <v>0</v>
      </c>
      <c r="CC92" s="167"/>
      <c r="CD92" s="167"/>
    </row>
    <row r="93" spans="1:82" ht="12.75">
      <c r="A93" s="168">
        <v>52</v>
      </c>
      <c r="B93" s="169" t="s">
        <v>230</v>
      </c>
      <c r="C93" s="170" t="s">
        <v>231</v>
      </c>
      <c r="D93" s="171" t="s">
        <v>167</v>
      </c>
      <c r="E93" s="172">
        <v>8</v>
      </c>
      <c r="F93" s="172"/>
      <c r="G93" s="173">
        <f>E93*F93</f>
        <v>0</v>
      </c>
      <c r="H93" s="174">
        <v>0</v>
      </c>
      <c r="I93" s="174">
        <f>E93*H93</f>
        <v>0</v>
      </c>
      <c r="J93" s="174">
        <v>0</v>
      </c>
      <c r="K93" s="174">
        <f>E93*J93</f>
        <v>0</v>
      </c>
      <c r="Q93" s="167">
        <v>2</v>
      </c>
      <c r="AA93" s="144">
        <v>12</v>
      </c>
      <c r="AB93" s="144">
        <v>0</v>
      </c>
      <c r="AC93" s="144">
        <v>2</v>
      </c>
      <c r="BB93" s="144">
        <v>2</v>
      </c>
      <c r="BC93" s="144">
        <f>IF(BB93=1,G93,0)</f>
        <v>0</v>
      </c>
      <c r="BD93" s="144">
        <f>IF(BB93=2,G93,0)</f>
        <v>0</v>
      </c>
      <c r="BE93" s="144">
        <f>IF(BB93=3,G93,0)</f>
        <v>0</v>
      </c>
      <c r="BF93" s="144">
        <f>IF(BB93=4,G93,0)</f>
        <v>0</v>
      </c>
      <c r="BG93" s="144">
        <f>IF(BB93=5,G93,0)</f>
        <v>0</v>
      </c>
      <c r="CA93" s="144">
        <v>12</v>
      </c>
      <c r="CB93" s="144">
        <v>0</v>
      </c>
      <c r="CC93" s="167"/>
      <c r="CD93" s="167"/>
    </row>
    <row r="94" spans="1:82" ht="12.75">
      <c r="A94" s="168">
        <v>53</v>
      </c>
      <c r="B94" s="169" t="s">
        <v>232</v>
      </c>
      <c r="C94" s="170" t="s">
        <v>233</v>
      </c>
      <c r="D94" s="171" t="s">
        <v>103</v>
      </c>
      <c r="E94" s="172">
        <v>9</v>
      </c>
      <c r="F94" s="172"/>
      <c r="G94" s="173">
        <f>E94*F94</f>
        <v>0</v>
      </c>
      <c r="H94" s="174">
        <v>0.0079</v>
      </c>
      <c r="I94" s="174">
        <f>E94*H94</f>
        <v>0.07110000000000001</v>
      </c>
      <c r="J94" s="174">
        <v>0</v>
      </c>
      <c r="K94" s="174">
        <f>E94*J94</f>
        <v>0</v>
      </c>
      <c r="Q94" s="167">
        <v>2</v>
      </c>
      <c r="AA94" s="144">
        <v>12</v>
      </c>
      <c r="AB94" s="144">
        <v>0</v>
      </c>
      <c r="AC94" s="144">
        <v>64</v>
      </c>
      <c r="BB94" s="144">
        <v>2</v>
      </c>
      <c r="BC94" s="144">
        <f>IF(BB94=1,G94,0)</f>
        <v>0</v>
      </c>
      <c r="BD94" s="144">
        <f>IF(BB94=2,G94,0)</f>
        <v>0</v>
      </c>
      <c r="BE94" s="144">
        <f>IF(BB94=3,G94,0)</f>
        <v>0</v>
      </c>
      <c r="BF94" s="144">
        <f>IF(BB94=4,G94,0)</f>
        <v>0</v>
      </c>
      <c r="BG94" s="144">
        <f>IF(BB94=5,G94,0)</f>
        <v>0</v>
      </c>
      <c r="CA94" s="144">
        <v>12</v>
      </c>
      <c r="CB94" s="144">
        <v>0</v>
      </c>
      <c r="CC94" s="167"/>
      <c r="CD94" s="167"/>
    </row>
    <row r="95" spans="1:59" ht="12.75">
      <c r="A95" s="176"/>
      <c r="B95" s="177" t="s">
        <v>79</v>
      </c>
      <c r="C95" s="178" t="str">
        <f>CONCATENATE(B91," ",C91)</f>
        <v>799 Ostatní</v>
      </c>
      <c r="D95" s="179"/>
      <c r="E95" s="180"/>
      <c r="F95" s="181"/>
      <c r="G95" s="182">
        <f>SUM(G91:G94)</f>
        <v>0</v>
      </c>
      <c r="H95" s="183"/>
      <c r="I95" s="184">
        <f>SUM(I91:I94)</f>
        <v>0.07110000000000001</v>
      </c>
      <c r="J95" s="183"/>
      <c r="K95" s="184">
        <f>SUM(K91:K94)</f>
        <v>0</v>
      </c>
      <c r="Q95" s="167">
        <v>4</v>
      </c>
      <c r="BC95" s="185">
        <f>SUM(BC91:BC94)</f>
        <v>0</v>
      </c>
      <c r="BD95" s="185">
        <f>SUM(BD91:BD94)</f>
        <v>0</v>
      </c>
      <c r="BE95" s="185">
        <f>SUM(BE91:BE94)</f>
        <v>0</v>
      </c>
      <c r="BF95" s="185">
        <f>SUM(BF91:BF94)</f>
        <v>0</v>
      </c>
      <c r="BG95" s="185">
        <f>SUM(BG91:BG94)</f>
        <v>0</v>
      </c>
    </row>
    <row r="96" spans="1:17" ht="12.75">
      <c r="A96" s="159" t="s">
        <v>78</v>
      </c>
      <c r="B96" s="160" t="s">
        <v>234</v>
      </c>
      <c r="C96" s="161" t="s">
        <v>235</v>
      </c>
      <c r="D96" s="162"/>
      <c r="E96" s="163"/>
      <c r="F96" s="163"/>
      <c r="G96" s="164"/>
      <c r="H96" s="165"/>
      <c r="I96" s="166"/>
      <c r="J96" s="165"/>
      <c r="K96" s="166"/>
      <c r="Q96" s="167">
        <v>1</v>
      </c>
    </row>
    <row r="97" spans="1:82" ht="12.75">
      <c r="A97" s="168">
        <v>54</v>
      </c>
      <c r="B97" s="169" t="s">
        <v>236</v>
      </c>
      <c r="C97" s="170" t="s">
        <v>237</v>
      </c>
      <c r="D97" s="171" t="s">
        <v>152</v>
      </c>
      <c r="E97" s="172">
        <v>14.3574837</v>
      </c>
      <c r="F97" s="172"/>
      <c r="G97" s="173">
        <f aca="true" t="shared" si="8" ref="G97:G105">E97*F97</f>
        <v>0</v>
      </c>
      <c r="H97" s="174">
        <v>0</v>
      </c>
      <c r="I97" s="174">
        <f aca="true" t="shared" si="9" ref="I97:I105">E97*H97</f>
        <v>0</v>
      </c>
      <c r="J97" s="174">
        <v>0</v>
      </c>
      <c r="K97" s="174">
        <f aca="true" t="shared" si="10" ref="K97:K105">E97*J97</f>
        <v>0</v>
      </c>
      <c r="Q97" s="167">
        <v>2</v>
      </c>
      <c r="AA97" s="144">
        <v>8</v>
      </c>
      <c r="AB97" s="144">
        <v>0</v>
      </c>
      <c r="AC97" s="144">
        <v>3</v>
      </c>
      <c r="BB97" s="144">
        <v>1</v>
      </c>
      <c r="BC97" s="144">
        <f aca="true" t="shared" si="11" ref="BC97:BC105">IF(BB97=1,G97,0)</f>
        <v>0</v>
      </c>
      <c r="BD97" s="144">
        <f aca="true" t="shared" si="12" ref="BD97:BD105">IF(BB97=2,G97,0)</f>
        <v>0</v>
      </c>
      <c r="BE97" s="144">
        <f aca="true" t="shared" si="13" ref="BE97:BE105">IF(BB97=3,G97,0)</f>
        <v>0</v>
      </c>
      <c r="BF97" s="144">
        <f aca="true" t="shared" si="14" ref="BF97:BF105">IF(BB97=4,G97,0)</f>
        <v>0</v>
      </c>
      <c r="BG97" s="144">
        <f aca="true" t="shared" si="15" ref="BG97:BG105">IF(BB97=5,G97,0)</f>
        <v>0</v>
      </c>
      <c r="CA97" s="144">
        <v>8</v>
      </c>
      <c r="CB97" s="144">
        <v>0</v>
      </c>
      <c r="CC97" s="167"/>
      <c r="CD97" s="167"/>
    </row>
    <row r="98" spans="1:82" ht="12.75">
      <c r="A98" s="168">
        <v>55</v>
      </c>
      <c r="B98" s="169" t="s">
        <v>238</v>
      </c>
      <c r="C98" s="170" t="s">
        <v>239</v>
      </c>
      <c r="D98" s="171" t="s">
        <v>152</v>
      </c>
      <c r="E98" s="172">
        <v>47.858279</v>
      </c>
      <c r="F98" s="172"/>
      <c r="G98" s="173">
        <f t="shared" si="8"/>
        <v>0</v>
      </c>
      <c r="H98" s="174">
        <v>0</v>
      </c>
      <c r="I98" s="174">
        <f t="shared" si="9"/>
        <v>0</v>
      </c>
      <c r="J98" s="174">
        <v>0</v>
      </c>
      <c r="K98" s="174">
        <f t="shared" si="10"/>
        <v>0</v>
      </c>
      <c r="Q98" s="167">
        <v>2</v>
      </c>
      <c r="AA98" s="144">
        <v>8</v>
      </c>
      <c r="AB98" s="144">
        <v>0</v>
      </c>
      <c r="AC98" s="144">
        <v>3</v>
      </c>
      <c r="BB98" s="144">
        <v>1</v>
      </c>
      <c r="BC98" s="144">
        <f t="shared" si="11"/>
        <v>0</v>
      </c>
      <c r="BD98" s="144">
        <f t="shared" si="12"/>
        <v>0</v>
      </c>
      <c r="BE98" s="144">
        <f t="shared" si="13"/>
        <v>0</v>
      </c>
      <c r="BF98" s="144">
        <f t="shared" si="14"/>
        <v>0</v>
      </c>
      <c r="BG98" s="144">
        <f t="shared" si="15"/>
        <v>0</v>
      </c>
      <c r="CA98" s="144">
        <v>8</v>
      </c>
      <c r="CB98" s="144">
        <v>0</v>
      </c>
      <c r="CC98" s="167"/>
      <c r="CD98" s="167"/>
    </row>
    <row r="99" spans="1:82" ht="12.75">
      <c r="A99" s="168">
        <v>56</v>
      </c>
      <c r="B99" s="169" t="s">
        <v>240</v>
      </c>
      <c r="C99" s="170" t="s">
        <v>241</v>
      </c>
      <c r="D99" s="171" t="s">
        <v>152</v>
      </c>
      <c r="E99" s="172">
        <v>47.858279</v>
      </c>
      <c r="F99" s="172"/>
      <c r="G99" s="173">
        <f t="shared" si="8"/>
        <v>0</v>
      </c>
      <c r="H99" s="174">
        <v>0</v>
      </c>
      <c r="I99" s="174">
        <f t="shared" si="9"/>
        <v>0</v>
      </c>
      <c r="J99" s="174">
        <v>0</v>
      </c>
      <c r="K99" s="174">
        <f t="shared" si="10"/>
        <v>0</v>
      </c>
      <c r="Q99" s="167">
        <v>2</v>
      </c>
      <c r="AA99" s="144">
        <v>8</v>
      </c>
      <c r="AB99" s="144">
        <v>0</v>
      </c>
      <c r="AC99" s="144">
        <v>3</v>
      </c>
      <c r="BB99" s="144">
        <v>1</v>
      </c>
      <c r="BC99" s="144">
        <f t="shared" si="11"/>
        <v>0</v>
      </c>
      <c r="BD99" s="144">
        <f t="shared" si="12"/>
        <v>0</v>
      </c>
      <c r="BE99" s="144">
        <f t="shared" si="13"/>
        <v>0</v>
      </c>
      <c r="BF99" s="144">
        <f t="shared" si="14"/>
        <v>0</v>
      </c>
      <c r="BG99" s="144">
        <f t="shared" si="15"/>
        <v>0</v>
      </c>
      <c r="CA99" s="144">
        <v>8</v>
      </c>
      <c r="CB99" s="144">
        <v>0</v>
      </c>
      <c r="CC99" s="167"/>
      <c r="CD99" s="167"/>
    </row>
    <row r="100" spans="1:82" ht="12.75">
      <c r="A100" s="168">
        <v>57</v>
      </c>
      <c r="B100" s="169" t="s">
        <v>242</v>
      </c>
      <c r="C100" s="170" t="s">
        <v>243</v>
      </c>
      <c r="D100" s="171" t="s">
        <v>152</v>
      </c>
      <c r="E100" s="172">
        <v>478.58279</v>
      </c>
      <c r="F100" s="172"/>
      <c r="G100" s="173">
        <f t="shared" si="8"/>
        <v>0</v>
      </c>
      <c r="H100" s="174">
        <v>0</v>
      </c>
      <c r="I100" s="174">
        <f t="shared" si="9"/>
        <v>0</v>
      </c>
      <c r="J100" s="174">
        <v>0</v>
      </c>
      <c r="K100" s="174">
        <f t="shared" si="10"/>
        <v>0</v>
      </c>
      <c r="Q100" s="167">
        <v>2</v>
      </c>
      <c r="AA100" s="144">
        <v>8</v>
      </c>
      <c r="AB100" s="144">
        <v>0</v>
      </c>
      <c r="AC100" s="144">
        <v>3</v>
      </c>
      <c r="BB100" s="144">
        <v>1</v>
      </c>
      <c r="BC100" s="144">
        <f t="shared" si="11"/>
        <v>0</v>
      </c>
      <c r="BD100" s="144">
        <f t="shared" si="12"/>
        <v>0</v>
      </c>
      <c r="BE100" s="144">
        <f t="shared" si="13"/>
        <v>0</v>
      </c>
      <c r="BF100" s="144">
        <f t="shared" si="14"/>
        <v>0</v>
      </c>
      <c r="BG100" s="144">
        <f t="shared" si="15"/>
        <v>0</v>
      </c>
      <c r="CA100" s="144">
        <v>8</v>
      </c>
      <c r="CB100" s="144">
        <v>0</v>
      </c>
      <c r="CC100" s="167"/>
      <c r="CD100" s="167"/>
    </row>
    <row r="101" spans="1:82" ht="12.75">
      <c r="A101" s="168">
        <v>58</v>
      </c>
      <c r="B101" s="169" t="s">
        <v>244</v>
      </c>
      <c r="C101" s="170" t="s">
        <v>245</v>
      </c>
      <c r="D101" s="171" t="s">
        <v>152</v>
      </c>
      <c r="E101" s="172">
        <v>47.858279</v>
      </c>
      <c r="F101" s="172"/>
      <c r="G101" s="173">
        <f t="shared" si="8"/>
        <v>0</v>
      </c>
      <c r="H101" s="174">
        <v>0</v>
      </c>
      <c r="I101" s="174">
        <f t="shared" si="9"/>
        <v>0</v>
      </c>
      <c r="J101" s="174">
        <v>0</v>
      </c>
      <c r="K101" s="174">
        <f t="shared" si="10"/>
        <v>0</v>
      </c>
      <c r="Q101" s="167">
        <v>2</v>
      </c>
      <c r="AA101" s="144">
        <v>8</v>
      </c>
      <c r="AB101" s="144">
        <v>0</v>
      </c>
      <c r="AC101" s="144">
        <v>3</v>
      </c>
      <c r="BB101" s="144">
        <v>1</v>
      </c>
      <c r="BC101" s="144">
        <f t="shared" si="11"/>
        <v>0</v>
      </c>
      <c r="BD101" s="144">
        <f t="shared" si="12"/>
        <v>0</v>
      </c>
      <c r="BE101" s="144">
        <f t="shared" si="13"/>
        <v>0</v>
      </c>
      <c r="BF101" s="144">
        <f t="shared" si="14"/>
        <v>0</v>
      </c>
      <c r="BG101" s="144">
        <f t="shared" si="15"/>
        <v>0</v>
      </c>
      <c r="CA101" s="144">
        <v>8</v>
      </c>
      <c r="CB101" s="144">
        <v>0</v>
      </c>
      <c r="CC101" s="167"/>
      <c r="CD101" s="167"/>
    </row>
    <row r="102" spans="1:82" ht="12.75">
      <c r="A102" s="168">
        <v>59</v>
      </c>
      <c r="B102" s="169" t="s">
        <v>246</v>
      </c>
      <c r="C102" s="170" t="s">
        <v>247</v>
      </c>
      <c r="D102" s="171" t="s">
        <v>152</v>
      </c>
      <c r="E102" s="172">
        <v>670.015906</v>
      </c>
      <c r="F102" s="172"/>
      <c r="G102" s="173">
        <f t="shared" si="8"/>
        <v>0</v>
      </c>
      <c r="H102" s="174">
        <v>0</v>
      </c>
      <c r="I102" s="174">
        <f t="shared" si="9"/>
        <v>0</v>
      </c>
      <c r="J102" s="174">
        <v>0</v>
      </c>
      <c r="K102" s="174">
        <f t="shared" si="10"/>
        <v>0</v>
      </c>
      <c r="Q102" s="167">
        <v>2</v>
      </c>
      <c r="AA102" s="144">
        <v>8</v>
      </c>
      <c r="AB102" s="144">
        <v>0</v>
      </c>
      <c r="AC102" s="144">
        <v>3</v>
      </c>
      <c r="BB102" s="144">
        <v>1</v>
      </c>
      <c r="BC102" s="144">
        <f t="shared" si="11"/>
        <v>0</v>
      </c>
      <c r="BD102" s="144">
        <f t="shared" si="12"/>
        <v>0</v>
      </c>
      <c r="BE102" s="144">
        <f t="shared" si="13"/>
        <v>0</v>
      </c>
      <c r="BF102" s="144">
        <f t="shared" si="14"/>
        <v>0</v>
      </c>
      <c r="BG102" s="144">
        <f t="shared" si="15"/>
        <v>0</v>
      </c>
      <c r="CA102" s="144">
        <v>8</v>
      </c>
      <c r="CB102" s="144">
        <v>0</v>
      </c>
      <c r="CC102" s="167"/>
      <c r="CD102" s="167"/>
    </row>
    <row r="103" spans="1:82" ht="12.75">
      <c r="A103" s="168">
        <v>60</v>
      </c>
      <c r="B103" s="169" t="s">
        <v>248</v>
      </c>
      <c r="C103" s="170" t="s">
        <v>249</v>
      </c>
      <c r="D103" s="171" t="s">
        <v>152</v>
      </c>
      <c r="E103" s="172">
        <v>47.858279</v>
      </c>
      <c r="F103" s="172"/>
      <c r="G103" s="173">
        <f t="shared" si="8"/>
        <v>0</v>
      </c>
      <c r="H103" s="174">
        <v>0</v>
      </c>
      <c r="I103" s="174">
        <f t="shared" si="9"/>
        <v>0</v>
      </c>
      <c r="J103" s="174">
        <v>0</v>
      </c>
      <c r="K103" s="174">
        <f t="shared" si="10"/>
        <v>0</v>
      </c>
      <c r="Q103" s="167">
        <v>2</v>
      </c>
      <c r="AA103" s="144">
        <v>8</v>
      </c>
      <c r="AB103" s="144">
        <v>0</v>
      </c>
      <c r="AC103" s="144">
        <v>3</v>
      </c>
      <c r="BB103" s="144">
        <v>1</v>
      </c>
      <c r="BC103" s="144">
        <f t="shared" si="11"/>
        <v>0</v>
      </c>
      <c r="BD103" s="144">
        <f t="shared" si="12"/>
        <v>0</v>
      </c>
      <c r="BE103" s="144">
        <f t="shared" si="13"/>
        <v>0</v>
      </c>
      <c r="BF103" s="144">
        <f t="shared" si="14"/>
        <v>0</v>
      </c>
      <c r="BG103" s="144">
        <f t="shared" si="15"/>
        <v>0</v>
      </c>
      <c r="CA103" s="144">
        <v>8</v>
      </c>
      <c r="CB103" s="144">
        <v>0</v>
      </c>
      <c r="CC103" s="167"/>
      <c r="CD103" s="167"/>
    </row>
    <row r="104" spans="1:82" ht="12.75">
      <c r="A104" s="168">
        <v>61</v>
      </c>
      <c r="B104" s="169" t="s">
        <v>250</v>
      </c>
      <c r="C104" s="170" t="s">
        <v>251</v>
      </c>
      <c r="D104" s="171" t="s">
        <v>152</v>
      </c>
      <c r="E104" s="172">
        <v>47.858279</v>
      </c>
      <c r="F104" s="172"/>
      <c r="G104" s="173">
        <f t="shared" si="8"/>
        <v>0</v>
      </c>
      <c r="H104" s="174">
        <v>0</v>
      </c>
      <c r="I104" s="174">
        <f t="shared" si="9"/>
        <v>0</v>
      </c>
      <c r="J104" s="174">
        <v>0</v>
      </c>
      <c r="K104" s="174">
        <f t="shared" si="10"/>
        <v>0</v>
      </c>
      <c r="Q104" s="167">
        <v>2</v>
      </c>
      <c r="AA104" s="144">
        <v>8</v>
      </c>
      <c r="AB104" s="144">
        <v>0</v>
      </c>
      <c r="AC104" s="144">
        <v>3</v>
      </c>
      <c r="BB104" s="144">
        <v>1</v>
      </c>
      <c r="BC104" s="144">
        <f t="shared" si="11"/>
        <v>0</v>
      </c>
      <c r="BD104" s="144">
        <f t="shared" si="12"/>
        <v>0</v>
      </c>
      <c r="BE104" s="144">
        <f t="shared" si="13"/>
        <v>0</v>
      </c>
      <c r="BF104" s="144">
        <f t="shared" si="14"/>
        <v>0</v>
      </c>
      <c r="BG104" s="144">
        <f t="shared" si="15"/>
        <v>0</v>
      </c>
      <c r="CA104" s="144">
        <v>8</v>
      </c>
      <c r="CB104" s="144">
        <v>0</v>
      </c>
      <c r="CC104" s="167"/>
      <c r="CD104" s="167"/>
    </row>
    <row r="105" spans="1:82" ht="12.75">
      <c r="A105" s="168">
        <v>62</v>
      </c>
      <c r="B105" s="169" t="s">
        <v>252</v>
      </c>
      <c r="C105" s="170" t="s">
        <v>253</v>
      </c>
      <c r="D105" s="171" t="s">
        <v>152</v>
      </c>
      <c r="E105" s="172">
        <v>47.858279</v>
      </c>
      <c r="F105" s="172"/>
      <c r="G105" s="173">
        <f t="shared" si="8"/>
        <v>0</v>
      </c>
      <c r="H105" s="174">
        <v>0</v>
      </c>
      <c r="I105" s="174">
        <f t="shared" si="9"/>
        <v>0</v>
      </c>
      <c r="J105" s="174">
        <v>0</v>
      </c>
      <c r="K105" s="174">
        <f t="shared" si="10"/>
        <v>0</v>
      </c>
      <c r="Q105" s="167">
        <v>2</v>
      </c>
      <c r="AA105" s="144">
        <v>8</v>
      </c>
      <c r="AB105" s="144">
        <v>0</v>
      </c>
      <c r="AC105" s="144">
        <v>3</v>
      </c>
      <c r="BB105" s="144">
        <v>1</v>
      </c>
      <c r="BC105" s="144">
        <f t="shared" si="11"/>
        <v>0</v>
      </c>
      <c r="BD105" s="144">
        <f t="shared" si="12"/>
        <v>0</v>
      </c>
      <c r="BE105" s="144">
        <f t="shared" si="13"/>
        <v>0</v>
      </c>
      <c r="BF105" s="144">
        <f t="shared" si="14"/>
        <v>0</v>
      </c>
      <c r="BG105" s="144">
        <f t="shared" si="15"/>
        <v>0</v>
      </c>
      <c r="CA105" s="144">
        <v>8</v>
      </c>
      <c r="CB105" s="144">
        <v>0</v>
      </c>
      <c r="CC105" s="167"/>
      <c r="CD105" s="167"/>
    </row>
    <row r="106" spans="1:59" ht="12.75">
      <c r="A106" s="176"/>
      <c r="B106" s="177" t="s">
        <v>79</v>
      </c>
      <c r="C106" s="178" t="str">
        <f>CONCATENATE(B96," ",C96)</f>
        <v>D96 Přesuny suti a vybouraných hmot</v>
      </c>
      <c r="D106" s="179"/>
      <c r="E106" s="180"/>
      <c r="F106" s="181"/>
      <c r="G106" s="182">
        <f>SUM(G96:G105)</f>
        <v>0</v>
      </c>
      <c r="H106" s="183"/>
      <c r="I106" s="184">
        <f>SUM(I96:I105)</f>
        <v>0</v>
      </c>
      <c r="J106" s="183"/>
      <c r="K106" s="184">
        <f>SUM(K96:K105)</f>
        <v>0</v>
      </c>
      <c r="Q106" s="167">
        <v>4</v>
      </c>
      <c r="BC106" s="185">
        <f>SUM(BC96:BC105)</f>
        <v>0</v>
      </c>
      <c r="BD106" s="185">
        <f>SUM(BD96:BD105)</f>
        <v>0</v>
      </c>
      <c r="BE106" s="185">
        <f>SUM(BE96:BE105)</f>
        <v>0</v>
      </c>
      <c r="BF106" s="185">
        <f>SUM(BF96:BF105)</f>
        <v>0</v>
      </c>
      <c r="BG106" s="185">
        <f>SUM(BG96:BG105)</f>
        <v>0</v>
      </c>
    </row>
    <row r="107" ht="12.75">
      <c r="E107" s="144"/>
    </row>
    <row r="108" ht="12.75">
      <c r="E108" s="144"/>
    </row>
    <row r="109" ht="12.75">
      <c r="E109" s="144"/>
    </row>
    <row r="110" ht="12.75">
      <c r="E110" s="144"/>
    </row>
    <row r="111" ht="12.75">
      <c r="E111" s="144"/>
    </row>
    <row r="112" ht="12.75">
      <c r="E112" s="144"/>
    </row>
    <row r="113" ht="12.75">
      <c r="E113" s="144"/>
    </row>
    <row r="114" ht="12.75">
      <c r="E114" s="144"/>
    </row>
    <row r="115" ht="12.75">
      <c r="E115" s="144"/>
    </row>
    <row r="116" ht="12.75">
      <c r="E116" s="144"/>
    </row>
    <row r="117" ht="12.75">
      <c r="E117" s="144"/>
    </row>
    <row r="118" ht="12.75">
      <c r="E118" s="144"/>
    </row>
    <row r="119" ht="12.75">
      <c r="E119" s="144"/>
    </row>
    <row r="120" ht="12.75">
      <c r="E120" s="144"/>
    </row>
    <row r="121" ht="12.75">
      <c r="E121" s="144"/>
    </row>
    <row r="122" ht="12.75">
      <c r="E122" s="144"/>
    </row>
    <row r="123" ht="12.75">
      <c r="E123" s="144"/>
    </row>
    <row r="124" ht="12.75">
      <c r="E124" s="144"/>
    </row>
    <row r="125" ht="12.75">
      <c r="E125" s="144"/>
    </row>
    <row r="126" ht="12.75">
      <c r="E126" s="144"/>
    </row>
    <row r="127" ht="12.75">
      <c r="E127" s="144"/>
    </row>
    <row r="128" ht="12.75">
      <c r="E128" s="144"/>
    </row>
    <row r="129" ht="12.75">
      <c r="E129" s="144"/>
    </row>
    <row r="130" spans="1:7" ht="12.75">
      <c r="A130" s="175"/>
      <c r="B130" s="175"/>
      <c r="C130" s="175"/>
      <c r="D130" s="175"/>
      <c r="E130" s="175"/>
      <c r="F130" s="175"/>
      <c r="G130" s="175"/>
    </row>
    <row r="131" spans="1:7" ht="12.75">
      <c r="A131" s="175"/>
      <c r="B131" s="175"/>
      <c r="C131" s="175"/>
      <c r="D131" s="175"/>
      <c r="E131" s="175"/>
      <c r="F131" s="175"/>
      <c r="G131" s="175"/>
    </row>
    <row r="132" spans="1:7" ht="12.75">
      <c r="A132" s="175"/>
      <c r="B132" s="175"/>
      <c r="C132" s="175"/>
      <c r="D132" s="175"/>
      <c r="E132" s="175"/>
      <c r="F132" s="175"/>
      <c r="G132" s="175"/>
    </row>
    <row r="133" spans="1:7" ht="12.75">
      <c r="A133" s="175"/>
      <c r="B133" s="175"/>
      <c r="C133" s="175"/>
      <c r="D133" s="175"/>
      <c r="E133" s="175"/>
      <c r="F133" s="175"/>
      <c r="G133" s="175"/>
    </row>
    <row r="134" ht="12.75">
      <c r="E134" s="144"/>
    </row>
    <row r="135" ht="12.75">
      <c r="E135" s="144"/>
    </row>
    <row r="136" ht="12.75">
      <c r="E136" s="144"/>
    </row>
    <row r="137" ht="12.75">
      <c r="E137" s="144"/>
    </row>
    <row r="138" ht="12.75">
      <c r="E138" s="144"/>
    </row>
    <row r="139" ht="12.75">
      <c r="E139" s="144"/>
    </row>
    <row r="140" ht="12.75">
      <c r="E140" s="144"/>
    </row>
    <row r="141" ht="12.75">
      <c r="E141" s="144"/>
    </row>
    <row r="142" ht="12.75">
      <c r="E142" s="144"/>
    </row>
    <row r="143" ht="12.75">
      <c r="E143" s="144"/>
    </row>
    <row r="144" ht="12.75">
      <c r="E144" s="144"/>
    </row>
    <row r="145" ht="12.75">
      <c r="E145" s="144"/>
    </row>
    <row r="146" ht="12.75">
      <c r="E146" s="144"/>
    </row>
    <row r="147" ht="12.75">
      <c r="E147" s="144"/>
    </row>
    <row r="148" ht="12.75">
      <c r="E148" s="144"/>
    </row>
    <row r="149" ht="12.75">
      <c r="E149" s="144"/>
    </row>
    <row r="150" ht="12.75">
      <c r="E150" s="144"/>
    </row>
    <row r="151" ht="12.75">
      <c r="E151" s="144"/>
    </row>
    <row r="152" ht="12.75">
      <c r="E152" s="144"/>
    </row>
    <row r="153" ht="12.75">
      <c r="E153" s="144"/>
    </row>
    <row r="154" ht="12.75">
      <c r="E154" s="144"/>
    </row>
    <row r="155" ht="12.75">
      <c r="E155" s="144"/>
    </row>
    <row r="156" ht="12.75">
      <c r="E156" s="144"/>
    </row>
    <row r="157" ht="12.75">
      <c r="E157" s="144"/>
    </row>
    <row r="158" ht="12.75">
      <c r="E158" s="144"/>
    </row>
    <row r="159" ht="12.75">
      <c r="E159" s="144"/>
    </row>
    <row r="160" ht="12.75">
      <c r="E160" s="144"/>
    </row>
    <row r="161" ht="12.75">
      <c r="E161" s="144"/>
    </row>
    <row r="162" ht="12.75">
      <c r="E162" s="144"/>
    </row>
    <row r="163" ht="12.75">
      <c r="E163" s="144"/>
    </row>
    <row r="164" ht="12.75">
      <c r="E164" s="144"/>
    </row>
    <row r="165" spans="1:2" ht="12.75">
      <c r="A165" s="186"/>
      <c r="B165" s="186"/>
    </row>
    <row r="166" spans="1:7" ht="12.75">
      <c r="A166" s="175"/>
      <c r="B166" s="175"/>
      <c r="C166" s="187"/>
      <c r="D166" s="187"/>
      <c r="E166" s="188"/>
      <c r="F166" s="187"/>
      <c r="G166" s="189"/>
    </row>
    <row r="167" spans="1:7" ht="12.75">
      <c r="A167" s="190"/>
      <c r="B167" s="190"/>
      <c r="C167" s="175"/>
      <c r="D167" s="175"/>
      <c r="E167" s="191"/>
      <c r="F167" s="175"/>
      <c r="G167" s="175"/>
    </row>
    <row r="168" spans="1:7" ht="12.75">
      <c r="A168" s="175"/>
      <c r="B168" s="175"/>
      <c r="C168" s="175"/>
      <c r="D168" s="175"/>
      <c r="E168" s="191"/>
      <c r="F168" s="175"/>
      <c r="G168" s="175"/>
    </row>
    <row r="169" spans="1:7" ht="12.75">
      <c r="A169" s="175"/>
      <c r="B169" s="175"/>
      <c r="C169" s="175"/>
      <c r="D169" s="175"/>
      <c r="E169" s="191"/>
      <c r="F169" s="175"/>
      <c r="G169" s="175"/>
    </row>
    <row r="170" spans="1:7" ht="12.75">
      <c r="A170" s="175"/>
      <c r="B170" s="175"/>
      <c r="C170" s="175"/>
      <c r="D170" s="175"/>
      <c r="E170" s="191"/>
      <c r="F170" s="175"/>
      <c r="G170" s="175"/>
    </row>
    <row r="171" spans="1:7" ht="12.75">
      <c r="A171" s="175"/>
      <c r="B171" s="175"/>
      <c r="C171" s="175"/>
      <c r="D171" s="175"/>
      <c r="E171" s="191"/>
      <c r="F171" s="175"/>
      <c r="G171" s="175"/>
    </row>
    <row r="172" spans="1:7" ht="12.75">
      <c r="A172" s="175"/>
      <c r="B172" s="175"/>
      <c r="C172" s="175"/>
      <c r="D172" s="175"/>
      <c r="E172" s="191"/>
      <c r="F172" s="175"/>
      <c r="G172" s="175"/>
    </row>
    <row r="173" spans="1:7" ht="12.75">
      <c r="A173" s="175"/>
      <c r="B173" s="175"/>
      <c r="C173" s="175"/>
      <c r="D173" s="175"/>
      <c r="E173" s="191"/>
      <c r="F173" s="175"/>
      <c r="G173" s="175"/>
    </row>
    <row r="174" spans="1:7" ht="12.75">
      <c r="A174" s="175"/>
      <c r="B174" s="175"/>
      <c r="C174" s="175"/>
      <c r="D174" s="175"/>
      <c r="E174" s="191"/>
      <c r="F174" s="175"/>
      <c r="G174" s="175"/>
    </row>
    <row r="175" spans="1:7" ht="12.75">
      <c r="A175" s="175"/>
      <c r="B175" s="175"/>
      <c r="C175" s="175"/>
      <c r="D175" s="175"/>
      <c r="E175" s="191"/>
      <c r="F175" s="175"/>
      <c r="G175" s="175"/>
    </row>
    <row r="176" spans="1:7" ht="12.75">
      <c r="A176" s="175"/>
      <c r="B176" s="175"/>
      <c r="C176" s="175"/>
      <c r="D176" s="175"/>
      <c r="E176" s="191"/>
      <c r="F176" s="175"/>
      <c r="G176" s="175"/>
    </row>
    <row r="177" spans="1:7" ht="12.75">
      <c r="A177" s="175"/>
      <c r="B177" s="175"/>
      <c r="C177" s="175"/>
      <c r="D177" s="175"/>
      <c r="E177" s="191"/>
      <c r="F177" s="175"/>
      <c r="G177" s="175"/>
    </row>
    <row r="178" spans="1:7" ht="12.75">
      <c r="A178" s="175"/>
      <c r="B178" s="175"/>
      <c r="C178" s="175"/>
      <c r="D178" s="175"/>
      <c r="E178" s="191"/>
      <c r="F178" s="175"/>
      <c r="G178" s="175"/>
    </row>
    <row r="179" spans="1:7" ht="12.75">
      <c r="A179" s="175"/>
      <c r="B179" s="175"/>
      <c r="C179" s="175"/>
      <c r="D179" s="175"/>
      <c r="E179" s="191"/>
      <c r="F179" s="175"/>
      <c r="G179" s="17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</dc:creator>
  <cp:keywords/>
  <dc:description/>
  <cp:lastModifiedBy>Valešová Jana</cp:lastModifiedBy>
  <cp:lastPrinted>2016-02-10T13:53:21Z</cp:lastPrinted>
  <dcterms:created xsi:type="dcterms:W3CDTF">2015-12-08T21:15:34Z</dcterms:created>
  <dcterms:modified xsi:type="dcterms:W3CDTF">2016-11-30T21:22:02Z</dcterms:modified>
  <cp:category/>
  <cp:version/>
  <cp:contentType/>
  <cp:contentStatus/>
</cp:coreProperties>
</file>