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510" yWindow="585" windowWidth="12135" windowHeight="12975" activeTab="0"/>
  </bookViews>
  <sheets>
    <sheet name="Rekapitulace stavby" sheetId="1" r:id="rId1"/>
    <sheet name="43092-01 - VT Osoblaha-Pe..." sheetId="2" r:id="rId2"/>
    <sheet name="43092-02 - VT Osoblaha- P..." sheetId="3" r:id="rId3"/>
    <sheet name="Pokyny pro vyplnění" sheetId="4" r:id="rId4"/>
  </sheets>
  <definedNames>
    <definedName name="_xlnm._FilterDatabase" localSheetId="1" hidden="1">'43092-01 - VT Osoblaha-Pe...'!$C$85:$K$85</definedName>
    <definedName name="_xlnm._FilterDatabase" localSheetId="2" hidden="1">'43092-02 - VT Osoblaha- P...'!$C$77:$K$77</definedName>
    <definedName name="_xlnm.Print_Area" localSheetId="1">'43092-01 - VT Osoblaha-Pe...'!$C$4:$J$36,'43092-01 - VT Osoblaha-Pe...'!$C$42:$J$67,'43092-01 - VT Osoblaha-Pe...'!$C$73:$K$363</definedName>
    <definedName name="_xlnm.Print_Area" localSheetId="2">'43092-02 - VT Osoblaha- P...'!$C$4:$J$36,'43092-02 - VT Osoblaha- P...'!$C$42:$J$59,'43092-02 - VT Osoblaha- P...'!$C$65:$K$121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'43092-01 - VT Osoblaha-Pe...'!$85:$85</definedName>
    <definedName name="_xlnm.Print_Titles" localSheetId="2">'43092-02 - VT Osoblaha- P...'!$77:$77</definedName>
  </definedNames>
  <calcPr calcId="125725"/>
</workbook>
</file>

<file path=xl/sharedStrings.xml><?xml version="1.0" encoding="utf-8"?>
<sst xmlns="http://schemas.openxmlformats.org/spreadsheetml/2006/main" count="4267" uniqueCount="833">
  <si>
    <t>Export VZ</t>
  </si>
  <si>
    <t>List obsahuje:</t>
  </si>
  <si>
    <t>3.0</t>
  </si>
  <si>
    <t>ZAMOK</t>
  </si>
  <si>
    <t>False</t>
  </si>
  <si>
    <t>{e5ff3f8f-576c-49b9-9344-40f4e943a77b}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</si>
  <si>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</si>
  <si>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</si>
  <si>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</si>
  <si>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</si>
  <si>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</si>
  <si>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</si>
  <si>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</si>
  <si>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</si>
  <si>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43092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</si>
  <si>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</si>
  <si>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</si>
  <si>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VT Osoblaha-Petrovice Petr1 km 30,700-33,000</t>
  </si>
  <si>
    <t>0,1</t>
  </si>
  <si>
    <t>KSO:</t>
  </si>
  <si>
    <t/>
  </si>
  <si>
    <t>CC-CZ:</t>
  </si>
  <si>
    <t>1</t>
  </si>
  <si>
    <t>Místo:</t>
  </si>
  <si>
    <t>Petrovice</t>
  </si>
  <si>
    <t>Datum:</t>
  </si>
  <si>
    <t>15.12.2016</t>
  </si>
  <si>
    <t>10</t>
  </si>
  <si>
    <t>100</t>
  </si>
  <si>
    <t>Zadavatel:</t>
  </si>
  <si>
    <t>IČ:</t>
  </si>
  <si>
    <t>70890021</t>
  </si>
  <si>
    <t>Povodí Odry, státní podnik</t>
  </si>
  <si>
    <t>DIČ:</t>
  </si>
  <si>
    <t>CZ70890021</t>
  </si>
  <si>
    <t>Uchazeč:</t>
  </si>
  <si>
    <t>Vyplň údaj</t>
  </si>
  <si>
    <t>Projektant:</t>
  </si>
  <si>
    <t>47976250</t>
  </si>
  <si>
    <t>Lesprojekt Krnov s.r.o.</t>
  </si>
  <si>
    <t>CZ47967250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</si>
  <si>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</si>
  <si>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</si>
  <si>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</si>
  <si>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</si>
  <si>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</si>
  <si>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</si>
  <si>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</si>
  <si>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</si>
  <si>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</si>
  <si>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</si>
  <si>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</si>
  <si>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</si>
  <si>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</si>
  <si>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</si>
  <si>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</si>
  <si>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</si>
  <si>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</si>
  <si>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</si>
  <si>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</si>
  <si>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</si>
  <si>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</si>
  <si>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</si>
  <si>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</si>
  <si>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</si>
  <si>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</si>
  <si>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</si>
  <si>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</si>
  <si>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</si>
  <si>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</si>
  <si>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</si>
  <si>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</si>
  <si>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</si>
  <si>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</si>
  <si>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</si>
  <si>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</si>
  <si>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</si>
  <si>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</si>
  <si>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</si>
  <si>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</si>
  <si>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</si>
  <si>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43092-01</t>
  </si>
  <si>
    <t>VT Osoblaha-Petrovice km 30,700-33,000</t>
  </si>
  <si>
    <t>STA</t>
  </si>
  <si>
    <t>{7ff0cb6c-71ef-40b5-aaf1-ee358656160e}</t>
  </si>
  <si>
    <t>2</t>
  </si>
  <si>
    <t>43092-02</t>
  </si>
  <si>
    <t>VT Osoblaha- Petrovice - Ostatní náklady spojené se stavbou</t>
  </si>
  <si>
    <t>{f65ed98e-3a53-4278-8434-3e84b1fe5047}</t>
  </si>
  <si>
    <t>Zpět na list:</t>
  </si>
  <si>
    <t>Bednění</t>
  </si>
  <si>
    <t>1002,1</t>
  </si>
  <si>
    <t>Bour_dřevo</t>
  </si>
  <si>
    <t>25,434</t>
  </si>
  <si>
    <t>KRYCÍ LIST SOUPISU</t>
  </si>
  <si>
    <t>Bour_zdi</t>
  </si>
  <si>
    <t>267,8</t>
  </si>
  <si>
    <t>Geotextílie</t>
  </si>
  <si>
    <t>104</t>
  </si>
  <si>
    <t>Hrázky</t>
  </si>
  <si>
    <t>114</t>
  </si>
  <si>
    <t>Nánosy</t>
  </si>
  <si>
    <t>1056,5</t>
  </si>
  <si>
    <t>Objekt:</t>
  </si>
  <si>
    <t>Násyp</t>
  </si>
  <si>
    <t>117</t>
  </si>
  <si>
    <t>3</t>
  </si>
  <si>
    <t>43092-01 - VT Osoblaha-Petrovice km 30,700-33,000</t>
  </si>
  <si>
    <t>Násypy</t>
  </si>
  <si>
    <t>Rýhy</t>
  </si>
  <si>
    <t>144,9</t>
  </si>
  <si>
    <t>Sut</t>
  </si>
  <si>
    <t>557,317</t>
  </si>
  <si>
    <t>Výkopy</t>
  </si>
  <si>
    <t>102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</si>
  <si>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</si>
  <si>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</si>
  <si>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</si>
  <si>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</si>
  <si>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</si>
  <si>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</si>
  <si>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</si>
  <si>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</si>
  <si>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</si>
  <si>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</si>
  <si>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</si>
  <si>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</si>
  <si>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</si>
  <si>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>PSV - Práce a dodávky PSV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</si>
  <si>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</si>
  <si>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</si>
  <si>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</si>
  <si>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</si>
  <si>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</si>
  <si>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</si>
  <si>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</si>
  <si>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</si>
  <si>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</si>
  <si>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</si>
  <si>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</si>
  <si>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</si>
  <si>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</si>
  <si>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</si>
  <si>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</si>
  <si>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</si>
  <si>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</si>
  <si>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</si>
  <si>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</si>
  <si>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</si>
  <si>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111201102</t>
  </si>
  <si>
    <t>Odstranění křovin a stromů průměru kmene do 100 mm i s kořeny z celkové plochy přes 1000 do 10000 m2</t>
  </si>
  <si>
    <t>m2</t>
  </si>
  <si>
    <t>4</t>
  </si>
  <si>
    <t>2056315247</t>
  </si>
  <si>
    <t>VV</t>
  </si>
  <si>
    <t>"pomístně, v místech úprav"   1200</t>
  </si>
  <si>
    <t>111201401</t>
  </si>
  <si>
    <t>Spálení křovin a stromů průměru kmene do 100 mm</t>
  </si>
  <si>
    <t>1692449317</t>
  </si>
  <si>
    <t>114203104</t>
  </si>
  <si>
    <t>Rozebrání záhozů a rovnanin na sucho</t>
  </si>
  <si>
    <t>m3</t>
  </si>
  <si>
    <t>1311426476</t>
  </si>
  <si>
    <t>"tabulka oprav podélného opevnění - polovina doplnění opevnění bude rozebrána"  50,2/2</t>
  </si>
  <si>
    <t>Odstr_záhozy</t>
  </si>
  <si>
    <t>Součet</t>
  </si>
  <si>
    <t>114203201</t>
  </si>
  <si>
    <t>Očištění lomového kamene nebo betonových tvárnic od hlíny nebo písku</t>
  </si>
  <si>
    <t>CS ÚRS 2013 01</t>
  </si>
  <si>
    <t>1241251499</t>
  </si>
  <si>
    <t>5</t>
  </si>
  <si>
    <t>115001106</t>
  </si>
  <si>
    <t>Převedení vody potrubím DN do 900</t>
  </si>
  <si>
    <t>m</t>
  </si>
  <si>
    <t>2105090914</t>
  </si>
  <si>
    <t>"dle tabulky oprav stávajících dřevěných prahů - doplnění Geotextílie a prolití" 5*5</t>
  </si>
  <si>
    <t>"dř.stupeň 32,680"  10</t>
  </si>
  <si>
    <t>6</t>
  </si>
  <si>
    <t>124203101</t>
  </si>
  <si>
    <t>Vykopávky do 1000 m3 pro koryta vodotečí v hornině tř. 3</t>
  </si>
  <si>
    <t>781528560</t>
  </si>
  <si>
    <t xml:space="preserve">"Výkop pro opravu podélného opevnění " </t>
  </si>
  <si>
    <t>" dle tabulky opravy opěrných zdí - protimrazový klín na rubu zdi"   102*1</t>
  </si>
  <si>
    <t>"hornina 3 - 80%"   Výkopy*0,8</t>
  </si>
  <si>
    <t>7</t>
  </si>
  <si>
    <t>124203119</t>
  </si>
  <si>
    <t>Příplatek k vykopávkám pro koryta vodotečí v hornině tř. 3 v tekoucí vodě při LTM</t>
  </si>
  <si>
    <t>-1649113175</t>
  </si>
  <si>
    <t>8</t>
  </si>
  <si>
    <t>124303101</t>
  </si>
  <si>
    <t>Vykopávky do 1000 m3 pro koryta vodotečí v hornině tř. 4</t>
  </si>
  <si>
    <t>1831887367</t>
  </si>
  <si>
    <t>"hornina 4 - 20%"   Výkopy*0,2</t>
  </si>
  <si>
    <t>9</t>
  </si>
  <si>
    <t>124303119</t>
  </si>
  <si>
    <t>Příplatek k vykopávkám pro koryta vodotečí v hornině tř. 4 v tekoucí vodě při LTM</t>
  </si>
  <si>
    <t>-1781717387</t>
  </si>
  <si>
    <t>129103101</t>
  </si>
  <si>
    <t>Čištění otevřených koryt vodotečí š dna do 5 m hl do 2,5 m v hornině tř. 1 a 2</t>
  </si>
  <si>
    <t>-830186297</t>
  </si>
  <si>
    <t>"odstranění nánosů pomístně naznačeno v situaci"</t>
  </si>
  <si>
    <t>"30,760-30,845"   (30845-30760)*1,5</t>
  </si>
  <si>
    <t>"30,960-30,985"  50</t>
  </si>
  <si>
    <t>"30,000-31,200"  (31200-30000)*0,5</t>
  </si>
  <si>
    <t>"31,560-32,120" (32120-31560)*0,3</t>
  </si>
  <si>
    <t>"32,340-32,560" (32560-32340)*0,3</t>
  </si>
  <si>
    <t>"32,780-32,930"  (32930-32780)*0,3</t>
  </si>
  <si>
    <t>11</t>
  </si>
  <si>
    <t>132201202</t>
  </si>
  <si>
    <t>Hloubení rýh š do 2000 mm v hornině tř. 3 objemu do 1000 m3</t>
  </si>
  <si>
    <t>-1851010980</t>
  </si>
  <si>
    <t xml:space="preserve">"rýhy pro opravu podélného opevnění " </t>
  </si>
  <si>
    <t>" dle tabulky opravy opěrných zdí - rýha pro základ"   102*0,6</t>
  </si>
  <si>
    <t>" dle tabulky opravy opěrných zdí - rýha pro předbetonování"   366*0,2</t>
  </si>
  <si>
    <t>" dle TZ - oprava podélného opevnění z lom.kamene"      21*0,5</t>
  </si>
  <si>
    <t>"hornina 3 - 80%"    Rýhy*0,8</t>
  </si>
  <si>
    <t>12</t>
  </si>
  <si>
    <t>132201292</t>
  </si>
  <si>
    <t>Příplatek za hloubení rýh pod vodou š do 2000 mm při LTM v hornině tř. 3 objemu přes 100 m3</t>
  </si>
  <si>
    <t>-1717220675</t>
  </si>
  <si>
    <t>Rýhy*0,8</t>
  </si>
  <si>
    <t>13</t>
  </si>
  <si>
    <t>132301202</t>
  </si>
  <si>
    <t>Hloubení rýh š do 2000 mm v hornině tř. 4 objemu do 1000 m3</t>
  </si>
  <si>
    <t>-206951727</t>
  </si>
  <si>
    <t>"hornina 4 - 20%"  Rýhy*0,2</t>
  </si>
  <si>
    <t>14</t>
  </si>
  <si>
    <t>132301292</t>
  </si>
  <si>
    <t>Příplatek za hloubení rýh pod vodou š do 2000 mm při LTM v hornině tř. 4 objemu přes 100 m3</t>
  </si>
  <si>
    <t>-1116000164</t>
  </si>
  <si>
    <t>Rýhy*0,2</t>
  </si>
  <si>
    <t>153191121</t>
  </si>
  <si>
    <t>Zřízení těsnění hradicích stěn ze zhutněné sypaniny</t>
  </si>
  <si>
    <t>-1662898209</t>
  </si>
  <si>
    <t>"zřízení hrázek pro odvodnění při pracích na opravě opěrných zdí - použití zeminy z rýh"</t>
  </si>
  <si>
    <t>" dle tabulky opravy opěrných zdí - rýha pro základ"   102*0,4</t>
  </si>
  <si>
    <t>16</t>
  </si>
  <si>
    <t>153191131</t>
  </si>
  <si>
    <t>Odstranění těsnění hradicích stěn ze zhutněné sypaniny</t>
  </si>
  <si>
    <t>1323917043</t>
  </si>
  <si>
    <t>17</t>
  </si>
  <si>
    <t>162301101</t>
  </si>
  <si>
    <t>Vodorovné přemístění do 500 m výkopku/sypaniny z horniny tř. 1 až 4</t>
  </si>
  <si>
    <t>1567106887</t>
  </si>
  <si>
    <t>"zemina pro Násypy"    Násypy</t>
  </si>
  <si>
    <t>18</t>
  </si>
  <si>
    <t>162301151</t>
  </si>
  <si>
    <t>Vodorovné přemístění výkopku/sypaniny z hornin tř. 5 až 7 do 500 m</t>
  </si>
  <si>
    <t>1676284325</t>
  </si>
  <si>
    <t>"tabulka oprav podélného opevnění - polovina doplnění opevnění bude rozebrána - přemístění pro použití v toku"  50,2/2</t>
  </si>
  <si>
    <t>19</t>
  </si>
  <si>
    <t>162601102</t>
  </si>
  <si>
    <t>Vodorovné přemístění do 5000 m výkopku/sypaniny z horniny tř. 1 až 4</t>
  </si>
  <si>
    <t>-915736564</t>
  </si>
  <si>
    <t>"přemístění přebytečné zeminy na pozemek určený obcí"  Nánosy+Rýhy+Výkopy-Násyp</t>
  </si>
  <si>
    <t>20</t>
  </si>
  <si>
    <t>171201101</t>
  </si>
  <si>
    <t>Uložení sypaniny do násypů nezhutněných</t>
  </si>
  <si>
    <t>764247722</t>
  </si>
  <si>
    <t>" dle tabulky opravy opěrných zdí - Násyp za korunou zdi"   102*0,25</t>
  </si>
  <si>
    <t>" dle tabulky opravy opěrných zdí - Násyp za korunou zdi"   366*0,25</t>
  </si>
  <si>
    <t>171201201</t>
  </si>
  <si>
    <t>Uložení sypaniny na skládky</t>
  </si>
  <si>
    <t>1100569333</t>
  </si>
  <si>
    <t>22</t>
  </si>
  <si>
    <t>171201211</t>
  </si>
  <si>
    <t>Poplatek za uložení odpadu ze sypaniny na skládce (skládkovné)</t>
  </si>
  <si>
    <t>t</t>
  </si>
  <si>
    <t>-921310312</t>
  </si>
  <si>
    <t>"přemístění přebytečné zeminy na pozemek určený obcí"  (Nánosy+Rýhy+Výkopy-Násyp)*1,8</t>
  </si>
  <si>
    <t>Zakládání</t>
  </si>
  <si>
    <t>23</t>
  </si>
  <si>
    <t>212792211</t>
  </si>
  <si>
    <t>Odvodnění mostní opěry - drenážní flexibilní plastové potrubí DN 100</t>
  </si>
  <si>
    <t>1498296368</t>
  </si>
  <si>
    <t>"odvodnění rubu opěrných zdí plastovými trubkami DN80 v osové vzd. 2m"</t>
  </si>
  <si>
    <t>"tabulka oprav opěrných zdí"   102/2*0,9</t>
  </si>
  <si>
    <t>24</t>
  </si>
  <si>
    <t>222111116</t>
  </si>
  <si>
    <t>Rychlostní diamantové vrtání D do 56 mm úklon do 45° hl do 25 m hor. V a VI</t>
  </si>
  <si>
    <t>2058877728</t>
  </si>
  <si>
    <t>"oprava opěrných zdí - předbetonování - kotvení do stávající zdi vyvrtání otvorů D14mm"</t>
  </si>
  <si>
    <t>"3 ks/bm x délka 0,4/bm předbetonování" 3*0,4*366</t>
  </si>
  <si>
    <t>25</t>
  </si>
  <si>
    <t>274356021</t>
  </si>
  <si>
    <t>Bednění základových pasů ploch rovinných zřízení</t>
  </si>
  <si>
    <t>-948034230</t>
  </si>
  <si>
    <t>"Tabulka oprav opěrných zdí - předbetonování líc"     366*1,1</t>
  </si>
  <si>
    <t xml:space="preserve">"Tabulka oprav opěrných zdí -oprava 100% líc i rub jádra zdí"     </t>
  </si>
  <si>
    <t>"LB  31,238-31,251"      13*3,35*2</t>
  </si>
  <si>
    <t>"LB  31,364-31,372"       8*2,35*2</t>
  </si>
  <si>
    <t>"LB  31,763-31,775"       12*2,25*2</t>
  </si>
  <si>
    <t>"PB  32,121-32,128"        7*3*2</t>
  </si>
  <si>
    <t>"LB  32,666-32,682"       16*2,35*2</t>
  </si>
  <si>
    <t>"PB  32,674-32,682"      8*2,35*2</t>
  </si>
  <si>
    <t>"PB  32,710-32,748"     38*3,5*2</t>
  </si>
  <si>
    <t>26</t>
  </si>
  <si>
    <t>274356022</t>
  </si>
  <si>
    <t>Bednění základových pasů ploch rovinných odstranění</t>
  </si>
  <si>
    <t>-938135634</t>
  </si>
  <si>
    <t>27</t>
  </si>
  <si>
    <t>279361821</t>
  </si>
  <si>
    <t>Výztuž základových zdí nosných betonářskou ocelí 10 505</t>
  </si>
  <si>
    <t>858510820</t>
  </si>
  <si>
    <t>"oprava opěrných zdí - předbetonování - kotvení do stávající zdi "</t>
  </si>
  <si>
    <t>"3ks/bm x délka 0,5/bm, hmotnost 0,617kg/bm"  ( 3*0,5*366 )*0,0006</t>
  </si>
  <si>
    <t>28</t>
  </si>
  <si>
    <t>M</t>
  </si>
  <si>
    <t>235214200R</t>
  </si>
  <si>
    <t xml:space="preserve">pryskyřice epoxidová lepicí </t>
  </si>
  <si>
    <t>kg</t>
  </si>
  <si>
    <t>-1368296151</t>
  </si>
  <si>
    <t>"oprava opěrných zdí - předbetonování - kotvení do stávající zdi vyvrtání otvorů 14mm"</t>
  </si>
  <si>
    <t>"3ks/bm x délka 0,4/bm předbetonování, 18ml/ks, 1,45kg/1l" 3*366*0,018*1,45</t>
  </si>
  <si>
    <t>29</t>
  </si>
  <si>
    <t>279362021</t>
  </si>
  <si>
    <t>Výztuž základových zdí nosných svařovanými sítěmi Kari</t>
  </si>
  <si>
    <t>-2060503778</t>
  </si>
  <si>
    <t>"Tabulka oprav opěrných zdí - předbetonování výztuž svař.sítí KARI 150/150/6mm"     366*1*0,003</t>
  </si>
  <si>
    <t>"20% překrytí výztuž svař.sítí KARI 150/150/6mm"     366*1*0,003*0,2</t>
  </si>
  <si>
    <t>Svislé a kompletní konstrukce</t>
  </si>
  <si>
    <t>30</t>
  </si>
  <si>
    <t>317321119</t>
  </si>
  <si>
    <t>Mostní římsy ze ŽB C 35/45</t>
  </si>
  <si>
    <t>999620312</t>
  </si>
  <si>
    <t>"PB 32,710-32,748 Úsek opěrné zdi v souběhu s místní komunikací s železobetonovou římsou"  38*0,7*0,2</t>
  </si>
  <si>
    <t>31</t>
  </si>
  <si>
    <t>317353121</t>
  </si>
  <si>
    <t>Bednění mostních říms všech tvarů - zřízení</t>
  </si>
  <si>
    <t>1377519888</t>
  </si>
  <si>
    <t>"PB 32,710-32,748 Úsek opěrné zdi v souběhu s místní komunikací s železobetonovou římsou"  38*0,2*2+38*0,1</t>
  </si>
  <si>
    <t>32</t>
  </si>
  <si>
    <t>317353221</t>
  </si>
  <si>
    <t>Bednění mostních říms všech tvarů - odstranění</t>
  </si>
  <si>
    <t>-1778667060</t>
  </si>
  <si>
    <t>33</t>
  </si>
  <si>
    <t>321213345</t>
  </si>
  <si>
    <t>Zdivo nadzákladové z lomového kamene vodních staveb obkladní s vyspárováním</t>
  </si>
  <si>
    <t>1420129404</t>
  </si>
  <si>
    <t>"Tabulka oprav opěrných zdí - oprava 100%"</t>
  </si>
  <si>
    <t>"LB  31,238-31,251"     13*(0.5+0.6)/2</t>
  </si>
  <si>
    <t>"LB  31,364-31,372"       8*0,45</t>
  </si>
  <si>
    <t>"LB  31,763-31,775"       12*(0.45+0.4)/2</t>
  </si>
  <si>
    <t>"PB  32,121-32,128"        7*(0.6+0.5)/2</t>
  </si>
  <si>
    <t>"LB  32,666-32,682"       16*(0.5+0.4)/2</t>
  </si>
  <si>
    <t>"PB  32,674-32,682"      8*(0.5+0.4)/2</t>
  </si>
  <si>
    <t>"PB  32,710-32,748"     38*(0.5+0.45)/2</t>
  </si>
  <si>
    <t>34</t>
  </si>
  <si>
    <t>321321116</t>
  </si>
  <si>
    <t>Konstrukce vodních staveb ze ŽB mrazuvzdorného tř. C 30/37 XF3</t>
  </si>
  <si>
    <t>1813023025</t>
  </si>
  <si>
    <t>"LB  31,238-31,251"     13*(2.4+3.05)/2</t>
  </si>
  <si>
    <t>"LB  31,364-31,372"       8*1,9</t>
  </si>
  <si>
    <t>"LB  31,763-31,775"       12*(1.8+1.65)/2</t>
  </si>
  <si>
    <t>"PB  32,121-32,128"        7*(2.6+2.35)/2</t>
  </si>
  <si>
    <t>"LB  32,666-32,682"       16*(1.9+1.7)/2</t>
  </si>
  <si>
    <t>"PB  32,674-32,682"      8*(1.9+1.7)/2</t>
  </si>
  <si>
    <t>"PB  32,710-32,748"     38*(3.05+2.75)/2</t>
  </si>
  <si>
    <t>"Tabulka oprav opěrných zdí - předbetonování"   169</t>
  </si>
  <si>
    <t>35</t>
  </si>
  <si>
    <t>321366111</t>
  </si>
  <si>
    <t>Výztuž železobetonových konstrukcí vodních staveb z oceli 10 505 D do 12 mm</t>
  </si>
  <si>
    <t>1345139815</t>
  </si>
  <si>
    <t>"oprava opěrných zdí - tabulky výztuží"</t>
  </si>
  <si>
    <t>"LB  31,238-31,251"     0,4</t>
  </si>
  <si>
    <t>"LB  31,364-31,372"       0,2</t>
  </si>
  <si>
    <t>"LB  31,763-31,775"       0,3</t>
  </si>
  <si>
    <t>"PB  32,121-32,128"        0,2</t>
  </si>
  <si>
    <t>"LB  32,666-32,682"       0,4</t>
  </si>
  <si>
    <t>"PB  32,674-32,682"      0,2</t>
  </si>
  <si>
    <t>"PB  32,710-32,748"     1,26+0,032</t>
  </si>
  <si>
    <t>36</t>
  </si>
  <si>
    <t>326211331</t>
  </si>
  <si>
    <t>Zdivo nadzákladové z lomového kamene na maltu cementovou objemu nad 3 m3 řádkové hrubé</t>
  </si>
  <si>
    <t>2123227245</t>
  </si>
  <si>
    <t>"tabulka oprav opěrných zdí - doplnění stávajícího zdiva 30 až 50%"  46</t>
  </si>
  <si>
    <t>37</t>
  </si>
  <si>
    <t>326212211</t>
  </si>
  <si>
    <t>Zdivo nadzákladové z lomového kamene na sucho objemu nad 3 m3 jednostranně lícované</t>
  </si>
  <si>
    <t>2085223931</t>
  </si>
  <si>
    <t>"tabulka oprav opěrných zdí - doplnění stávajícího zdiva 30 až 50%"  44</t>
  </si>
  <si>
    <t>38</t>
  </si>
  <si>
    <t>327501111</t>
  </si>
  <si>
    <t>Výplň za opěrami a protimrazové klíny z kameniva drceného nebo těženého</t>
  </si>
  <si>
    <t>-723091795</t>
  </si>
  <si>
    <t>" dle tabulky opravy opěrných zdí - protimrazový klín na rubu zdi"   102*0,75</t>
  </si>
  <si>
    <t>39</t>
  </si>
  <si>
    <t>R8</t>
  </si>
  <si>
    <t>Přísada do betonu expansivní</t>
  </si>
  <si>
    <t>1694824022</t>
  </si>
  <si>
    <t xml:space="preserve">"přísada do betonu bude použita v množství 0,5% kubatury "  </t>
  </si>
  <si>
    <t>"1 balení 0,5kg"  0,5*2</t>
  </si>
  <si>
    <t>"dle tabulky opravy opěrných zdí  -  předbetonování 169*0,005"</t>
  </si>
  <si>
    <t>Vodorovné konstrukce</t>
  </si>
  <si>
    <t>40</t>
  </si>
  <si>
    <t>451971111</t>
  </si>
  <si>
    <t>Položení podkladní vrstvy z geotextilie s uchycením v terénu sponami a za plůtky hřeby</t>
  </si>
  <si>
    <t>-1534260722</t>
  </si>
  <si>
    <t>"dle tabulky oprav stávajících dřevěných prahů - doplnění Geotextílie" 2*(8+9+8+7+7)</t>
  </si>
  <si>
    <t>"dř.stupeň 32,680"  2*2*6,5</t>
  </si>
  <si>
    <t>41</t>
  </si>
  <si>
    <t>693111040R</t>
  </si>
  <si>
    <t>textilie pestrá zpevněná impregnací vodní akrylátovou disperzí, pestrá 500 g/m3 š 230 cm</t>
  </si>
  <si>
    <t>-31635436</t>
  </si>
  <si>
    <t>"ztratné 10%"  Geotextílie*0,1</t>
  </si>
  <si>
    <t>42</t>
  </si>
  <si>
    <t>457311114</t>
  </si>
  <si>
    <t>Vyrovnávací nebo spádový beton C 12/15 včetně úpravy povrchu</t>
  </si>
  <si>
    <t>-1960832846</t>
  </si>
  <si>
    <t>"odvodnění rubu opěrných zdí spádovým betonem tl.100mm"</t>
  </si>
  <si>
    <t>"tabulka oprav opěrných zdí"   102*0,75*0,1</t>
  </si>
  <si>
    <t>43</t>
  </si>
  <si>
    <t>462451113</t>
  </si>
  <si>
    <t>Prolití kamenného záhozu maltou MC 15</t>
  </si>
  <si>
    <t>1810653163</t>
  </si>
  <si>
    <t>"dle tabulky oprav stávajících dřevěných prahů - doplnění Geotextílie a prolití" (6+7+6+5+5)*1*0,5*0,3</t>
  </si>
  <si>
    <t>"dř.stupeň 32,680"  2*4,5*1*0,5*0,3</t>
  </si>
  <si>
    <t>44</t>
  </si>
  <si>
    <t>462511370</t>
  </si>
  <si>
    <t>Zához z lomového kamene bez proštěrkování z terénu hmotnost nad 200 do 500 kg</t>
  </si>
  <si>
    <t>1286449121</t>
  </si>
  <si>
    <t>"Tabulka doplnění vývarů"     130</t>
  </si>
  <si>
    <t>"stabilizace dna dř.prahem 31,345"     4*4*(0,4+0,6)/2</t>
  </si>
  <si>
    <t>"dř.stupeň 32,680 "     5,5+6,75+2,5</t>
  </si>
  <si>
    <t>45</t>
  </si>
  <si>
    <t>463211153</t>
  </si>
  <si>
    <t>Rovnanina objemu nad 3 m3 z lomového kamene záhozového hmotnosti přes 200 kg s urovnáním líce</t>
  </si>
  <si>
    <t>1773047484</t>
  </si>
  <si>
    <t>"Tabulka oprav podélného opevnění"    50,2</t>
  </si>
  <si>
    <t>46</t>
  </si>
  <si>
    <t>463451113</t>
  </si>
  <si>
    <t>Prolití kamenné rovnaniny maltou MC 15</t>
  </si>
  <si>
    <t>-808765102</t>
  </si>
  <si>
    <t>"zalití kapes vytvořených pro založení příčných objektů ve stávajícím břehovém opevnění" 4*0,5</t>
  </si>
  <si>
    <t>47</t>
  </si>
  <si>
    <t>464511122</t>
  </si>
  <si>
    <t>Pohoz z kamene záhozového hmotnosti do 200 kg z terénu</t>
  </si>
  <si>
    <t>-762834230</t>
  </si>
  <si>
    <t>"Prohloubené dno v úseku km 31,330-31,343 a 31,347-31,360 bude doplněno vhodným kamenem z místního materiálu"</t>
  </si>
  <si>
    <t>"31,330-31,343"   13*4,5*(0,7+0,3)/2</t>
  </si>
  <si>
    <t>"31,347-31,360"    13*4,5*(0,7+0,3)/2</t>
  </si>
  <si>
    <t>48</t>
  </si>
  <si>
    <t>467951120</t>
  </si>
  <si>
    <t>Práh dřevěný jednoduchý z kulatiny od 200 do 290 mm</t>
  </si>
  <si>
    <t>-1399453948</t>
  </si>
  <si>
    <t>"dle tabulky oprav stávajících dřevěných prahů - výměna poškozených částí" 7+7</t>
  </si>
  <si>
    <t>49</t>
  </si>
  <si>
    <t>467951220</t>
  </si>
  <si>
    <t>Práh dřevěný dvojitý z kulatiny od 200 do 290 mm</t>
  </si>
  <si>
    <t>1336395248</t>
  </si>
  <si>
    <t>"dle tabulky oprav stávajících dřevěných prahů - výměna poškozených" 8+9+8</t>
  </si>
  <si>
    <t>"dř.stupeň 32,680 závěrný práh"  6,5</t>
  </si>
  <si>
    <t>"stabilizace dna dř.prahem 31,345"  6</t>
  </si>
  <si>
    <t>50</t>
  </si>
  <si>
    <t>467953111</t>
  </si>
  <si>
    <t>Dřevěný stupeň s přitesáním ložných ploch</t>
  </si>
  <si>
    <t>-1813982957</t>
  </si>
  <si>
    <t>"dř.stupeň 32,680 přelivná hrana"  6,5*0,9</t>
  </si>
  <si>
    <t>51</t>
  </si>
  <si>
    <t>469952111</t>
  </si>
  <si>
    <t>Zpevnění z výřezů jehličnatých</t>
  </si>
  <si>
    <t>849603542</t>
  </si>
  <si>
    <t>"Tyčovina prům. 100mm pro natočení geotextílie"</t>
  </si>
  <si>
    <t>"dle tabulky oprav stávajících dřevěných prahů - doplnění Geotextílie" 8+9+8+7+7</t>
  </si>
  <si>
    <t>"dř.stupeň 32,680"  6,5*2</t>
  </si>
  <si>
    <t>52</t>
  </si>
  <si>
    <t>R1</t>
  </si>
  <si>
    <t>Okování dřevěných pilot ocelovou botkou. Piloty dřevěných prahů a stupňů budou opatřeny ocelovou botkou.</t>
  </si>
  <si>
    <t>kus</t>
  </si>
  <si>
    <t>1182076258</t>
  </si>
  <si>
    <t>"dřevěné prahy a stupně - piloty"</t>
  </si>
  <si>
    <t>"dle tabulky oprav stávajících dřevěných prahů - " 5*3</t>
  </si>
  <si>
    <t>"dř.práh 31,345"  3</t>
  </si>
  <si>
    <t>"dř.stupeň 32,680"  2*3</t>
  </si>
  <si>
    <t>Úpravy povrchů, podlahy a osazování výplní</t>
  </si>
  <si>
    <t>53</t>
  </si>
  <si>
    <t>628635512</t>
  </si>
  <si>
    <t>Vyplnění spár zdiva z lomového kamene maltou cementovou na hl do 70 mm s vyspárováním</t>
  </si>
  <si>
    <t>66051047</t>
  </si>
  <si>
    <t>"Tabulka oprav opěrných zdí"</t>
  </si>
  <si>
    <t>"úseky zdí z LK na MC - plochy" 42+72,6+39,9+10,5+10,5+25+12+14+25,2+13,3+51,2+28,8</t>
  </si>
  <si>
    <t>54</t>
  </si>
  <si>
    <t>628635522</t>
  </si>
  <si>
    <t>Vyplnění spár zdiva z betonových prefabrikátů maltou cementovou na hl do 70 mm s vyspárováním</t>
  </si>
  <si>
    <t>-146219198</t>
  </si>
  <si>
    <t>"úseky zdí z prefabrikátů - plochy" 15+8+41,6+126</t>
  </si>
  <si>
    <t>Ostatní konstrukce a práce-bourání</t>
  </si>
  <si>
    <t>55</t>
  </si>
  <si>
    <t>911111111</t>
  </si>
  <si>
    <t>Montáž zábradlí ocelového zabetonovaného</t>
  </si>
  <si>
    <t>-743553742</t>
  </si>
  <si>
    <t>"PB 32,710-32,748 Úsek opěrné zdi v souběhu s místní komunikací s železobetonovou římsou - montáž zábradlí"</t>
  </si>
  <si>
    <t>"PB  32,710-32,748"     38</t>
  </si>
  <si>
    <t>"bude použito stávající zábradlí s novým nátěrem"</t>
  </si>
  <si>
    <t>56</t>
  </si>
  <si>
    <t>938111111</t>
  </si>
  <si>
    <t>Čištění zdiva opěr, pilířů, křídel od mechu a jiné vegetace</t>
  </si>
  <si>
    <t>561701868</t>
  </si>
  <si>
    <t>"úseky zdí - čištění - plochy" 784</t>
  </si>
  <si>
    <t>57</t>
  </si>
  <si>
    <t>938903113</t>
  </si>
  <si>
    <t>Vysekání spár hl do 70 mm ve zdivu z lomového kamene, řádkovém nebo kyklopském</t>
  </si>
  <si>
    <t>-466318938</t>
  </si>
  <si>
    <t>58</t>
  </si>
  <si>
    <t>938903115</t>
  </si>
  <si>
    <t>Vysekání spár hl do 70 mm ve zdivu z betonových prefabrikátů</t>
  </si>
  <si>
    <t>-456369430</t>
  </si>
  <si>
    <t>59</t>
  </si>
  <si>
    <t>966005111</t>
  </si>
  <si>
    <t>Rozebrání a odstranění silničního zábradlí se sloupky osazenými s betonovými patkami</t>
  </si>
  <si>
    <t>-65735735</t>
  </si>
  <si>
    <t>"PB 32,710-32,748 Úsek opěrné zdi v souběhu s místní komunikací s železobetonovou římsou - rozebrání zábradlí za rubem zdi"</t>
  </si>
  <si>
    <t>60</t>
  </si>
  <si>
    <t>966061111</t>
  </si>
  <si>
    <t>Bourání dřevěných konstrukcí pro LTM</t>
  </si>
  <si>
    <t>-927448544</t>
  </si>
  <si>
    <t>"dle tabulky oprav stávajících dřevěných prahů " ((2*(8+9+8)+7+7))*0,3*0,3*3,14</t>
  </si>
  <si>
    <t>"dř.stupeň 32,680"  4*6,5*0,3*0,3*3,14</t>
  </si>
  <si>
    <t>61</t>
  </si>
  <si>
    <t>981511113</t>
  </si>
  <si>
    <t>Demolice konstrukcí objektů z betonu prostého nebo kamenného zdiva postupným rozebíráním</t>
  </si>
  <si>
    <t>-378461386</t>
  </si>
  <si>
    <t>"oprava opěrných zdí - úseky bourání 100%"</t>
  </si>
  <si>
    <t>"LB  31,238-31,251"      13*2,5</t>
  </si>
  <si>
    <t>"LB  31,364-31,372"       8*1,7</t>
  </si>
  <si>
    <t>"LB  31,763-31,775"       12*1,7</t>
  </si>
  <si>
    <t>"PB  32,121-32,128"        7*2,4</t>
  </si>
  <si>
    <t>"LB  32,666-32,682"       16*1,7</t>
  </si>
  <si>
    <t>"PB  32,674-32,682"      8*1,7</t>
  </si>
  <si>
    <t>"PB  32,710-32,748"     38*3</t>
  </si>
  <si>
    <t>"oprava opěrných zdí - zarovnání konstrukcí před doplněním zdiva"</t>
  </si>
  <si>
    <t>"tabulka oprav op.zdí - doplnění zdiva z LK"   (43,5+45,6)/3</t>
  </si>
  <si>
    <t>62</t>
  </si>
  <si>
    <t>R2</t>
  </si>
  <si>
    <t>Provedení dilatačních spár pomocí polystyrénových desek a pásů PVC</t>
  </si>
  <si>
    <t>1524079259</t>
  </si>
  <si>
    <t>"oprava opěrných zdí - úseky obnovy 100%, dilatace po vzd.12m"</t>
  </si>
  <si>
    <t>"LB  31,238-31,251"      1</t>
  </si>
  <si>
    <t>"LB  31,364-31,372"       0</t>
  </si>
  <si>
    <t>"LB  31,763-31,775"       0</t>
  </si>
  <si>
    <t>"PB  32,121-32,128"        0</t>
  </si>
  <si>
    <t>"LB  32,666-32,682"       1</t>
  </si>
  <si>
    <t>"PB  32,674-32,682"      0</t>
  </si>
  <si>
    <t>"PB  32,710-32,748"     4</t>
  </si>
  <si>
    <t>99</t>
  </si>
  <si>
    <t>Přesun hmot</t>
  </si>
  <si>
    <t>63</t>
  </si>
  <si>
    <t>997013801</t>
  </si>
  <si>
    <t>Poplatek za uložení stavebního betonového odpadu na skládce (skládkovné)</t>
  </si>
  <si>
    <t>145355561</t>
  </si>
  <si>
    <t>"poplatek za uložení stavebního odpadu"   Sut</t>
  </si>
  <si>
    <t>64</t>
  </si>
  <si>
    <t>997321211</t>
  </si>
  <si>
    <t>Svislá doprava suti a vybouraných hmot v do 4 m</t>
  </si>
  <si>
    <t>902054531</t>
  </si>
  <si>
    <t>Bour_zdi*2</t>
  </si>
  <si>
    <t>Bour_dřevo*0,5</t>
  </si>
  <si>
    <t>"Suť" 9</t>
  </si>
  <si>
    <t>65</t>
  </si>
  <si>
    <t>997321511</t>
  </si>
  <si>
    <t>Vodorovná doprava suti a vybouraných hmot po suchu do 1 km</t>
  </si>
  <si>
    <t>-1208716404</t>
  </si>
  <si>
    <t>66</t>
  </si>
  <si>
    <t>997321519</t>
  </si>
  <si>
    <t>Příplatek ZKD 1km vodorovné dopravy suti a vybouraných hmot po suchu</t>
  </si>
  <si>
    <t>565579221</t>
  </si>
  <si>
    <t>"skládka vzdálenost 35km"   Sut*34</t>
  </si>
  <si>
    <t>67</t>
  </si>
  <si>
    <t>998332011</t>
  </si>
  <si>
    <t>Přesun hmot pro úpravy vodních toků a kanály</t>
  </si>
  <si>
    <t>1763705043</t>
  </si>
  <si>
    <t>68</t>
  </si>
  <si>
    <t>998332093</t>
  </si>
  <si>
    <t>Příplatek k přesunu hmot pro úpravy vodních toků za zvětšený přesun do 3000 m</t>
  </si>
  <si>
    <t>1224871703</t>
  </si>
  <si>
    <t>PSV</t>
  </si>
  <si>
    <t>Práce a dodávky PSV</t>
  </si>
  <si>
    <t>783</t>
  </si>
  <si>
    <t>Dokončovací práce - nátěry</t>
  </si>
  <si>
    <t>69</t>
  </si>
  <si>
    <t>783121154R</t>
  </si>
  <si>
    <t>Nátěry ocelových konstrukcí syntetické na vzduchu schnoucí.
Antikorozní nátěr - optimální tloušťka jedné vrstvy je 40 μm, druhý nátěr po 24 hodinách.
Barva, email - vodou ředitelný akrylátový nátěr dle DIN EN 71.3, dlouhodbá odolnost proti vlivu povětrnostních podmínek a oděru, stabilita lesku.</t>
  </si>
  <si>
    <t>-1334121328</t>
  </si>
  <si>
    <t>"ocel.sloupky zábradlí"   38/2*2*0,08*3,14</t>
  </si>
  <si>
    <t>"madla"                              38*2*0,07*3,14</t>
  </si>
  <si>
    <t>43092-02 - VT Osoblaha- Petrovice - Ostatní náklady spojené se stavbou</t>
  </si>
  <si>
    <t>VRN - Vedlejší rozpočtové náklady</t>
  </si>
  <si>
    <t xml:space="preserve">    0 - Vedlejší rozpočtové náklady</t>
  </si>
  <si>
    <t>VRN</t>
  </si>
  <si>
    <t>Vedlejší rozpočtové náklady</t>
  </si>
  <si>
    <t>013254000</t>
  </si>
  <si>
    <t>Dokumentace skutečného provedení stavby</t>
  </si>
  <si>
    <t>komplet</t>
  </si>
  <si>
    <t>1024</t>
  </si>
  <si>
    <t>922107495</t>
  </si>
  <si>
    <t>R10</t>
  </si>
  <si>
    <t>Vypracování povodňového plánu (podle § 71 zák.č.254/2001 Sb. )</t>
  </si>
  <si>
    <t>570570008</t>
  </si>
  <si>
    <t>R11</t>
  </si>
  <si>
    <t>zajištění veškerých dočasných záborů potřebných pro realizaci stavby, povolení k užívání a zásahům do komunikací, veřejných ploch a chodníků včetně úhrady vyměřených poplatků</t>
  </si>
  <si>
    <t>-453223031</t>
  </si>
  <si>
    <t>R12</t>
  </si>
  <si>
    <t>Opatření, která zamezí znečištění podzemních a povrchových vod vlivem stavebních prací</t>
  </si>
  <si>
    <t>-94206504</t>
  </si>
  <si>
    <t>R13</t>
  </si>
  <si>
    <t>Pojištění stavby</t>
  </si>
  <si>
    <t>-2115890586</t>
  </si>
  <si>
    <t xml:space="preserve">Slovení ryb </t>
  </si>
  <si>
    <t>1056789293</t>
  </si>
  <si>
    <t>R3</t>
  </si>
  <si>
    <t>Zřízení sjezdu</t>
  </si>
  <si>
    <t>-650489880</t>
  </si>
  <si>
    <t>zřízení dočasných sjezdů pro přístup techniky do koryta toku</t>
  </si>
  <si>
    <t>položka zahrnuje:</t>
  </si>
  <si>
    <t>-zásypový materiál pro těleso sjezdu</t>
  </si>
  <si>
    <t>-podklad ze štěrkodrti tl. 0,2 m</t>
  </si>
  <si>
    <t>-práce pro zřízení a odstranění sjezdu</t>
  </si>
  <si>
    <t>předpoklad materiálu na jeden sjezd:</t>
  </si>
  <si>
    <t>-zásypový materiál 50 m3</t>
  </si>
  <si>
    <t>-štěrkodrť 4 m3</t>
  </si>
  <si>
    <t>R4</t>
  </si>
  <si>
    <t>Dokončovací práce</t>
  </si>
  <si>
    <t>407588978</t>
  </si>
  <si>
    <t>R5</t>
  </si>
  <si>
    <t>Zařízení staveniště</t>
  </si>
  <si>
    <t>77372652</t>
  </si>
  <si>
    <t>"Zřízení zařízení staveniště, včetně jeho zrušení"</t>
  </si>
  <si>
    <t>"po dokončení výstavby"</t>
  </si>
  <si>
    <t>"cena je počítána pro všechny objekty stvby"</t>
  </si>
  <si>
    <t>R6</t>
  </si>
  <si>
    <t>Geodetické práce před výstavbou</t>
  </si>
  <si>
    <t>-702417923</t>
  </si>
  <si>
    <t>"Vytyčení stavby ( nebo provedení jiných geodetických prací) osobou odborně způsobilou v oboru zěměměřičství"</t>
  </si>
  <si>
    <t>R7</t>
  </si>
  <si>
    <t>Přechodné dopravní značení</t>
  </si>
  <si>
    <t>-1639413076</t>
  </si>
  <si>
    <t xml:space="preserve">"Zřízení a odstranění případného přechodného dopravního </t>
  </si>
  <si>
    <t>"značení pro stavbu"</t>
  </si>
  <si>
    <t>Vytýčení inženýrských sítí a zařízení, včetně zajištění případné aktualizace vyjádření správců sítí, která pozbudou platnosti a splnění jejich podmínek.</t>
  </si>
  <si>
    <t>2090762037</t>
  </si>
  <si>
    <t>R9</t>
  </si>
  <si>
    <t>Vypracování a schválení havarijního plánu (podle § 39 odst.2, písm. a) zák.č.254/2001 Sb o vodách a o změně některých zákonů ( vodní zákon) ve znění pozdějších předpisů)Vypracování a schválení havarijního plánu (podle § 39 odst.2, písm. a) zák.č.254/2001 Sb o vodách a o změně některých zákonů ( vodní zákon) ve znění pozdějších předpisů)</t>
  </si>
  <si>
    <t>475198814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</si>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</sst>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>
      <alignment/>
      <protection locked="0"/>
    </xf>
    <xf numFmtId="0" fontId="0" fillId="0" borderId="0">
      <alignment/>
      <protection locked="0"/>
    </xf>
  </cellStyleXfs>
  <cellXfs count="39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6" fillId="0" borderId="21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6" fillId="0" borderId="22" xfId="0" applyNumberFormat="1" applyFont="1" applyBorder="1" applyAlignment="1" applyProtection="1">
      <alignment vertical="center"/>
      <protection/>
    </xf>
    <xf numFmtId="4" fontId="26" fillId="0" borderId="23" xfId="0" applyNumberFormat="1" applyFont="1" applyBorder="1" applyAlignment="1" applyProtection="1">
      <alignment vertical="center"/>
      <protection/>
    </xf>
    <xf numFmtId="166" fontId="26" fillId="0" borderId="23" xfId="0" applyNumberFormat="1" applyFont="1" applyBorder="1" applyAlignment="1" applyProtection="1">
      <alignment vertical="center"/>
      <protection/>
    </xf>
    <xf numFmtId="4" fontId="26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29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166" fontId="30" fillId="0" borderId="14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33" fillId="0" borderId="27" xfId="0" applyFont="1" applyBorder="1" applyAlignment="1" applyProtection="1">
      <alignment horizontal="center" vertical="center"/>
      <protection/>
    </xf>
    <xf numFmtId="49" fontId="33" fillId="0" borderId="27" xfId="0" applyNumberFormat="1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 applyProtection="1">
      <alignment horizontal="center" vertical="center" wrapText="1"/>
      <protection/>
    </xf>
    <xf numFmtId="167" fontId="33" fillId="0" borderId="27" xfId="0" applyNumberFormat="1" applyFont="1" applyBorder="1" applyAlignment="1" applyProtection="1">
      <alignment vertical="center"/>
      <protection/>
    </xf>
    <xf numFmtId="4" fontId="33" fillId="3" borderId="27" xfId="0" applyNumberFormat="1" applyFont="1" applyFill="1" applyBorder="1" applyAlignment="1" applyProtection="1">
      <alignment vertical="center"/>
      <protection locked="0"/>
    </xf>
    <xf numFmtId="4" fontId="33" fillId="0" borderId="27" xfId="0" applyNumberFormat="1" applyFont="1" applyBorder="1" applyAlignment="1" applyProtection="1">
      <alignment vertical="center"/>
      <protection/>
    </xf>
    <xf numFmtId="0" fontId="33" fillId="0" borderId="4" xfId="0" applyFont="1" applyBorder="1" applyAlignment="1">
      <alignment vertical="center"/>
    </xf>
    <xf numFmtId="0" fontId="33" fillId="3" borderId="2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34" fillId="2" borderId="0" xfId="20" applyFill="1" applyAlignment="1" applyProtection="1">
      <alignment/>
      <protection/>
    </xf>
    <xf numFmtId="0" fontId="35" fillId="0" borderId="0" xfId="20" applyFont="1" applyAlignment="1" applyProtection="1">
      <alignment horizontal="center" vertical="center"/>
      <protection/>
    </xf>
    <xf numFmtId="0" fontId="36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0" fontId="38" fillId="2" borderId="0" xfId="2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37" fillId="2" borderId="0" xfId="0" applyFont="1" applyFill="1" applyAlignment="1" applyProtection="1">
      <alignment vertical="center"/>
      <protection/>
    </xf>
    <xf numFmtId="0" fontId="36" fillId="2" borderId="0" xfId="0" applyFont="1" applyFill="1" applyAlignment="1" applyProtection="1">
      <alignment horizontal="left" vertical="center"/>
      <protection/>
    </xf>
    <xf numFmtId="0" fontId="37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5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37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5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5" fillId="0" borderId="34" xfId="21" applyFont="1" applyBorder="1" applyAlignment="1" applyProtection="1">
      <alignment horizontal="left" vertical="center"/>
      <protection locked="0"/>
    </xf>
    <xf numFmtId="0" fontId="25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19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37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7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5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5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5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Protection="1"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38" fillId="2" borderId="0" xfId="20" applyFont="1" applyFill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13" fillId="0" borderId="0" xfId="21" applyFont="1" applyBorder="1" applyAlignment="1" applyProtection="1">
      <alignment horizontal="center" vertical="center" wrapText="1"/>
      <protection locked="0"/>
    </xf>
    <xf numFmtId="0" fontId="25" fillId="0" borderId="34" xfId="21" applyFont="1" applyBorder="1" applyAlignment="1" applyProtection="1">
      <alignment horizontal="left" wrapText="1"/>
      <protection locked="0"/>
    </xf>
    <xf numFmtId="0" fontId="13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25" fillId="0" borderId="34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0</xdr:row>
      <xdr:rowOff>219075</xdr:rowOff>
    </xdr:to>
    <xdr:pic>
      <xdr:nvPicPr>
        <xdr:cNvPr id="2" name="rad394C2.tmp" descr="C:\KROSplusData\System\Temp\rad394C2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219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1</xdr:row>
      <xdr:rowOff>0</xdr:rowOff>
    </xdr:to>
    <xdr:pic>
      <xdr:nvPicPr>
        <xdr:cNvPr id="2" name="radD4D21.tmp" descr="C:\KROSplusData\System\Temp\radD4D21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1</xdr:row>
      <xdr:rowOff>0</xdr:rowOff>
    </xdr:to>
    <xdr:pic>
      <xdr:nvPicPr>
        <xdr:cNvPr id="2" name="radE2BE5.tmp" descr="C:\KROSplusData\System\Temp\radE2BE5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0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E20" sqref="E20:AN2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59" t="s">
        <v>0</v>
      </c>
      <c r="B1" s="260"/>
      <c r="C1" s="260"/>
      <c r="D1" s="261" t="s">
        <v>1</v>
      </c>
      <c r="E1" s="260"/>
      <c r="F1" s="260"/>
      <c r="G1" s="260"/>
      <c r="H1" s="260"/>
      <c r="I1" s="260"/>
      <c r="J1" s="260"/>
      <c r="K1" s="258" t="s">
        <v>643</v>
      </c>
      <c r="L1" s="258"/>
      <c r="M1" s="258"/>
      <c r="N1" s="258"/>
      <c r="O1" s="258"/>
      <c r="P1" s="258"/>
      <c r="Q1" s="258"/>
      <c r="R1" s="258"/>
      <c r="S1" s="258"/>
      <c r="T1" s="260"/>
      <c r="U1" s="260"/>
      <c r="V1" s="260"/>
      <c r="W1" s="258" t="s">
        <v>644</v>
      </c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4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95" customHeight="1"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2:71" ht="36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2:71" ht="14.45" customHeight="1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380" t="s">
        <v>14</v>
      </c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22"/>
      <c r="AQ5" s="24"/>
      <c r="BE5" s="377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45" t="s">
        <v>17</v>
      </c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22"/>
      <c r="AQ6" s="24"/>
      <c r="BE6" s="366"/>
      <c r="BS6" s="17" t="s">
        <v>18</v>
      </c>
    </row>
    <row r="7" spans="2:71" ht="14.45" customHeight="1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20</v>
      </c>
      <c r="AO7" s="22"/>
      <c r="AP7" s="22"/>
      <c r="AQ7" s="24"/>
      <c r="BE7" s="366"/>
      <c r="BS7" s="17" t="s">
        <v>22</v>
      </c>
    </row>
    <row r="8" spans="2:71" ht="14.45" customHeight="1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366"/>
      <c r="BS8" s="17" t="s">
        <v>27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366"/>
      <c r="BS9" s="17" t="s">
        <v>28</v>
      </c>
    </row>
    <row r="10" spans="2:71" ht="14.45" customHeight="1">
      <c r="B10" s="21"/>
      <c r="C10" s="22"/>
      <c r="D10" s="30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30</v>
      </c>
      <c r="AL10" s="22"/>
      <c r="AM10" s="22"/>
      <c r="AN10" s="28" t="s">
        <v>31</v>
      </c>
      <c r="AO10" s="22"/>
      <c r="AP10" s="22"/>
      <c r="AQ10" s="24"/>
      <c r="BE10" s="366"/>
      <c r="BS10" s="17" t="s">
        <v>18</v>
      </c>
    </row>
    <row r="11" spans="2:71" ht="18.4" customHeight="1">
      <c r="B11" s="21"/>
      <c r="C11" s="22"/>
      <c r="D11" s="22"/>
      <c r="E11" s="28" t="s">
        <v>32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33</v>
      </c>
      <c r="AL11" s="22"/>
      <c r="AM11" s="22"/>
      <c r="AN11" s="28" t="s">
        <v>34</v>
      </c>
      <c r="AO11" s="22"/>
      <c r="AP11" s="22"/>
      <c r="AQ11" s="24"/>
      <c r="BE11" s="366"/>
      <c r="BS11" s="17" t="s">
        <v>18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366"/>
      <c r="BS12" s="17" t="s">
        <v>18</v>
      </c>
    </row>
    <row r="13" spans="2:71" ht="14.45" customHeight="1">
      <c r="B13" s="21"/>
      <c r="C13" s="22"/>
      <c r="D13" s="30" t="s">
        <v>35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30</v>
      </c>
      <c r="AL13" s="22"/>
      <c r="AM13" s="22"/>
      <c r="AN13" s="32" t="s">
        <v>36</v>
      </c>
      <c r="AO13" s="22"/>
      <c r="AP13" s="22"/>
      <c r="AQ13" s="24"/>
      <c r="BE13" s="366"/>
      <c r="BS13" s="17" t="s">
        <v>18</v>
      </c>
    </row>
    <row r="14" spans="2:71" ht="15">
      <c r="B14" s="21"/>
      <c r="C14" s="22"/>
      <c r="D14" s="22"/>
      <c r="E14" s="347" t="s">
        <v>36</v>
      </c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0" t="s">
        <v>33</v>
      </c>
      <c r="AL14" s="22"/>
      <c r="AM14" s="22"/>
      <c r="AN14" s="32" t="s">
        <v>36</v>
      </c>
      <c r="AO14" s="22"/>
      <c r="AP14" s="22"/>
      <c r="AQ14" s="24"/>
      <c r="BE14" s="366"/>
      <c r="BS14" s="17" t="s">
        <v>18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366"/>
      <c r="BS15" s="17" t="s">
        <v>4</v>
      </c>
    </row>
    <row r="16" spans="2:71" ht="14.45" customHeight="1">
      <c r="B16" s="21"/>
      <c r="C16" s="22"/>
      <c r="D16" s="30" t="s">
        <v>37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30</v>
      </c>
      <c r="AL16" s="22"/>
      <c r="AM16" s="22"/>
      <c r="AN16" s="28" t="s">
        <v>38</v>
      </c>
      <c r="AO16" s="22"/>
      <c r="AP16" s="22"/>
      <c r="AQ16" s="24"/>
      <c r="BE16" s="366"/>
      <c r="BS16" s="17" t="s">
        <v>4</v>
      </c>
    </row>
    <row r="17" spans="2:71" ht="18.4" customHeight="1">
      <c r="B17" s="21"/>
      <c r="C17" s="22"/>
      <c r="D17" s="22"/>
      <c r="E17" s="28" t="s">
        <v>39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33</v>
      </c>
      <c r="AL17" s="22"/>
      <c r="AM17" s="22"/>
      <c r="AN17" s="28" t="s">
        <v>40</v>
      </c>
      <c r="AO17" s="22"/>
      <c r="AP17" s="22"/>
      <c r="AQ17" s="24"/>
      <c r="BE17" s="366"/>
      <c r="BS17" s="17" t="s">
        <v>41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366"/>
      <c r="BS18" s="17" t="s">
        <v>6</v>
      </c>
    </row>
    <row r="19" spans="2:71" ht="14.45" customHeight="1">
      <c r="B19" s="21"/>
      <c r="C19" s="22"/>
      <c r="D19" s="30" t="s">
        <v>42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366"/>
      <c r="BS19" s="17" t="s">
        <v>6</v>
      </c>
    </row>
    <row r="20" spans="2:71" ht="22.5" customHeight="1">
      <c r="B20" s="21"/>
      <c r="C20" s="22"/>
      <c r="D20" s="22"/>
      <c r="E20" s="348" t="s">
        <v>20</v>
      </c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  <c r="AN20" s="346"/>
      <c r="AO20" s="22"/>
      <c r="AP20" s="22"/>
      <c r="AQ20" s="24"/>
      <c r="BE20" s="366"/>
      <c r="BS20" s="17" t="s">
        <v>4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366"/>
    </row>
    <row r="22" spans="2:57" ht="6.9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366"/>
    </row>
    <row r="23" spans="2:57" s="1" customFormat="1" ht="25.9" customHeight="1">
      <c r="B23" s="34"/>
      <c r="C23" s="35"/>
      <c r="D23" s="36" t="s">
        <v>43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49">
        <f>ROUND(AG51,2)</f>
        <v>0</v>
      </c>
      <c r="AL23" s="350"/>
      <c r="AM23" s="350"/>
      <c r="AN23" s="350"/>
      <c r="AO23" s="350"/>
      <c r="AP23" s="35"/>
      <c r="AQ23" s="38"/>
      <c r="BE23" s="378"/>
    </row>
    <row r="24" spans="2:57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378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1" t="s">
        <v>44</v>
      </c>
      <c r="M25" s="352"/>
      <c r="N25" s="352"/>
      <c r="O25" s="352"/>
      <c r="P25" s="35"/>
      <c r="Q25" s="35"/>
      <c r="R25" s="35"/>
      <c r="S25" s="35"/>
      <c r="T25" s="35"/>
      <c r="U25" s="35"/>
      <c r="V25" s="35"/>
      <c r="W25" s="351" t="s">
        <v>45</v>
      </c>
      <c r="X25" s="352"/>
      <c r="Y25" s="352"/>
      <c r="Z25" s="352"/>
      <c r="AA25" s="352"/>
      <c r="AB25" s="352"/>
      <c r="AC25" s="352"/>
      <c r="AD25" s="352"/>
      <c r="AE25" s="352"/>
      <c r="AF25" s="35"/>
      <c r="AG25" s="35"/>
      <c r="AH25" s="35"/>
      <c r="AI25" s="35"/>
      <c r="AJ25" s="35"/>
      <c r="AK25" s="351" t="s">
        <v>46</v>
      </c>
      <c r="AL25" s="352"/>
      <c r="AM25" s="352"/>
      <c r="AN25" s="352"/>
      <c r="AO25" s="352"/>
      <c r="AP25" s="35"/>
      <c r="AQ25" s="38"/>
      <c r="BE25" s="378"/>
    </row>
    <row r="26" spans="2:57" s="2" customFormat="1" ht="14.45" customHeight="1">
      <c r="B26" s="40"/>
      <c r="C26" s="41"/>
      <c r="D26" s="42" t="s">
        <v>47</v>
      </c>
      <c r="E26" s="41"/>
      <c r="F26" s="42" t="s">
        <v>48</v>
      </c>
      <c r="G26" s="41"/>
      <c r="H26" s="41"/>
      <c r="I26" s="41"/>
      <c r="J26" s="41"/>
      <c r="K26" s="41"/>
      <c r="L26" s="342">
        <v>0.21</v>
      </c>
      <c r="M26" s="343"/>
      <c r="N26" s="343"/>
      <c r="O26" s="343"/>
      <c r="P26" s="41"/>
      <c r="Q26" s="41"/>
      <c r="R26" s="41"/>
      <c r="S26" s="41"/>
      <c r="T26" s="41"/>
      <c r="U26" s="41"/>
      <c r="V26" s="41"/>
      <c r="W26" s="344">
        <f>ROUND(AZ51,2)</f>
        <v>0</v>
      </c>
      <c r="X26" s="343"/>
      <c r="Y26" s="343"/>
      <c r="Z26" s="343"/>
      <c r="AA26" s="343"/>
      <c r="AB26" s="343"/>
      <c r="AC26" s="343"/>
      <c r="AD26" s="343"/>
      <c r="AE26" s="343"/>
      <c r="AF26" s="41"/>
      <c r="AG26" s="41"/>
      <c r="AH26" s="41"/>
      <c r="AI26" s="41"/>
      <c r="AJ26" s="41"/>
      <c r="AK26" s="344">
        <f>ROUND(AV51,2)</f>
        <v>0</v>
      </c>
      <c r="AL26" s="343"/>
      <c r="AM26" s="343"/>
      <c r="AN26" s="343"/>
      <c r="AO26" s="343"/>
      <c r="AP26" s="41"/>
      <c r="AQ26" s="43"/>
      <c r="BE26" s="379"/>
    </row>
    <row r="27" spans="2:57" s="2" customFormat="1" ht="14.45" customHeight="1">
      <c r="B27" s="40"/>
      <c r="C27" s="41"/>
      <c r="D27" s="41"/>
      <c r="E27" s="41"/>
      <c r="F27" s="42" t="s">
        <v>49</v>
      </c>
      <c r="G27" s="41"/>
      <c r="H27" s="41"/>
      <c r="I27" s="41"/>
      <c r="J27" s="41"/>
      <c r="K27" s="41"/>
      <c r="L27" s="342">
        <v>0.15</v>
      </c>
      <c r="M27" s="343"/>
      <c r="N27" s="343"/>
      <c r="O27" s="343"/>
      <c r="P27" s="41"/>
      <c r="Q27" s="41"/>
      <c r="R27" s="41"/>
      <c r="S27" s="41"/>
      <c r="T27" s="41"/>
      <c r="U27" s="41"/>
      <c r="V27" s="41"/>
      <c r="W27" s="344">
        <f>ROUND(BA51,2)</f>
        <v>0</v>
      </c>
      <c r="X27" s="343"/>
      <c r="Y27" s="343"/>
      <c r="Z27" s="343"/>
      <c r="AA27" s="343"/>
      <c r="AB27" s="343"/>
      <c r="AC27" s="343"/>
      <c r="AD27" s="343"/>
      <c r="AE27" s="343"/>
      <c r="AF27" s="41"/>
      <c r="AG27" s="41"/>
      <c r="AH27" s="41"/>
      <c r="AI27" s="41"/>
      <c r="AJ27" s="41"/>
      <c r="AK27" s="344">
        <f>ROUND(AW51,2)</f>
        <v>0</v>
      </c>
      <c r="AL27" s="343"/>
      <c r="AM27" s="343"/>
      <c r="AN27" s="343"/>
      <c r="AO27" s="343"/>
      <c r="AP27" s="41"/>
      <c r="AQ27" s="43"/>
      <c r="BE27" s="379"/>
    </row>
    <row r="28" spans="2:57" s="2" customFormat="1" ht="14.45" customHeight="1" hidden="1">
      <c r="B28" s="40"/>
      <c r="C28" s="41"/>
      <c r="D28" s="41"/>
      <c r="E28" s="41"/>
      <c r="F28" s="42" t="s">
        <v>50</v>
      </c>
      <c r="G28" s="41"/>
      <c r="H28" s="41"/>
      <c r="I28" s="41"/>
      <c r="J28" s="41"/>
      <c r="K28" s="41"/>
      <c r="L28" s="342">
        <v>0.21</v>
      </c>
      <c r="M28" s="343"/>
      <c r="N28" s="343"/>
      <c r="O28" s="343"/>
      <c r="P28" s="41"/>
      <c r="Q28" s="41"/>
      <c r="R28" s="41"/>
      <c r="S28" s="41"/>
      <c r="T28" s="41"/>
      <c r="U28" s="41"/>
      <c r="V28" s="41"/>
      <c r="W28" s="344">
        <f>ROUND(BB51,2)</f>
        <v>0</v>
      </c>
      <c r="X28" s="343"/>
      <c r="Y28" s="343"/>
      <c r="Z28" s="343"/>
      <c r="AA28" s="343"/>
      <c r="AB28" s="343"/>
      <c r="AC28" s="343"/>
      <c r="AD28" s="343"/>
      <c r="AE28" s="343"/>
      <c r="AF28" s="41"/>
      <c r="AG28" s="41"/>
      <c r="AH28" s="41"/>
      <c r="AI28" s="41"/>
      <c r="AJ28" s="41"/>
      <c r="AK28" s="344">
        <v>0</v>
      </c>
      <c r="AL28" s="343"/>
      <c r="AM28" s="343"/>
      <c r="AN28" s="343"/>
      <c r="AO28" s="343"/>
      <c r="AP28" s="41"/>
      <c r="AQ28" s="43"/>
      <c r="BE28" s="379"/>
    </row>
    <row r="29" spans="2:57" s="2" customFormat="1" ht="14.45" customHeight="1" hidden="1">
      <c r="B29" s="40"/>
      <c r="C29" s="41"/>
      <c r="D29" s="41"/>
      <c r="E29" s="41"/>
      <c r="F29" s="42" t="s">
        <v>51</v>
      </c>
      <c r="G29" s="41"/>
      <c r="H29" s="41"/>
      <c r="I29" s="41"/>
      <c r="J29" s="41"/>
      <c r="K29" s="41"/>
      <c r="L29" s="342">
        <v>0.15</v>
      </c>
      <c r="M29" s="343"/>
      <c r="N29" s="343"/>
      <c r="O29" s="343"/>
      <c r="P29" s="41"/>
      <c r="Q29" s="41"/>
      <c r="R29" s="41"/>
      <c r="S29" s="41"/>
      <c r="T29" s="41"/>
      <c r="U29" s="41"/>
      <c r="V29" s="41"/>
      <c r="W29" s="344">
        <f>ROUND(BC51,2)</f>
        <v>0</v>
      </c>
      <c r="X29" s="343"/>
      <c r="Y29" s="343"/>
      <c r="Z29" s="343"/>
      <c r="AA29" s="343"/>
      <c r="AB29" s="343"/>
      <c r="AC29" s="343"/>
      <c r="AD29" s="343"/>
      <c r="AE29" s="343"/>
      <c r="AF29" s="41"/>
      <c r="AG29" s="41"/>
      <c r="AH29" s="41"/>
      <c r="AI29" s="41"/>
      <c r="AJ29" s="41"/>
      <c r="AK29" s="344">
        <v>0</v>
      </c>
      <c r="AL29" s="343"/>
      <c r="AM29" s="343"/>
      <c r="AN29" s="343"/>
      <c r="AO29" s="343"/>
      <c r="AP29" s="41"/>
      <c r="AQ29" s="43"/>
      <c r="BE29" s="379"/>
    </row>
    <row r="30" spans="2:57" s="2" customFormat="1" ht="14.45" customHeight="1" hidden="1">
      <c r="B30" s="40"/>
      <c r="C30" s="41"/>
      <c r="D30" s="41"/>
      <c r="E30" s="41"/>
      <c r="F30" s="42" t="s">
        <v>52</v>
      </c>
      <c r="G30" s="41"/>
      <c r="H30" s="41"/>
      <c r="I30" s="41"/>
      <c r="J30" s="41"/>
      <c r="K30" s="41"/>
      <c r="L30" s="342">
        <v>0</v>
      </c>
      <c r="M30" s="343"/>
      <c r="N30" s="343"/>
      <c r="O30" s="343"/>
      <c r="P30" s="41"/>
      <c r="Q30" s="41"/>
      <c r="R30" s="41"/>
      <c r="S30" s="41"/>
      <c r="T30" s="41"/>
      <c r="U30" s="41"/>
      <c r="V30" s="41"/>
      <c r="W30" s="344">
        <f>ROUND(BD51,2)</f>
        <v>0</v>
      </c>
      <c r="X30" s="343"/>
      <c r="Y30" s="343"/>
      <c r="Z30" s="343"/>
      <c r="AA30" s="343"/>
      <c r="AB30" s="343"/>
      <c r="AC30" s="343"/>
      <c r="AD30" s="343"/>
      <c r="AE30" s="343"/>
      <c r="AF30" s="41"/>
      <c r="AG30" s="41"/>
      <c r="AH30" s="41"/>
      <c r="AI30" s="41"/>
      <c r="AJ30" s="41"/>
      <c r="AK30" s="344">
        <v>0</v>
      </c>
      <c r="AL30" s="343"/>
      <c r="AM30" s="343"/>
      <c r="AN30" s="343"/>
      <c r="AO30" s="343"/>
      <c r="AP30" s="41"/>
      <c r="AQ30" s="43"/>
      <c r="BE30" s="379"/>
    </row>
    <row r="31" spans="2:57" s="1" customFormat="1" ht="6.9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378"/>
    </row>
    <row r="32" spans="2:57" s="1" customFormat="1" ht="25.9" customHeight="1">
      <c r="B32" s="34"/>
      <c r="C32" s="44"/>
      <c r="D32" s="45" t="s">
        <v>53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54</v>
      </c>
      <c r="U32" s="46"/>
      <c r="V32" s="46"/>
      <c r="W32" s="46"/>
      <c r="X32" s="357" t="s">
        <v>55</v>
      </c>
      <c r="Y32" s="358"/>
      <c r="Z32" s="358"/>
      <c r="AA32" s="358"/>
      <c r="AB32" s="358"/>
      <c r="AC32" s="46"/>
      <c r="AD32" s="46"/>
      <c r="AE32" s="46"/>
      <c r="AF32" s="46"/>
      <c r="AG32" s="46"/>
      <c r="AH32" s="46"/>
      <c r="AI32" s="46"/>
      <c r="AJ32" s="46"/>
      <c r="AK32" s="359">
        <f>SUM(AK23:AK30)</f>
        <v>0</v>
      </c>
      <c r="AL32" s="358"/>
      <c r="AM32" s="358"/>
      <c r="AN32" s="358"/>
      <c r="AO32" s="360"/>
      <c r="AP32" s="44"/>
      <c r="AQ32" s="48"/>
      <c r="BE32" s="378"/>
    </row>
    <row r="33" spans="2:43" s="1" customFormat="1" ht="6.9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9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9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4"/>
    </row>
    <row r="39" spans="2:44" s="1" customFormat="1" ht="36.95" customHeight="1">
      <c r="B39" s="34"/>
      <c r="C39" s="55" t="s">
        <v>56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4"/>
    </row>
    <row r="40" spans="2:44" s="1" customFormat="1" ht="6.95" customHeight="1">
      <c r="B40" s="34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4"/>
    </row>
    <row r="41" spans="2:44" s="3" customFormat="1" ht="14.45" customHeight="1">
      <c r="B41" s="57"/>
      <c r="C41" s="58" t="s">
        <v>13</v>
      </c>
      <c r="D41" s="59"/>
      <c r="E41" s="59"/>
      <c r="F41" s="59"/>
      <c r="G41" s="59"/>
      <c r="H41" s="59"/>
      <c r="I41" s="59"/>
      <c r="J41" s="59"/>
      <c r="K41" s="59"/>
      <c r="L41" s="59" t="str">
        <f>K5</f>
        <v>43092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60"/>
    </row>
    <row r="42" spans="2:44" s="4" customFormat="1" ht="36.95" customHeight="1">
      <c r="B42" s="61"/>
      <c r="C42" s="62" t="s">
        <v>16</v>
      </c>
      <c r="D42" s="63"/>
      <c r="E42" s="63"/>
      <c r="F42" s="63"/>
      <c r="G42" s="63"/>
      <c r="H42" s="63"/>
      <c r="I42" s="63"/>
      <c r="J42" s="63"/>
      <c r="K42" s="63"/>
      <c r="L42" s="367" t="str">
        <f>K6</f>
        <v>VT Osoblaha-Petrovice Petr1 km 30,700-33,000</v>
      </c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8"/>
      <c r="AO42" s="368"/>
      <c r="AP42" s="63"/>
      <c r="AQ42" s="63"/>
      <c r="AR42" s="64"/>
    </row>
    <row r="43" spans="2:44" s="1" customFormat="1" ht="6.95" customHeight="1">
      <c r="B43" s="34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4"/>
    </row>
    <row r="44" spans="2:44" s="1" customFormat="1" ht="15">
      <c r="B44" s="34"/>
      <c r="C44" s="58" t="s">
        <v>23</v>
      </c>
      <c r="D44" s="56"/>
      <c r="E44" s="56"/>
      <c r="F44" s="56"/>
      <c r="G44" s="56"/>
      <c r="H44" s="56"/>
      <c r="I44" s="56"/>
      <c r="J44" s="56"/>
      <c r="K44" s="56"/>
      <c r="L44" s="65" t="str">
        <f>IF(K8="","",K8)</f>
        <v>Petrovice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8" t="s">
        <v>25</v>
      </c>
      <c r="AJ44" s="56"/>
      <c r="AK44" s="56"/>
      <c r="AL44" s="56"/>
      <c r="AM44" s="369" t="str">
        <f>IF(AN8="","",AN8)</f>
        <v>15.12.2016</v>
      </c>
      <c r="AN44" s="370"/>
      <c r="AO44" s="56"/>
      <c r="AP44" s="56"/>
      <c r="AQ44" s="56"/>
      <c r="AR44" s="54"/>
    </row>
    <row r="45" spans="2:44" s="1" customFormat="1" ht="6.95" customHeight="1">
      <c r="B45" s="34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4"/>
    </row>
    <row r="46" spans="2:56" s="1" customFormat="1" ht="15">
      <c r="B46" s="34"/>
      <c r="C46" s="58" t="s">
        <v>29</v>
      </c>
      <c r="D46" s="56"/>
      <c r="E46" s="56"/>
      <c r="F46" s="56"/>
      <c r="G46" s="56"/>
      <c r="H46" s="56"/>
      <c r="I46" s="56"/>
      <c r="J46" s="56"/>
      <c r="K46" s="56"/>
      <c r="L46" s="59" t="str">
        <f>IF(E11="","",E11)</f>
        <v>Povodí Odry, státní podnik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8" t="s">
        <v>37</v>
      </c>
      <c r="AJ46" s="56"/>
      <c r="AK46" s="56"/>
      <c r="AL46" s="56"/>
      <c r="AM46" s="371" t="str">
        <f>IF(E17="","",E17)</f>
        <v>Lesprojekt Krnov s.r.o.</v>
      </c>
      <c r="AN46" s="370"/>
      <c r="AO46" s="370"/>
      <c r="AP46" s="370"/>
      <c r="AQ46" s="56"/>
      <c r="AR46" s="54"/>
      <c r="AS46" s="372" t="s">
        <v>57</v>
      </c>
      <c r="AT46" s="373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34"/>
      <c r="C47" s="58" t="s">
        <v>35</v>
      </c>
      <c r="D47" s="56"/>
      <c r="E47" s="56"/>
      <c r="F47" s="56"/>
      <c r="G47" s="56"/>
      <c r="H47" s="56"/>
      <c r="I47" s="56"/>
      <c r="J47" s="56"/>
      <c r="K47" s="56"/>
      <c r="L47" s="59" t="str">
        <f>IF(E14="Vyplň údaj","",E14)</f>
        <v/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4"/>
      <c r="AS47" s="374"/>
      <c r="AT47" s="375"/>
      <c r="AU47" s="69"/>
      <c r="AV47" s="69"/>
      <c r="AW47" s="69"/>
      <c r="AX47" s="69"/>
      <c r="AY47" s="69"/>
      <c r="AZ47" s="69"/>
      <c r="BA47" s="69"/>
      <c r="BB47" s="69"/>
      <c r="BC47" s="69"/>
      <c r="BD47" s="70"/>
    </row>
    <row r="48" spans="2:56" s="1" customFormat="1" ht="10.9" customHeight="1">
      <c r="B48" s="34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4"/>
      <c r="AS48" s="376"/>
      <c r="AT48" s="352"/>
      <c r="AU48" s="35"/>
      <c r="AV48" s="35"/>
      <c r="AW48" s="35"/>
      <c r="AX48" s="35"/>
      <c r="AY48" s="35"/>
      <c r="AZ48" s="35"/>
      <c r="BA48" s="35"/>
      <c r="BB48" s="35"/>
      <c r="BC48" s="35"/>
      <c r="BD48" s="71"/>
    </row>
    <row r="49" spans="2:56" s="1" customFormat="1" ht="29.25" customHeight="1">
      <c r="B49" s="34"/>
      <c r="C49" s="353" t="s">
        <v>58</v>
      </c>
      <c r="D49" s="354"/>
      <c r="E49" s="354"/>
      <c r="F49" s="354"/>
      <c r="G49" s="354"/>
      <c r="H49" s="72"/>
      <c r="I49" s="355" t="s">
        <v>59</v>
      </c>
      <c r="J49" s="354"/>
      <c r="K49" s="354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354"/>
      <c r="Z49" s="354"/>
      <c r="AA49" s="354"/>
      <c r="AB49" s="354"/>
      <c r="AC49" s="354"/>
      <c r="AD49" s="354"/>
      <c r="AE49" s="354"/>
      <c r="AF49" s="354"/>
      <c r="AG49" s="356" t="s">
        <v>60</v>
      </c>
      <c r="AH49" s="354"/>
      <c r="AI49" s="354"/>
      <c r="AJ49" s="354"/>
      <c r="AK49" s="354"/>
      <c r="AL49" s="354"/>
      <c r="AM49" s="354"/>
      <c r="AN49" s="355" t="s">
        <v>61</v>
      </c>
      <c r="AO49" s="354"/>
      <c r="AP49" s="354"/>
      <c r="AQ49" s="73" t="s">
        <v>62</v>
      </c>
      <c r="AR49" s="54"/>
      <c r="AS49" s="74" t="s">
        <v>63</v>
      </c>
      <c r="AT49" s="75" t="s">
        <v>64</v>
      </c>
      <c r="AU49" s="75" t="s">
        <v>65</v>
      </c>
      <c r="AV49" s="75" t="s">
        <v>66</v>
      </c>
      <c r="AW49" s="75" t="s">
        <v>67</v>
      </c>
      <c r="AX49" s="75" t="s">
        <v>68</v>
      </c>
      <c r="AY49" s="75" t="s">
        <v>69</v>
      </c>
      <c r="AZ49" s="75" t="s">
        <v>70</v>
      </c>
      <c r="BA49" s="75" t="s">
        <v>71</v>
      </c>
      <c r="BB49" s="75" t="s">
        <v>72</v>
      </c>
      <c r="BC49" s="75" t="s">
        <v>73</v>
      </c>
      <c r="BD49" s="76" t="s">
        <v>74</v>
      </c>
    </row>
    <row r="50" spans="2:56" s="1" customFormat="1" ht="10.9" customHeight="1">
      <c r="B50" s="34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4"/>
      <c r="AS50" s="77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9"/>
    </row>
    <row r="51" spans="2:90" s="4" customFormat="1" ht="32.45" customHeight="1">
      <c r="B51" s="61"/>
      <c r="C51" s="80" t="s">
        <v>75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364">
        <f>ROUND(SUM(AG52:AG53),2)</f>
        <v>0</v>
      </c>
      <c r="AH51" s="364"/>
      <c r="AI51" s="364"/>
      <c r="AJ51" s="364"/>
      <c r="AK51" s="364"/>
      <c r="AL51" s="364"/>
      <c r="AM51" s="364"/>
      <c r="AN51" s="365">
        <f>SUM(AG51,AT51)</f>
        <v>0</v>
      </c>
      <c r="AO51" s="365"/>
      <c r="AP51" s="365"/>
      <c r="AQ51" s="82" t="s">
        <v>20</v>
      </c>
      <c r="AR51" s="64"/>
      <c r="AS51" s="83">
        <f>ROUND(SUM(AS52:AS53),2)</f>
        <v>0</v>
      </c>
      <c r="AT51" s="84">
        <f>ROUND(SUM(AV51:AW51),2)</f>
        <v>0</v>
      </c>
      <c r="AU51" s="85">
        <f>ROUND(SUM(AU52:AU53),5)</f>
        <v>0</v>
      </c>
      <c r="AV51" s="84">
        <f>ROUND(AZ51*L26,2)</f>
        <v>0</v>
      </c>
      <c r="AW51" s="84">
        <f>ROUND(BA51*L27,2)</f>
        <v>0</v>
      </c>
      <c r="AX51" s="84">
        <f>ROUND(BB51*L26,2)</f>
        <v>0</v>
      </c>
      <c r="AY51" s="84">
        <f>ROUND(BC51*L27,2)</f>
        <v>0</v>
      </c>
      <c r="AZ51" s="84">
        <f>ROUND(SUM(AZ52:AZ53),2)</f>
        <v>0</v>
      </c>
      <c r="BA51" s="84">
        <f>ROUND(SUM(BA52:BA53),2)</f>
        <v>0</v>
      </c>
      <c r="BB51" s="84">
        <f>ROUND(SUM(BB52:BB53),2)</f>
        <v>0</v>
      </c>
      <c r="BC51" s="84">
        <f>ROUND(SUM(BC52:BC53),2)</f>
        <v>0</v>
      </c>
      <c r="BD51" s="86">
        <f>ROUND(SUM(BD52:BD53),2)</f>
        <v>0</v>
      </c>
      <c r="BS51" s="87" t="s">
        <v>76</v>
      </c>
      <c r="BT51" s="87" t="s">
        <v>77</v>
      </c>
      <c r="BU51" s="88" t="s">
        <v>78</v>
      </c>
      <c r="BV51" s="87" t="s">
        <v>79</v>
      </c>
      <c r="BW51" s="87" t="s">
        <v>5</v>
      </c>
      <c r="BX51" s="87" t="s">
        <v>80</v>
      </c>
      <c r="CL51" s="87" t="s">
        <v>20</v>
      </c>
    </row>
    <row r="52" spans="1:91" s="5" customFormat="1" ht="37.5" customHeight="1">
      <c r="A52" s="255" t="s">
        <v>645</v>
      </c>
      <c r="B52" s="89"/>
      <c r="C52" s="90"/>
      <c r="D52" s="361" t="s">
        <v>81</v>
      </c>
      <c r="E52" s="362"/>
      <c r="F52" s="362"/>
      <c r="G52" s="362"/>
      <c r="H52" s="362"/>
      <c r="I52" s="91"/>
      <c r="J52" s="361" t="s">
        <v>82</v>
      </c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3">
        <f>'43092-01 - VT Osoblaha-Pe...'!J27</f>
        <v>0</v>
      </c>
      <c r="AH52" s="362"/>
      <c r="AI52" s="362"/>
      <c r="AJ52" s="362"/>
      <c r="AK52" s="362"/>
      <c r="AL52" s="362"/>
      <c r="AM52" s="362"/>
      <c r="AN52" s="363">
        <f>SUM(AG52,AT52)</f>
        <v>0</v>
      </c>
      <c r="AO52" s="362"/>
      <c r="AP52" s="362"/>
      <c r="AQ52" s="92" t="s">
        <v>83</v>
      </c>
      <c r="AR52" s="93"/>
      <c r="AS52" s="94">
        <v>0</v>
      </c>
      <c r="AT52" s="95">
        <f>ROUND(SUM(AV52:AW52),2)</f>
        <v>0</v>
      </c>
      <c r="AU52" s="96">
        <f>'43092-01 - VT Osoblaha-Pe...'!P86</f>
        <v>0</v>
      </c>
      <c r="AV52" s="95">
        <f>'43092-01 - VT Osoblaha-Pe...'!J30</f>
        <v>0</v>
      </c>
      <c r="AW52" s="95">
        <f>'43092-01 - VT Osoblaha-Pe...'!J31</f>
        <v>0</v>
      </c>
      <c r="AX52" s="95">
        <f>'43092-01 - VT Osoblaha-Pe...'!J32</f>
        <v>0</v>
      </c>
      <c r="AY52" s="95">
        <f>'43092-01 - VT Osoblaha-Pe...'!J33</f>
        <v>0</v>
      </c>
      <c r="AZ52" s="95">
        <f>'43092-01 - VT Osoblaha-Pe...'!F30</f>
        <v>0</v>
      </c>
      <c r="BA52" s="95">
        <f>'43092-01 - VT Osoblaha-Pe...'!F31</f>
        <v>0</v>
      </c>
      <c r="BB52" s="95">
        <f>'43092-01 - VT Osoblaha-Pe...'!F32</f>
        <v>0</v>
      </c>
      <c r="BC52" s="95">
        <f>'43092-01 - VT Osoblaha-Pe...'!F33</f>
        <v>0</v>
      </c>
      <c r="BD52" s="97">
        <f>'43092-01 - VT Osoblaha-Pe...'!F34</f>
        <v>0</v>
      </c>
      <c r="BT52" s="98" t="s">
        <v>22</v>
      </c>
      <c r="BV52" s="98" t="s">
        <v>79</v>
      </c>
      <c r="BW52" s="98" t="s">
        <v>84</v>
      </c>
      <c r="BX52" s="98" t="s">
        <v>5</v>
      </c>
      <c r="CL52" s="98" t="s">
        <v>20</v>
      </c>
      <c r="CM52" s="98" t="s">
        <v>85</v>
      </c>
    </row>
    <row r="53" spans="1:91" s="5" customFormat="1" ht="37.5" customHeight="1">
      <c r="A53" s="255" t="s">
        <v>645</v>
      </c>
      <c r="B53" s="89"/>
      <c r="C53" s="90"/>
      <c r="D53" s="361" t="s">
        <v>86</v>
      </c>
      <c r="E53" s="362"/>
      <c r="F53" s="362"/>
      <c r="G53" s="362"/>
      <c r="H53" s="362"/>
      <c r="I53" s="91"/>
      <c r="J53" s="361" t="s">
        <v>87</v>
      </c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3">
        <f>'43092-02 - VT Osoblaha- P...'!J27</f>
        <v>0</v>
      </c>
      <c r="AH53" s="362"/>
      <c r="AI53" s="362"/>
      <c r="AJ53" s="362"/>
      <c r="AK53" s="362"/>
      <c r="AL53" s="362"/>
      <c r="AM53" s="362"/>
      <c r="AN53" s="363">
        <f>SUM(AG53,AT53)</f>
        <v>0</v>
      </c>
      <c r="AO53" s="362"/>
      <c r="AP53" s="362"/>
      <c r="AQ53" s="92" t="s">
        <v>83</v>
      </c>
      <c r="AR53" s="93"/>
      <c r="AS53" s="99">
        <v>0</v>
      </c>
      <c r="AT53" s="100">
        <f>ROUND(SUM(AV53:AW53),2)</f>
        <v>0</v>
      </c>
      <c r="AU53" s="101">
        <f>'43092-02 - VT Osoblaha- P...'!P78</f>
        <v>0</v>
      </c>
      <c r="AV53" s="100">
        <f>'43092-02 - VT Osoblaha- P...'!J30</f>
        <v>0</v>
      </c>
      <c r="AW53" s="100">
        <f>'43092-02 - VT Osoblaha- P...'!J31</f>
        <v>0</v>
      </c>
      <c r="AX53" s="100">
        <f>'43092-02 - VT Osoblaha- P...'!J32</f>
        <v>0</v>
      </c>
      <c r="AY53" s="100">
        <f>'43092-02 - VT Osoblaha- P...'!J33</f>
        <v>0</v>
      </c>
      <c r="AZ53" s="100">
        <f>'43092-02 - VT Osoblaha- P...'!F30</f>
        <v>0</v>
      </c>
      <c r="BA53" s="100">
        <f>'43092-02 - VT Osoblaha- P...'!F31</f>
        <v>0</v>
      </c>
      <c r="BB53" s="100">
        <f>'43092-02 - VT Osoblaha- P...'!F32</f>
        <v>0</v>
      </c>
      <c r="BC53" s="100">
        <f>'43092-02 - VT Osoblaha- P...'!F33</f>
        <v>0</v>
      </c>
      <c r="BD53" s="102">
        <f>'43092-02 - VT Osoblaha- P...'!F34</f>
        <v>0</v>
      </c>
      <c r="BT53" s="98" t="s">
        <v>22</v>
      </c>
      <c r="BV53" s="98" t="s">
        <v>79</v>
      </c>
      <c r="BW53" s="98" t="s">
        <v>88</v>
      </c>
      <c r="BX53" s="98" t="s">
        <v>5</v>
      </c>
      <c r="CL53" s="98" t="s">
        <v>20</v>
      </c>
      <c r="CM53" s="98" t="s">
        <v>85</v>
      </c>
    </row>
    <row r="54" spans="2:44" s="1" customFormat="1" ht="30" customHeight="1">
      <c r="B54" s="34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4"/>
    </row>
    <row r="55" spans="2:44" s="1" customFormat="1" ht="6.95" customHeight="1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4"/>
    </row>
  </sheetData>
  <sheetProtection password="CC35" sheet="1" objects="1" scenarios="1" formatColumns="0" formatRows="0" sort="0" autoFilter="0"/>
  <mergeCells count="45"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  <mergeCell ref="D52:H52"/>
    <mergeCell ref="J52:AF5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K6:AO6"/>
    <mergeCell ref="E14:AJ14"/>
    <mergeCell ref="E20:AN20"/>
    <mergeCell ref="AK23:AO23"/>
    <mergeCell ref="L25:O25"/>
    <mergeCell ref="W25:AE25"/>
    <mergeCell ref="AK25:AO25"/>
    <mergeCell ref="L28:O28"/>
    <mergeCell ref="L26:O26"/>
    <mergeCell ref="W26:AE26"/>
    <mergeCell ref="AK26:AO26"/>
    <mergeCell ref="L27:O27"/>
    <mergeCell ref="W27:AE27"/>
    <mergeCell ref="AK27:AO27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43092-01 - VT Osoblaha-Pe...'!C2" tooltip="43092-01 - VT Osoblaha-Pe..." display="/"/>
    <hyperlink ref="A53" location="'43092-02 - VT Osoblaha- P...'!C2" tooltip="43092-02 - VT Osoblaha- P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64"/>
  <sheetViews>
    <sheetView showGridLines="0" workbookViewId="0" topLeftCell="A1">
      <pane ySplit="1" topLeftCell="A2" activePane="bottomLeft" state="frozen"/>
      <selection pane="topLeft" activeCell="E20" sqref="E20:AN20"/>
      <selection pane="bottomLeft" activeCell="E20" sqref="E20:AN2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57"/>
      <c r="C1" s="257"/>
      <c r="D1" s="256" t="s">
        <v>1</v>
      </c>
      <c r="E1" s="257"/>
      <c r="F1" s="258" t="s">
        <v>646</v>
      </c>
      <c r="G1" s="382" t="s">
        <v>647</v>
      </c>
      <c r="H1" s="382"/>
      <c r="I1" s="262"/>
      <c r="J1" s="258" t="s">
        <v>648</v>
      </c>
      <c r="K1" s="256" t="s">
        <v>89</v>
      </c>
      <c r="L1" s="258" t="s">
        <v>649</v>
      </c>
      <c r="M1" s="258"/>
      <c r="N1" s="258"/>
      <c r="O1" s="258"/>
      <c r="P1" s="258"/>
      <c r="Q1" s="258"/>
      <c r="R1" s="258"/>
      <c r="S1" s="258"/>
      <c r="T1" s="258"/>
      <c r="U1" s="254"/>
      <c r="V1" s="254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56" ht="36.95" customHeight="1"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17" t="s">
        <v>84</v>
      </c>
      <c r="AZ2" s="104" t="s">
        <v>90</v>
      </c>
      <c r="BA2" s="104" t="s">
        <v>20</v>
      </c>
      <c r="BB2" s="104" t="s">
        <v>20</v>
      </c>
      <c r="BC2" s="104" t="s">
        <v>91</v>
      </c>
      <c r="BD2" s="104" t="s">
        <v>85</v>
      </c>
    </row>
    <row r="3" spans="2:56" ht="6.95" customHeight="1">
      <c r="B3" s="18"/>
      <c r="C3" s="19"/>
      <c r="D3" s="19"/>
      <c r="E3" s="19"/>
      <c r="F3" s="19"/>
      <c r="G3" s="19"/>
      <c r="H3" s="19"/>
      <c r="I3" s="105"/>
      <c r="J3" s="19"/>
      <c r="K3" s="20"/>
      <c r="AT3" s="17" t="s">
        <v>85</v>
      </c>
      <c r="AZ3" s="104" t="s">
        <v>92</v>
      </c>
      <c r="BA3" s="104" t="s">
        <v>20</v>
      </c>
      <c r="BB3" s="104" t="s">
        <v>20</v>
      </c>
      <c r="BC3" s="104" t="s">
        <v>93</v>
      </c>
      <c r="BD3" s="104" t="s">
        <v>85</v>
      </c>
    </row>
    <row r="4" spans="2:56" ht="36.95" customHeight="1">
      <c r="B4" s="21"/>
      <c r="C4" s="22"/>
      <c r="D4" s="23" t="s">
        <v>94</v>
      </c>
      <c r="E4" s="22"/>
      <c r="F4" s="22"/>
      <c r="G4" s="22"/>
      <c r="H4" s="22"/>
      <c r="I4" s="106"/>
      <c r="J4" s="22"/>
      <c r="K4" s="24"/>
      <c r="M4" s="25" t="s">
        <v>10</v>
      </c>
      <c r="AT4" s="17" t="s">
        <v>4</v>
      </c>
      <c r="AZ4" s="104" t="s">
        <v>95</v>
      </c>
      <c r="BA4" s="104" t="s">
        <v>20</v>
      </c>
      <c r="BB4" s="104" t="s">
        <v>20</v>
      </c>
      <c r="BC4" s="104" t="s">
        <v>96</v>
      </c>
      <c r="BD4" s="104" t="s">
        <v>85</v>
      </c>
    </row>
    <row r="5" spans="2:56" ht="6.95" customHeight="1">
      <c r="B5" s="21"/>
      <c r="C5" s="22"/>
      <c r="D5" s="22"/>
      <c r="E5" s="22"/>
      <c r="F5" s="22"/>
      <c r="G5" s="22"/>
      <c r="H5" s="22"/>
      <c r="I5" s="106"/>
      <c r="J5" s="22"/>
      <c r="K5" s="24"/>
      <c r="AZ5" s="104" t="s">
        <v>97</v>
      </c>
      <c r="BA5" s="104" t="s">
        <v>20</v>
      </c>
      <c r="BB5" s="104" t="s">
        <v>20</v>
      </c>
      <c r="BC5" s="104" t="s">
        <v>98</v>
      </c>
      <c r="BD5" s="104" t="s">
        <v>85</v>
      </c>
    </row>
    <row r="6" spans="2:56" ht="15">
      <c r="B6" s="21"/>
      <c r="C6" s="22"/>
      <c r="D6" s="30" t="s">
        <v>16</v>
      </c>
      <c r="E6" s="22"/>
      <c r="F6" s="22"/>
      <c r="G6" s="22"/>
      <c r="H6" s="22"/>
      <c r="I6" s="106"/>
      <c r="J6" s="22"/>
      <c r="K6" s="24"/>
      <c r="AZ6" s="104" t="s">
        <v>99</v>
      </c>
      <c r="BA6" s="104" t="s">
        <v>20</v>
      </c>
      <c r="BB6" s="104" t="s">
        <v>20</v>
      </c>
      <c r="BC6" s="104" t="s">
        <v>100</v>
      </c>
      <c r="BD6" s="104" t="s">
        <v>85</v>
      </c>
    </row>
    <row r="7" spans="2:56" ht="22.5" customHeight="1">
      <c r="B7" s="21"/>
      <c r="C7" s="22"/>
      <c r="D7" s="22"/>
      <c r="E7" s="383" t="str">
        <f>'Rekapitulace stavby'!K6</f>
        <v>VT Osoblaha-Petrovice Petr1 km 30,700-33,000</v>
      </c>
      <c r="F7" s="346"/>
      <c r="G7" s="346"/>
      <c r="H7" s="346"/>
      <c r="I7" s="106"/>
      <c r="J7" s="22"/>
      <c r="K7" s="24"/>
      <c r="AZ7" s="104" t="s">
        <v>101</v>
      </c>
      <c r="BA7" s="104" t="s">
        <v>20</v>
      </c>
      <c r="BB7" s="104" t="s">
        <v>20</v>
      </c>
      <c r="BC7" s="104" t="s">
        <v>102</v>
      </c>
      <c r="BD7" s="104" t="s">
        <v>85</v>
      </c>
    </row>
    <row r="8" spans="2:56" s="1" customFormat="1" ht="15">
      <c r="B8" s="34"/>
      <c r="C8" s="35"/>
      <c r="D8" s="30" t="s">
        <v>103</v>
      </c>
      <c r="E8" s="35"/>
      <c r="F8" s="35"/>
      <c r="G8" s="35"/>
      <c r="H8" s="35"/>
      <c r="I8" s="107"/>
      <c r="J8" s="35"/>
      <c r="K8" s="38"/>
      <c r="AZ8" s="104" t="s">
        <v>104</v>
      </c>
      <c r="BA8" s="104" t="s">
        <v>20</v>
      </c>
      <c r="BB8" s="104" t="s">
        <v>20</v>
      </c>
      <c r="BC8" s="104" t="s">
        <v>105</v>
      </c>
      <c r="BD8" s="104" t="s">
        <v>106</v>
      </c>
    </row>
    <row r="9" spans="2:56" s="1" customFormat="1" ht="36.95" customHeight="1">
      <c r="B9" s="34"/>
      <c r="C9" s="35"/>
      <c r="D9" s="35"/>
      <c r="E9" s="384" t="s">
        <v>107</v>
      </c>
      <c r="F9" s="352"/>
      <c r="G9" s="352"/>
      <c r="H9" s="352"/>
      <c r="I9" s="107"/>
      <c r="J9" s="35"/>
      <c r="K9" s="38"/>
      <c r="AZ9" s="104" t="s">
        <v>108</v>
      </c>
      <c r="BA9" s="104" t="s">
        <v>20</v>
      </c>
      <c r="BB9" s="104" t="s">
        <v>20</v>
      </c>
      <c r="BC9" s="104" t="s">
        <v>105</v>
      </c>
      <c r="BD9" s="104" t="s">
        <v>85</v>
      </c>
    </row>
    <row r="10" spans="2:56" s="1" customFormat="1" ht="13.5">
      <c r="B10" s="34"/>
      <c r="C10" s="35"/>
      <c r="D10" s="35"/>
      <c r="E10" s="35"/>
      <c r="F10" s="35"/>
      <c r="G10" s="35"/>
      <c r="H10" s="35"/>
      <c r="I10" s="107"/>
      <c r="J10" s="35"/>
      <c r="K10" s="38"/>
      <c r="AZ10" s="104" t="s">
        <v>109</v>
      </c>
      <c r="BA10" s="104" t="s">
        <v>20</v>
      </c>
      <c r="BB10" s="104" t="s">
        <v>20</v>
      </c>
      <c r="BC10" s="104" t="s">
        <v>110</v>
      </c>
      <c r="BD10" s="104" t="s">
        <v>85</v>
      </c>
    </row>
    <row r="11" spans="2:56" s="1" customFormat="1" ht="14.4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108" t="s">
        <v>21</v>
      </c>
      <c r="J11" s="28" t="s">
        <v>20</v>
      </c>
      <c r="K11" s="38"/>
      <c r="AZ11" s="104" t="s">
        <v>111</v>
      </c>
      <c r="BA11" s="104" t="s">
        <v>20</v>
      </c>
      <c r="BB11" s="104" t="s">
        <v>20</v>
      </c>
      <c r="BC11" s="104" t="s">
        <v>112</v>
      </c>
      <c r="BD11" s="104" t="s">
        <v>85</v>
      </c>
    </row>
    <row r="12" spans="2:56" s="1" customFormat="1" ht="14.4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108" t="s">
        <v>25</v>
      </c>
      <c r="J12" s="109" t="str">
        <f>'Rekapitulace stavby'!AN8</f>
        <v>15.12.2016</v>
      </c>
      <c r="K12" s="38"/>
      <c r="AZ12" s="104" t="s">
        <v>113</v>
      </c>
      <c r="BA12" s="104" t="s">
        <v>20</v>
      </c>
      <c r="BB12" s="104" t="s">
        <v>20</v>
      </c>
      <c r="BC12" s="104" t="s">
        <v>114</v>
      </c>
      <c r="BD12" s="104" t="s">
        <v>85</v>
      </c>
    </row>
    <row r="13" spans="2:11" s="1" customFormat="1" ht="10.9" customHeight="1">
      <c r="B13" s="34"/>
      <c r="C13" s="35"/>
      <c r="D13" s="35"/>
      <c r="E13" s="35"/>
      <c r="F13" s="35"/>
      <c r="G13" s="35"/>
      <c r="H13" s="35"/>
      <c r="I13" s="107"/>
      <c r="J13" s="35"/>
      <c r="K13" s="38"/>
    </row>
    <row r="14" spans="2:11" s="1" customFormat="1" ht="14.45" customHeight="1">
      <c r="B14" s="34"/>
      <c r="C14" s="35"/>
      <c r="D14" s="30" t="s">
        <v>29</v>
      </c>
      <c r="E14" s="35"/>
      <c r="F14" s="35"/>
      <c r="G14" s="35"/>
      <c r="H14" s="35"/>
      <c r="I14" s="108" t="s">
        <v>30</v>
      </c>
      <c r="J14" s="28" t="s">
        <v>31</v>
      </c>
      <c r="K14" s="38"/>
    </row>
    <row r="15" spans="2:11" s="1" customFormat="1" ht="18" customHeight="1">
      <c r="B15" s="34"/>
      <c r="C15" s="35"/>
      <c r="D15" s="35"/>
      <c r="E15" s="28" t="s">
        <v>32</v>
      </c>
      <c r="F15" s="35"/>
      <c r="G15" s="35"/>
      <c r="H15" s="35"/>
      <c r="I15" s="108" t="s">
        <v>33</v>
      </c>
      <c r="J15" s="28" t="s">
        <v>34</v>
      </c>
      <c r="K15" s="38"/>
    </row>
    <row r="16" spans="2:11" s="1" customFormat="1" ht="6.95" customHeight="1">
      <c r="B16" s="34"/>
      <c r="C16" s="35"/>
      <c r="D16" s="35"/>
      <c r="E16" s="35"/>
      <c r="F16" s="35"/>
      <c r="G16" s="35"/>
      <c r="H16" s="35"/>
      <c r="I16" s="107"/>
      <c r="J16" s="35"/>
      <c r="K16" s="38"/>
    </row>
    <row r="17" spans="2:11" s="1" customFormat="1" ht="14.45" customHeight="1">
      <c r="B17" s="34"/>
      <c r="C17" s="35"/>
      <c r="D17" s="30" t="s">
        <v>35</v>
      </c>
      <c r="E17" s="35"/>
      <c r="F17" s="35"/>
      <c r="G17" s="35"/>
      <c r="H17" s="35"/>
      <c r="I17" s="108" t="s">
        <v>30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108" t="s">
        <v>33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07"/>
      <c r="J19" s="35"/>
      <c r="K19" s="38"/>
    </row>
    <row r="20" spans="2:11" s="1" customFormat="1" ht="14.45" customHeight="1">
      <c r="B20" s="34"/>
      <c r="C20" s="35"/>
      <c r="D20" s="30" t="s">
        <v>37</v>
      </c>
      <c r="E20" s="35"/>
      <c r="F20" s="35"/>
      <c r="G20" s="35"/>
      <c r="H20" s="35"/>
      <c r="I20" s="108" t="s">
        <v>30</v>
      </c>
      <c r="J20" s="28" t="s">
        <v>38</v>
      </c>
      <c r="K20" s="38"/>
    </row>
    <row r="21" spans="2:11" s="1" customFormat="1" ht="18" customHeight="1">
      <c r="B21" s="34"/>
      <c r="C21" s="35"/>
      <c r="D21" s="35"/>
      <c r="E21" s="28" t="s">
        <v>39</v>
      </c>
      <c r="F21" s="35"/>
      <c r="G21" s="35"/>
      <c r="H21" s="35"/>
      <c r="I21" s="108" t="s">
        <v>33</v>
      </c>
      <c r="J21" s="28" t="s">
        <v>40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07"/>
      <c r="J22" s="35"/>
      <c r="K22" s="38"/>
    </row>
    <row r="23" spans="2:11" s="1" customFormat="1" ht="14.45" customHeight="1">
      <c r="B23" s="34"/>
      <c r="C23" s="35"/>
      <c r="D23" s="30" t="s">
        <v>42</v>
      </c>
      <c r="E23" s="35"/>
      <c r="F23" s="35"/>
      <c r="G23" s="35"/>
      <c r="H23" s="35"/>
      <c r="I23" s="107"/>
      <c r="J23" s="35"/>
      <c r="K23" s="38"/>
    </row>
    <row r="24" spans="2:11" s="6" customFormat="1" ht="22.5" customHeight="1">
      <c r="B24" s="110"/>
      <c r="C24" s="111"/>
      <c r="D24" s="111"/>
      <c r="E24" s="348" t="s">
        <v>20</v>
      </c>
      <c r="F24" s="385"/>
      <c r="G24" s="385"/>
      <c r="H24" s="385"/>
      <c r="I24" s="112"/>
      <c r="J24" s="111"/>
      <c r="K24" s="113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07"/>
      <c r="J25" s="35"/>
      <c r="K25" s="38"/>
    </row>
    <row r="26" spans="2:11" s="1" customFormat="1" ht="6.95" customHeight="1">
      <c r="B26" s="34"/>
      <c r="C26" s="35"/>
      <c r="D26" s="78"/>
      <c r="E26" s="78"/>
      <c r="F26" s="78"/>
      <c r="G26" s="78"/>
      <c r="H26" s="78"/>
      <c r="I26" s="114"/>
      <c r="J26" s="78"/>
      <c r="K26" s="115"/>
    </row>
    <row r="27" spans="2:11" s="1" customFormat="1" ht="25.35" customHeight="1">
      <c r="B27" s="34"/>
      <c r="C27" s="35"/>
      <c r="D27" s="116" t="s">
        <v>43</v>
      </c>
      <c r="E27" s="35"/>
      <c r="F27" s="35"/>
      <c r="G27" s="35"/>
      <c r="H27" s="35"/>
      <c r="I27" s="107"/>
      <c r="J27" s="117">
        <f>ROUND(J86,2)</f>
        <v>0</v>
      </c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14"/>
      <c r="J28" s="78"/>
      <c r="K28" s="115"/>
    </row>
    <row r="29" spans="2:11" s="1" customFormat="1" ht="14.45" customHeight="1">
      <c r="B29" s="34"/>
      <c r="C29" s="35"/>
      <c r="D29" s="35"/>
      <c r="E29" s="35"/>
      <c r="F29" s="39" t="s">
        <v>45</v>
      </c>
      <c r="G29" s="35"/>
      <c r="H29" s="35"/>
      <c r="I29" s="118" t="s">
        <v>44</v>
      </c>
      <c r="J29" s="39" t="s">
        <v>46</v>
      </c>
      <c r="K29" s="38"/>
    </row>
    <row r="30" spans="2:11" s="1" customFormat="1" ht="14.45" customHeight="1">
      <c r="B30" s="34"/>
      <c r="C30" s="35"/>
      <c r="D30" s="42" t="s">
        <v>47</v>
      </c>
      <c r="E30" s="42" t="s">
        <v>48</v>
      </c>
      <c r="F30" s="119">
        <f>ROUND(SUM(BE86:BE363),2)</f>
        <v>0</v>
      </c>
      <c r="G30" s="35"/>
      <c r="H30" s="35"/>
      <c r="I30" s="120">
        <v>0.21</v>
      </c>
      <c r="J30" s="119">
        <f>ROUND(ROUND((SUM(BE86:BE363)),2)*I30,2)</f>
        <v>0</v>
      </c>
      <c r="K30" s="38"/>
    </row>
    <row r="31" spans="2:11" s="1" customFormat="1" ht="14.45" customHeight="1">
      <c r="B31" s="34"/>
      <c r="C31" s="35"/>
      <c r="D31" s="35"/>
      <c r="E31" s="42" t="s">
        <v>49</v>
      </c>
      <c r="F31" s="119">
        <f>ROUND(SUM(BF86:BF363),2)</f>
        <v>0</v>
      </c>
      <c r="G31" s="35"/>
      <c r="H31" s="35"/>
      <c r="I31" s="120">
        <v>0.15</v>
      </c>
      <c r="J31" s="119">
        <f>ROUND(ROUND((SUM(BF86:BF363)),2)*I31,2)</f>
        <v>0</v>
      </c>
      <c r="K31" s="38"/>
    </row>
    <row r="32" spans="2:11" s="1" customFormat="1" ht="14.45" customHeight="1" hidden="1">
      <c r="B32" s="34"/>
      <c r="C32" s="35"/>
      <c r="D32" s="35"/>
      <c r="E32" s="42" t="s">
        <v>50</v>
      </c>
      <c r="F32" s="119">
        <f>ROUND(SUM(BG86:BG363),2)</f>
        <v>0</v>
      </c>
      <c r="G32" s="35"/>
      <c r="H32" s="35"/>
      <c r="I32" s="120">
        <v>0.21</v>
      </c>
      <c r="J32" s="119">
        <v>0</v>
      </c>
      <c r="K32" s="38"/>
    </row>
    <row r="33" spans="2:11" s="1" customFormat="1" ht="14.45" customHeight="1" hidden="1">
      <c r="B33" s="34"/>
      <c r="C33" s="35"/>
      <c r="D33" s="35"/>
      <c r="E33" s="42" t="s">
        <v>51</v>
      </c>
      <c r="F33" s="119">
        <f>ROUND(SUM(BH86:BH363),2)</f>
        <v>0</v>
      </c>
      <c r="G33" s="35"/>
      <c r="H33" s="35"/>
      <c r="I33" s="120">
        <v>0.15</v>
      </c>
      <c r="J33" s="119">
        <v>0</v>
      </c>
      <c r="K33" s="38"/>
    </row>
    <row r="34" spans="2:11" s="1" customFormat="1" ht="14.45" customHeight="1" hidden="1">
      <c r="B34" s="34"/>
      <c r="C34" s="35"/>
      <c r="D34" s="35"/>
      <c r="E34" s="42" t="s">
        <v>52</v>
      </c>
      <c r="F34" s="119">
        <f>ROUND(SUM(BI86:BI363),2)</f>
        <v>0</v>
      </c>
      <c r="G34" s="35"/>
      <c r="H34" s="35"/>
      <c r="I34" s="120">
        <v>0</v>
      </c>
      <c r="J34" s="119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07"/>
      <c r="J35" s="35"/>
      <c r="K35" s="38"/>
    </row>
    <row r="36" spans="2:11" s="1" customFormat="1" ht="25.35" customHeight="1">
      <c r="B36" s="34"/>
      <c r="C36" s="121"/>
      <c r="D36" s="122" t="s">
        <v>53</v>
      </c>
      <c r="E36" s="72"/>
      <c r="F36" s="72"/>
      <c r="G36" s="123" t="s">
        <v>54</v>
      </c>
      <c r="H36" s="124" t="s">
        <v>55</v>
      </c>
      <c r="I36" s="125"/>
      <c r="J36" s="126">
        <f>SUM(J27:J34)</f>
        <v>0</v>
      </c>
      <c r="K36" s="127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28"/>
      <c r="J37" s="50"/>
      <c r="K37" s="51"/>
    </row>
    <row r="41" spans="2:11" s="1" customFormat="1" ht="6.95" customHeight="1">
      <c r="B41" s="129"/>
      <c r="C41" s="130"/>
      <c r="D41" s="130"/>
      <c r="E41" s="130"/>
      <c r="F41" s="130"/>
      <c r="G41" s="130"/>
      <c r="H41" s="130"/>
      <c r="I41" s="131"/>
      <c r="J41" s="130"/>
      <c r="K41" s="132"/>
    </row>
    <row r="42" spans="2:11" s="1" customFormat="1" ht="36.95" customHeight="1">
      <c r="B42" s="34"/>
      <c r="C42" s="23" t="s">
        <v>115</v>
      </c>
      <c r="D42" s="35"/>
      <c r="E42" s="35"/>
      <c r="F42" s="35"/>
      <c r="G42" s="35"/>
      <c r="H42" s="35"/>
      <c r="I42" s="107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07"/>
      <c r="J43" s="35"/>
      <c r="K43" s="38"/>
    </row>
    <row r="44" spans="2:11" s="1" customFormat="1" ht="14.45" customHeight="1">
      <c r="B44" s="34"/>
      <c r="C44" s="30" t="s">
        <v>16</v>
      </c>
      <c r="D44" s="35"/>
      <c r="E44" s="35"/>
      <c r="F44" s="35"/>
      <c r="G44" s="35"/>
      <c r="H44" s="35"/>
      <c r="I44" s="107"/>
      <c r="J44" s="35"/>
      <c r="K44" s="38"/>
    </row>
    <row r="45" spans="2:11" s="1" customFormat="1" ht="22.5" customHeight="1">
      <c r="B45" s="34"/>
      <c r="C45" s="35"/>
      <c r="D45" s="35"/>
      <c r="E45" s="383" t="str">
        <f>E7</f>
        <v>VT Osoblaha-Petrovice Petr1 km 30,700-33,000</v>
      </c>
      <c r="F45" s="352"/>
      <c r="G45" s="352"/>
      <c r="H45" s="352"/>
      <c r="I45" s="107"/>
      <c r="J45" s="35"/>
      <c r="K45" s="38"/>
    </row>
    <row r="46" spans="2:11" s="1" customFormat="1" ht="14.45" customHeight="1">
      <c r="B46" s="34"/>
      <c r="C46" s="30" t="s">
        <v>103</v>
      </c>
      <c r="D46" s="35"/>
      <c r="E46" s="35"/>
      <c r="F46" s="35"/>
      <c r="G46" s="35"/>
      <c r="H46" s="35"/>
      <c r="I46" s="107"/>
      <c r="J46" s="35"/>
      <c r="K46" s="38"/>
    </row>
    <row r="47" spans="2:11" s="1" customFormat="1" ht="23.25" customHeight="1">
      <c r="B47" s="34"/>
      <c r="C47" s="35"/>
      <c r="D47" s="35"/>
      <c r="E47" s="384" t="str">
        <f>E9</f>
        <v>43092-01 - VT Osoblaha-Petrovice km 30,700-33,000</v>
      </c>
      <c r="F47" s="352"/>
      <c r="G47" s="352"/>
      <c r="H47" s="352"/>
      <c r="I47" s="107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07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Petrovice</v>
      </c>
      <c r="G49" s="35"/>
      <c r="H49" s="35"/>
      <c r="I49" s="108" t="s">
        <v>25</v>
      </c>
      <c r="J49" s="109" t="str">
        <f>IF(J12="","",J12)</f>
        <v>15.12.2016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107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Povodí Odry, státní podnik</v>
      </c>
      <c r="G51" s="35"/>
      <c r="H51" s="35"/>
      <c r="I51" s="108" t="s">
        <v>37</v>
      </c>
      <c r="J51" s="28" t="str">
        <f>E21</f>
        <v>Lesprojekt Krnov s.r.o.</v>
      </c>
      <c r="K51" s="38"/>
    </row>
    <row r="52" spans="2:11" s="1" customFormat="1" ht="14.45" customHeight="1">
      <c r="B52" s="34"/>
      <c r="C52" s="30" t="s">
        <v>35</v>
      </c>
      <c r="D52" s="35"/>
      <c r="E52" s="35"/>
      <c r="F52" s="28" t="str">
        <f>IF(E18="","",E18)</f>
        <v/>
      </c>
      <c r="G52" s="35"/>
      <c r="H52" s="35"/>
      <c r="I52" s="107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7"/>
      <c r="J53" s="35"/>
      <c r="K53" s="38"/>
    </row>
    <row r="54" spans="2:11" s="1" customFormat="1" ht="29.25" customHeight="1">
      <c r="B54" s="34"/>
      <c r="C54" s="133" t="s">
        <v>116</v>
      </c>
      <c r="D54" s="121"/>
      <c r="E54" s="121"/>
      <c r="F54" s="121"/>
      <c r="G54" s="121"/>
      <c r="H54" s="121"/>
      <c r="I54" s="134"/>
      <c r="J54" s="135" t="s">
        <v>117</v>
      </c>
      <c r="K54" s="136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7"/>
      <c r="J55" s="35"/>
      <c r="K55" s="38"/>
    </row>
    <row r="56" spans="2:47" s="1" customFormat="1" ht="29.25" customHeight="1">
      <c r="B56" s="34"/>
      <c r="C56" s="137" t="s">
        <v>118</v>
      </c>
      <c r="D56" s="35"/>
      <c r="E56" s="35"/>
      <c r="F56" s="35"/>
      <c r="G56" s="35"/>
      <c r="H56" s="35"/>
      <c r="I56" s="107"/>
      <c r="J56" s="117">
        <f>J86</f>
        <v>0</v>
      </c>
      <c r="K56" s="38"/>
      <c r="AU56" s="17" t="s">
        <v>119</v>
      </c>
    </row>
    <row r="57" spans="2:11" s="7" customFormat="1" ht="24.95" customHeight="1">
      <c r="B57" s="138"/>
      <c r="C57" s="139"/>
      <c r="D57" s="140" t="s">
        <v>120</v>
      </c>
      <c r="E57" s="141"/>
      <c r="F57" s="141"/>
      <c r="G57" s="141"/>
      <c r="H57" s="141"/>
      <c r="I57" s="142"/>
      <c r="J57" s="143">
        <f>J87</f>
        <v>0</v>
      </c>
      <c r="K57" s="144"/>
    </row>
    <row r="58" spans="2:11" s="8" customFormat="1" ht="19.9" customHeight="1">
      <c r="B58" s="145"/>
      <c r="C58" s="146"/>
      <c r="D58" s="147" t="s">
        <v>121</v>
      </c>
      <c r="E58" s="148"/>
      <c r="F58" s="148"/>
      <c r="G58" s="148"/>
      <c r="H58" s="148"/>
      <c r="I58" s="149"/>
      <c r="J58" s="150">
        <f>J88</f>
        <v>0</v>
      </c>
      <c r="K58" s="151"/>
    </row>
    <row r="59" spans="2:11" s="8" customFormat="1" ht="19.9" customHeight="1">
      <c r="B59" s="145"/>
      <c r="C59" s="146"/>
      <c r="D59" s="147" t="s">
        <v>122</v>
      </c>
      <c r="E59" s="148"/>
      <c r="F59" s="148"/>
      <c r="G59" s="148"/>
      <c r="H59" s="148"/>
      <c r="I59" s="149"/>
      <c r="J59" s="150">
        <f>J160</f>
        <v>0</v>
      </c>
      <c r="K59" s="151"/>
    </row>
    <row r="60" spans="2:11" s="8" customFormat="1" ht="19.9" customHeight="1">
      <c r="B60" s="145"/>
      <c r="C60" s="146"/>
      <c r="D60" s="147" t="s">
        <v>123</v>
      </c>
      <c r="E60" s="148"/>
      <c r="F60" s="148"/>
      <c r="G60" s="148"/>
      <c r="H60" s="148"/>
      <c r="I60" s="149"/>
      <c r="J60" s="150">
        <f>J190</f>
        <v>0</v>
      </c>
      <c r="K60" s="151"/>
    </row>
    <row r="61" spans="2:11" s="8" customFormat="1" ht="19.9" customHeight="1">
      <c r="B61" s="145"/>
      <c r="C61" s="146"/>
      <c r="D61" s="147" t="s">
        <v>124</v>
      </c>
      <c r="E61" s="148"/>
      <c r="F61" s="148"/>
      <c r="G61" s="148"/>
      <c r="H61" s="148"/>
      <c r="I61" s="149"/>
      <c r="J61" s="150">
        <f>J239</f>
        <v>0</v>
      </c>
      <c r="K61" s="151"/>
    </row>
    <row r="62" spans="2:11" s="8" customFormat="1" ht="19.9" customHeight="1">
      <c r="B62" s="145"/>
      <c r="C62" s="146"/>
      <c r="D62" s="147" t="s">
        <v>125</v>
      </c>
      <c r="E62" s="148"/>
      <c r="F62" s="148"/>
      <c r="G62" s="148"/>
      <c r="H62" s="148"/>
      <c r="I62" s="149"/>
      <c r="J62" s="150">
        <f>J291</f>
        <v>0</v>
      </c>
      <c r="K62" s="151"/>
    </row>
    <row r="63" spans="2:11" s="8" customFormat="1" ht="19.9" customHeight="1">
      <c r="B63" s="145"/>
      <c r="C63" s="146"/>
      <c r="D63" s="147" t="s">
        <v>126</v>
      </c>
      <c r="E63" s="148"/>
      <c r="F63" s="148"/>
      <c r="G63" s="148"/>
      <c r="H63" s="148"/>
      <c r="I63" s="149"/>
      <c r="J63" s="150">
        <f>J298</f>
        <v>0</v>
      </c>
      <c r="K63" s="151"/>
    </row>
    <row r="64" spans="2:11" s="8" customFormat="1" ht="19.9" customHeight="1">
      <c r="B64" s="145"/>
      <c r="C64" s="146"/>
      <c r="D64" s="147" t="s">
        <v>127</v>
      </c>
      <c r="E64" s="148"/>
      <c r="F64" s="148"/>
      <c r="G64" s="148"/>
      <c r="H64" s="148"/>
      <c r="I64" s="149"/>
      <c r="J64" s="150">
        <f>J341</f>
        <v>0</v>
      </c>
      <c r="K64" s="151"/>
    </row>
    <row r="65" spans="2:11" s="7" customFormat="1" ht="24.95" customHeight="1">
      <c r="B65" s="138"/>
      <c r="C65" s="139"/>
      <c r="D65" s="140" t="s">
        <v>128</v>
      </c>
      <c r="E65" s="141"/>
      <c r="F65" s="141"/>
      <c r="G65" s="141"/>
      <c r="H65" s="141"/>
      <c r="I65" s="142"/>
      <c r="J65" s="143">
        <f>J355</f>
        <v>0</v>
      </c>
      <c r="K65" s="144"/>
    </row>
    <row r="66" spans="2:11" s="8" customFormat="1" ht="19.9" customHeight="1">
      <c r="B66" s="145"/>
      <c r="C66" s="146"/>
      <c r="D66" s="147" t="s">
        <v>129</v>
      </c>
      <c r="E66" s="148"/>
      <c r="F66" s="148"/>
      <c r="G66" s="148"/>
      <c r="H66" s="148"/>
      <c r="I66" s="149"/>
      <c r="J66" s="150">
        <f>J356</f>
        <v>0</v>
      </c>
      <c r="K66" s="151"/>
    </row>
    <row r="67" spans="2:11" s="1" customFormat="1" ht="21.75" customHeight="1">
      <c r="B67" s="34"/>
      <c r="C67" s="35"/>
      <c r="D67" s="35"/>
      <c r="E67" s="35"/>
      <c r="F67" s="35"/>
      <c r="G67" s="35"/>
      <c r="H67" s="35"/>
      <c r="I67" s="107"/>
      <c r="J67" s="35"/>
      <c r="K67" s="38"/>
    </row>
    <row r="68" spans="2:11" s="1" customFormat="1" ht="6.95" customHeight="1">
      <c r="B68" s="49"/>
      <c r="C68" s="50"/>
      <c r="D68" s="50"/>
      <c r="E68" s="50"/>
      <c r="F68" s="50"/>
      <c r="G68" s="50"/>
      <c r="H68" s="50"/>
      <c r="I68" s="128"/>
      <c r="J68" s="50"/>
      <c r="K68" s="51"/>
    </row>
    <row r="72" spans="2:12" s="1" customFormat="1" ht="6.95" customHeight="1">
      <c r="B72" s="52"/>
      <c r="C72" s="53"/>
      <c r="D72" s="53"/>
      <c r="E72" s="53"/>
      <c r="F72" s="53"/>
      <c r="G72" s="53"/>
      <c r="H72" s="53"/>
      <c r="I72" s="131"/>
      <c r="J72" s="53"/>
      <c r="K72" s="53"/>
      <c r="L72" s="54"/>
    </row>
    <row r="73" spans="2:12" s="1" customFormat="1" ht="36.95" customHeight="1">
      <c r="B73" s="34"/>
      <c r="C73" s="55" t="s">
        <v>130</v>
      </c>
      <c r="D73" s="56"/>
      <c r="E73" s="56"/>
      <c r="F73" s="56"/>
      <c r="G73" s="56"/>
      <c r="H73" s="56"/>
      <c r="I73" s="152"/>
      <c r="J73" s="56"/>
      <c r="K73" s="56"/>
      <c r="L73" s="54"/>
    </row>
    <row r="74" spans="2:12" s="1" customFormat="1" ht="6.95" customHeight="1">
      <c r="B74" s="34"/>
      <c r="C74" s="56"/>
      <c r="D74" s="56"/>
      <c r="E74" s="56"/>
      <c r="F74" s="56"/>
      <c r="G74" s="56"/>
      <c r="H74" s="56"/>
      <c r="I74" s="152"/>
      <c r="J74" s="56"/>
      <c r="K74" s="56"/>
      <c r="L74" s="54"/>
    </row>
    <row r="75" spans="2:12" s="1" customFormat="1" ht="14.45" customHeight="1">
      <c r="B75" s="34"/>
      <c r="C75" s="58" t="s">
        <v>16</v>
      </c>
      <c r="D75" s="56"/>
      <c r="E75" s="56"/>
      <c r="F75" s="56"/>
      <c r="G75" s="56"/>
      <c r="H75" s="56"/>
      <c r="I75" s="152"/>
      <c r="J75" s="56"/>
      <c r="K75" s="56"/>
      <c r="L75" s="54"/>
    </row>
    <row r="76" spans="2:12" s="1" customFormat="1" ht="22.5" customHeight="1">
      <c r="B76" s="34"/>
      <c r="C76" s="56"/>
      <c r="D76" s="56"/>
      <c r="E76" s="381" t="str">
        <f>E7</f>
        <v>VT Osoblaha-Petrovice Petr1 km 30,700-33,000</v>
      </c>
      <c r="F76" s="370"/>
      <c r="G76" s="370"/>
      <c r="H76" s="370"/>
      <c r="I76" s="152"/>
      <c r="J76" s="56"/>
      <c r="K76" s="56"/>
      <c r="L76" s="54"/>
    </row>
    <row r="77" spans="2:12" s="1" customFormat="1" ht="14.45" customHeight="1">
      <c r="B77" s="34"/>
      <c r="C77" s="58" t="s">
        <v>103</v>
      </c>
      <c r="D77" s="56"/>
      <c r="E77" s="56"/>
      <c r="F77" s="56"/>
      <c r="G77" s="56"/>
      <c r="H77" s="56"/>
      <c r="I77" s="152"/>
      <c r="J77" s="56"/>
      <c r="K77" s="56"/>
      <c r="L77" s="54"/>
    </row>
    <row r="78" spans="2:12" s="1" customFormat="1" ht="23.25" customHeight="1">
      <c r="B78" s="34"/>
      <c r="C78" s="56"/>
      <c r="D78" s="56"/>
      <c r="E78" s="367" t="str">
        <f>E9</f>
        <v>43092-01 - VT Osoblaha-Petrovice km 30,700-33,000</v>
      </c>
      <c r="F78" s="370"/>
      <c r="G78" s="370"/>
      <c r="H78" s="370"/>
      <c r="I78" s="152"/>
      <c r="J78" s="56"/>
      <c r="K78" s="56"/>
      <c r="L78" s="54"/>
    </row>
    <row r="79" spans="2:12" s="1" customFormat="1" ht="6.95" customHeight="1">
      <c r="B79" s="34"/>
      <c r="C79" s="56"/>
      <c r="D79" s="56"/>
      <c r="E79" s="56"/>
      <c r="F79" s="56"/>
      <c r="G79" s="56"/>
      <c r="H79" s="56"/>
      <c r="I79" s="152"/>
      <c r="J79" s="56"/>
      <c r="K79" s="56"/>
      <c r="L79" s="54"/>
    </row>
    <row r="80" spans="2:12" s="1" customFormat="1" ht="18" customHeight="1">
      <c r="B80" s="34"/>
      <c r="C80" s="58" t="s">
        <v>23</v>
      </c>
      <c r="D80" s="56"/>
      <c r="E80" s="56"/>
      <c r="F80" s="153" t="str">
        <f>F12</f>
        <v>Petrovice</v>
      </c>
      <c r="G80" s="56"/>
      <c r="H80" s="56"/>
      <c r="I80" s="154" t="s">
        <v>25</v>
      </c>
      <c r="J80" s="66" t="str">
        <f>IF(J12="","",J12)</f>
        <v>15.12.2016</v>
      </c>
      <c r="K80" s="56"/>
      <c r="L80" s="54"/>
    </row>
    <row r="81" spans="2:12" s="1" customFormat="1" ht="6.95" customHeight="1">
      <c r="B81" s="34"/>
      <c r="C81" s="56"/>
      <c r="D81" s="56"/>
      <c r="E81" s="56"/>
      <c r="F81" s="56"/>
      <c r="G81" s="56"/>
      <c r="H81" s="56"/>
      <c r="I81" s="152"/>
      <c r="J81" s="56"/>
      <c r="K81" s="56"/>
      <c r="L81" s="54"/>
    </row>
    <row r="82" spans="2:12" s="1" customFormat="1" ht="15">
      <c r="B82" s="34"/>
      <c r="C82" s="58" t="s">
        <v>29</v>
      </c>
      <c r="D82" s="56"/>
      <c r="E82" s="56"/>
      <c r="F82" s="153" t="str">
        <f>E15</f>
        <v>Povodí Odry, státní podnik</v>
      </c>
      <c r="G82" s="56"/>
      <c r="H82" s="56"/>
      <c r="I82" s="154" t="s">
        <v>37</v>
      </c>
      <c r="J82" s="153" t="str">
        <f>E21</f>
        <v>Lesprojekt Krnov s.r.o.</v>
      </c>
      <c r="K82" s="56"/>
      <c r="L82" s="54"/>
    </row>
    <row r="83" spans="2:12" s="1" customFormat="1" ht="14.45" customHeight="1">
      <c r="B83" s="34"/>
      <c r="C83" s="58" t="s">
        <v>35</v>
      </c>
      <c r="D83" s="56"/>
      <c r="E83" s="56"/>
      <c r="F83" s="153" t="str">
        <f>IF(E18="","",E18)</f>
        <v/>
      </c>
      <c r="G83" s="56"/>
      <c r="H83" s="56"/>
      <c r="I83" s="152"/>
      <c r="J83" s="56"/>
      <c r="K83" s="56"/>
      <c r="L83" s="54"/>
    </row>
    <row r="84" spans="2:12" s="1" customFormat="1" ht="10.35" customHeight="1">
      <c r="B84" s="34"/>
      <c r="C84" s="56"/>
      <c r="D84" s="56"/>
      <c r="E84" s="56"/>
      <c r="F84" s="56"/>
      <c r="G84" s="56"/>
      <c r="H84" s="56"/>
      <c r="I84" s="152"/>
      <c r="J84" s="56"/>
      <c r="K84" s="56"/>
      <c r="L84" s="54"/>
    </row>
    <row r="85" spans="2:20" s="9" customFormat="1" ht="29.25" customHeight="1">
      <c r="B85" s="155"/>
      <c r="C85" s="156" t="s">
        <v>131</v>
      </c>
      <c r="D85" s="157" t="s">
        <v>62</v>
      </c>
      <c r="E85" s="157" t="s">
        <v>58</v>
      </c>
      <c r="F85" s="157" t="s">
        <v>132</v>
      </c>
      <c r="G85" s="157" t="s">
        <v>133</v>
      </c>
      <c r="H85" s="157" t="s">
        <v>134</v>
      </c>
      <c r="I85" s="158" t="s">
        <v>135</v>
      </c>
      <c r="J85" s="157" t="s">
        <v>117</v>
      </c>
      <c r="K85" s="159" t="s">
        <v>136</v>
      </c>
      <c r="L85" s="160"/>
      <c r="M85" s="74" t="s">
        <v>137</v>
      </c>
      <c r="N85" s="75" t="s">
        <v>47</v>
      </c>
      <c r="O85" s="75" t="s">
        <v>138</v>
      </c>
      <c r="P85" s="75" t="s">
        <v>139</v>
      </c>
      <c r="Q85" s="75" t="s">
        <v>140</v>
      </c>
      <c r="R85" s="75" t="s">
        <v>141</v>
      </c>
      <c r="S85" s="75" t="s">
        <v>142</v>
      </c>
      <c r="T85" s="76" t="s">
        <v>143</v>
      </c>
    </row>
    <row r="86" spans="2:63" s="1" customFormat="1" ht="29.25" customHeight="1">
      <c r="B86" s="34"/>
      <c r="C86" s="80" t="s">
        <v>118</v>
      </c>
      <c r="D86" s="56"/>
      <c r="E86" s="56"/>
      <c r="F86" s="56"/>
      <c r="G86" s="56"/>
      <c r="H86" s="56"/>
      <c r="I86" s="152"/>
      <c r="J86" s="161">
        <f>BK86</f>
        <v>0</v>
      </c>
      <c r="K86" s="56"/>
      <c r="L86" s="54"/>
      <c r="M86" s="77"/>
      <c r="N86" s="78"/>
      <c r="O86" s="78"/>
      <c r="P86" s="162">
        <f>P87+P355</f>
        <v>0</v>
      </c>
      <c r="Q86" s="78"/>
      <c r="R86" s="162">
        <f>R87+R355</f>
        <v>1159.3646871000003</v>
      </c>
      <c r="S86" s="78"/>
      <c r="T86" s="163">
        <f>T87+T355</f>
        <v>647.763</v>
      </c>
      <c r="AT86" s="17" t="s">
        <v>76</v>
      </c>
      <c r="AU86" s="17" t="s">
        <v>119</v>
      </c>
      <c r="BK86" s="164">
        <f>BK87+BK355</f>
        <v>0</v>
      </c>
    </row>
    <row r="87" spans="2:63" s="10" customFormat="1" ht="37.35" customHeight="1">
      <c r="B87" s="165"/>
      <c r="C87" s="166"/>
      <c r="D87" s="167" t="s">
        <v>76</v>
      </c>
      <c r="E87" s="168" t="s">
        <v>144</v>
      </c>
      <c r="F87" s="168" t="s">
        <v>145</v>
      </c>
      <c r="G87" s="166"/>
      <c r="H87" s="166"/>
      <c r="I87" s="169"/>
      <c r="J87" s="170">
        <f>BK87</f>
        <v>0</v>
      </c>
      <c r="K87" s="166"/>
      <c r="L87" s="171"/>
      <c r="M87" s="172"/>
      <c r="N87" s="173"/>
      <c r="O87" s="173"/>
      <c r="P87" s="174">
        <f>P88+P160+P190+P239+P291+P298+P341</f>
        <v>0</v>
      </c>
      <c r="Q87" s="173"/>
      <c r="R87" s="174">
        <f>R88+R160+R190+R239+R291+R298+R341</f>
        <v>1159.3113587700002</v>
      </c>
      <c r="S87" s="173"/>
      <c r="T87" s="175">
        <f>T88+T160+T190+T239+T291+T298+T341</f>
        <v>647.763</v>
      </c>
      <c r="AR87" s="176" t="s">
        <v>22</v>
      </c>
      <c r="AT87" s="177" t="s">
        <v>76</v>
      </c>
      <c r="AU87" s="177" t="s">
        <v>77</v>
      </c>
      <c r="AY87" s="176" t="s">
        <v>146</v>
      </c>
      <c r="BK87" s="178">
        <f>BK88+BK160+BK190+BK239+BK291+BK298+BK341</f>
        <v>0</v>
      </c>
    </row>
    <row r="88" spans="2:63" s="10" customFormat="1" ht="19.9" customHeight="1">
      <c r="B88" s="165"/>
      <c r="C88" s="166"/>
      <c r="D88" s="179" t="s">
        <v>76</v>
      </c>
      <c r="E88" s="180" t="s">
        <v>22</v>
      </c>
      <c r="F88" s="180" t="s">
        <v>147</v>
      </c>
      <c r="G88" s="166"/>
      <c r="H88" s="166"/>
      <c r="I88" s="169"/>
      <c r="J88" s="181">
        <f>BK88</f>
        <v>0</v>
      </c>
      <c r="K88" s="166"/>
      <c r="L88" s="171"/>
      <c r="M88" s="172"/>
      <c r="N88" s="173"/>
      <c r="O88" s="173"/>
      <c r="P88" s="174">
        <f>SUM(P89:P159)</f>
        <v>0</v>
      </c>
      <c r="Q88" s="173"/>
      <c r="R88" s="174">
        <f>SUM(R89:R159)</f>
        <v>10.9917</v>
      </c>
      <c r="S88" s="173"/>
      <c r="T88" s="175">
        <f>SUM(T89:T159)</f>
        <v>0</v>
      </c>
      <c r="AR88" s="176" t="s">
        <v>22</v>
      </c>
      <c r="AT88" s="177" t="s">
        <v>76</v>
      </c>
      <c r="AU88" s="177" t="s">
        <v>22</v>
      </c>
      <c r="AY88" s="176" t="s">
        <v>146</v>
      </c>
      <c r="BK88" s="178">
        <f>SUM(BK89:BK159)</f>
        <v>0</v>
      </c>
    </row>
    <row r="89" spans="2:65" s="1" customFormat="1" ht="31.5" customHeight="1">
      <c r="B89" s="34"/>
      <c r="C89" s="182" t="s">
        <v>22</v>
      </c>
      <c r="D89" s="182" t="s">
        <v>148</v>
      </c>
      <c r="E89" s="183" t="s">
        <v>149</v>
      </c>
      <c r="F89" s="184" t="s">
        <v>150</v>
      </c>
      <c r="G89" s="185" t="s">
        <v>151</v>
      </c>
      <c r="H89" s="186">
        <v>1200</v>
      </c>
      <c r="I89" s="187"/>
      <c r="J89" s="188">
        <f>ROUND(I89*H89,2)</f>
        <v>0</v>
      </c>
      <c r="K89" s="184" t="s">
        <v>20</v>
      </c>
      <c r="L89" s="54"/>
      <c r="M89" s="189" t="s">
        <v>20</v>
      </c>
      <c r="N89" s="190" t="s">
        <v>48</v>
      </c>
      <c r="O89" s="35"/>
      <c r="P89" s="191">
        <f>O89*H89</f>
        <v>0</v>
      </c>
      <c r="Q89" s="191">
        <v>0</v>
      </c>
      <c r="R89" s="191">
        <f>Q89*H89</f>
        <v>0</v>
      </c>
      <c r="S89" s="191">
        <v>0</v>
      </c>
      <c r="T89" s="192">
        <f>S89*H89</f>
        <v>0</v>
      </c>
      <c r="AR89" s="17" t="s">
        <v>152</v>
      </c>
      <c r="AT89" s="17" t="s">
        <v>148</v>
      </c>
      <c r="AU89" s="17" t="s">
        <v>85</v>
      </c>
      <c r="AY89" s="17" t="s">
        <v>146</v>
      </c>
      <c r="BE89" s="193">
        <f>IF(N89="základní",J89,0)</f>
        <v>0</v>
      </c>
      <c r="BF89" s="193">
        <f>IF(N89="snížená",J89,0)</f>
        <v>0</v>
      </c>
      <c r="BG89" s="193">
        <f>IF(N89="zákl. přenesená",J89,0)</f>
        <v>0</v>
      </c>
      <c r="BH89" s="193">
        <f>IF(N89="sníž. přenesená",J89,0)</f>
        <v>0</v>
      </c>
      <c r="BI89" s="193">
        <f>IF(N89="nulová",J89,0)</f>
        <v>0</v>
      </c>
      <c r="BJ89" s="17" t="s">
        <v>22</v>
      </c>
      <c r="BK89" s="193">
        <f>ROUND(I89*H89,2)</f>
        <v>0</v>
      </c>
      <c r="BL89" s="17" t="s">
        <v>152</v>
      </c>
      <c r="BM89" s="17" t="s">
        <v>153</v>
      </c>
    </row>
    <row r="90" spans="2:51" s="11" customFormat="1" ht="13.5">
      <c r="B90" s="194"/>
      <c r="C90" s="195"/>
      <c r="D90" s="196" t="s">
        <v>154</v>
      </c>
      <c r="E90" s="197" t="s">
        <v>20</v>
      </c>
      <c r="F90" s="198" t="s">
        <v>155</v>
      </c>
      <c r="G90" s="195"/>
      <c r="H90" s="199">
        <v>1200</v>
      </c>
      <c r="I90" s="200"/>
      <c r="J90" s="195"/>
      <c r="K90" s="195"/>
      <c r="L90" s="201"/>
      <c r="M90" s="202"/>
      <c r="N90" s="203"/>
      <c r="O90" s="203"/>
      <c r="P90" s="203"/>
      <c r="Q90" s="203"/>
      <c r="R90" s="203"/>
      <c r="S90" s="203"/>
      <c r="T90" s="204"/>
      <c r="AT90" s="205" t="s">
        <v>154</v>
      </c>
      <c r="AU90" s="205" t="s">
        <v>85</v>
      </c>
      <c r="AV90" s="11" t="s">
        <v>85</v>
      </c>
      <c r="AW90" s="11" t="s">
        <v>41</v>
      </c>
      <c r="AX90" s="11" t="s">
        <v>22</v>
      </c>
      <c r="AY90" s="205" t="s">
        <v>146</v>
      </c>
    </row>
    <row r="91" spans="2:65" s="1" customFormat="1" ht="22.5" customHeight="1">
      <c r="B91" s="34"/>
      <c r="C91" s="182" t="s">
        <v>85</v>
      </c>
      <c r="D91" s="182" t="s">
        <v>148</v>
      </c>
      <c r="E91" s="183" t="s">
        <v>156</v>
      </c>
      <c r="F91" s="184" t="s">
        <v>157</v>
      </c>
      <c r="G91" s="185" t="s">
        <v>151</v>
      </c>
      <c r="H91" s="186">
        <v>1200</v>
      </c>
      <c r="I91" s="187"/>
      <c r="J91" s="188">
        <f>ROUND(I91*H91,2)</f>
        <v>0</v>
      </c>
      <c r="K91" s="184" t="s">
        <v>20</v>
      </c>
      <c r="L91" s="54"/>
      <c r="M91" s="189" t="s">
        <v>20</v>
      </c>
      <c r="N91" s="190" t="s">
        <v>48</v>
      </c>
      <c r="O91" s="35"/>
      <c r="P91" s="191">
        <f>O91*H91</f>
        <v>0</v>
      </c>
      <c r="Q91" s="191">
        <v>0.00018</v>
      </c>
      <c r="R91" s="191">
        <f>Q91*H91</f>
        <v>0.21600000000000003</v>
      </c>
      <c r="S91" s="191">
        <v>0</v>
      </c>
      <c r="T91" s="192">
        <f>S91*H91</f>
        <v>0</v>
      </c>
      <c r="AR91" s="17" t="s">
        <v>152</v>
      </c>
      <c r="AT91" s="17" t="s">
        <v>148</v>
      </c>
      <c r="AU91" s="17" t="s">
        <v>85</v>
      </c>
      <c r="AY91" s="17" t="s">
        <v>146</v>
      </c>
      <c r="BE91" s="193">
        <f>IF(N91="základní",J91,0)</f>
        <v>0</v>
      </c>
      <c r="BF91" s="193">
        <f>IF(N91="snížená",J91,0)</f>
        <v>0</v>
      </c>
      <c r="BG91" s="193">
        <f>IF(N91="zákl. přenesená",J91,0)</f>
        <v>0</v>
      </c>
      <c r="BH91" s="193">
        <f>IF(N91="sníž. přenesená",J91,0)</f>
        <v>0</v>
      </c>
      <c r="BI91" s="193">
        <f>IF(N91="nulová",J91,0)</f>
        <v>0</v>
      </c>
      <c r="BJ91" s="17" t="s">
        <v>22</v>
      </c>
      <c r="BK91" s="193">
        <f>ROUND(I91*H91,2)</f>
        <v>0</v>
      </c>
      <c r="BL91" s="17" t="s">
        <v>152</v>
      </c>
      <c r="BM91" s="17" t="s">
        <v>158</v>
      </c>
    </row>
    <row r="92" spans="2:51" s="11" customFormat="1" ht="13.5">
      <c r="B92" s="194"/>
      <c r="C92" s="195"/>
      <c r="D92" s="196" t="s">
        <v>154</v>
      </c>
      <c r="E92" s="197" t="s">
        <v>20</v>
      </c>
      <c r="F92" s="198" t="s">
        <v>155</v>
      </c>
      <c r="G92" s="195"/>
      <c r="H92" s="199">
        <v>1200</v>
      </c>
      <c r="I92" s="200"/>
      <c r="J92" s="195"/>
      <c r="K92" s="195"/>
      <c r="L92" s="201"/>
      <c r="M92" s="202"/>
      <c r="N92" s="203"/>
      <c r="O92" s="203"/>
      <c r="P92" s="203"/>
      <c r="Q92" s="203"/>
      <c r="R92" s="203"/>
      <c r="S92" s="203"/>
      <c r="T92" s="204"/>
      <c r="AT92" s="205" t="s">
        <v>154</v>
      </c>
      <c r="AU92" s="205" t="s">
        <v>85</v>
      </c>
      <c r="AV92" s="11" t="s">
        <v>85</v>
      </c>
      <c r="AW92" s="11" t="s">
        <v>41</v>
      </c>
      <c r="AX92" s="11" t="s">
        <v>22</v>
      </c>
      <c r="AY92" s="205" t="s">
        <v>146</v>
      </c>
    </row>
    <row r="93" spans="2:65" s="1" customFormat="1" ht="22.5" customHeight="1">
      <c r="B93" s="34"/>
      <c r="C93" s="182" t="s">
        <v>106</v>
      </c>
      <c r="D93" s="182" t="s">
        <v>148</v>
      </c>
      <c r="E93" s="183" t="s">
        <v>159</v>
      </c>
      <c r="F93" s="184" t="s">
        <v>160</v>
      </c>
      <c r="G93" s="185" t="s">
        <v>161</v>
      </c>
      <c r="H93" s="186">
        <v>25.1</v>
      </c>
      <c r="I93" s="187"/>
      <c r="J93" s="188">
        <f>ROUND(I93*H93,2)</f>
        <v>0</v>
      </c>
      <c r="K93" s="184" t="s">
        <v>20</v>
      </c>
      <c r="L93" s="54"/>
      <c r="M93" s="189" t="s">
        <v>20</v>
      </c>
      <c r="N93" s="190" t="s">
        <v>48</v>
      </c>
      <c r="O93" s="35"/>
      <c r="P93" s="191">
        <f>O93*H93</f>
        <v>0</v>
      </c>
      <c r="Q93" s="191">
        <v>0</v>
      </c>
      <c r="R93" s="191">
        <f>Q93*H93</f>
        <v>0</v>
      </c>
      <c r="S93" s="191">
        <v>0</v>
      </c>
      <c r="T93" s="192">
        <f>S93*H93</f>
        <v>0</v>
      </c>
      <c r="AR93" s="17" t="s">
        <v>152</v>
      </c>
      <c r="AT93" s="17" t="s">
        <v>148</v>
      </c>
      <c r="AU93" s="17" t="s">
        <v>85</v>
      </c>
      <c r="AY93" s="17" t="s">
        <v>146</v>
      </c>
      <c r="BE93" s="193">
        <f>IF(N93="základní",J93,0)</f>
        <v>0</v>
      </c>
      <c r="BF93" s="193">
        <f>IF(N93="snížená",J93,0)</f>
        <v>0</v>
      </c>
      <c r="BG93" s="193">
        <f>IF(N93="zákl. přenesená",J93,0)</f>
        <v>0</v>
      </c>
      <c r="BH93" s="193">
        <f>IF(N93="sníž. přenesená",J93,0)</f>
        <v>0</v>
      </c>
      <c r="BI93" s="193">
        <f>IF(N93="nulová",J93,0)</f>
        <v>0</v>
      </c>
      <c r="BJ93" s="17" t="s">
        <v>22</v>
      </c>
      <c r="BK93" s="193">
        <f>ROUND(I93*H93,2)</f>
        <v>0</v>
      </c>
      <c r="BL93" s="17" t="s">
        <v>152</v>
      </c>
      <c r="BM93" s="17" t="s">
        <v>162</v>
      </c>
    </row>
    <row r="94" spans="2:51" s="11" customFormat="1" ht="27">
      <c r="B94" s="194"/>
      <c r="C94" s="195"/>
      <c r="D94" s="206" t="s">
        <v>154</v>
      </c>
      <c r="E94" s="207" t="s">
        <v>20</v>
      </c>
      <c r="F94" s="208" t="s">
        <v>163</v>
      </c>
      <c r="G94" s="195"/>
      <c r="H94" s="209">
        <v>25.1</v>
      </c>
      <c r="I94" s="200"/>
      <c r="J94" s="195"/>
      <c r="K94" s="195"/>
      <c r="L94" s="201"/>
      <c r="M94" s="202"/>
      <c r="N94" s="203"/>
      <c r="O94" s="203"/>
      <c r="P94" s="203"/>
      <c r="Q94" s="203"/>
      <c r="R94" s="203"/>
      <c r="S94" s="203"/>
      <c r="T94" s="204"/>
      <c r="AT94" s="205" t="s">
        <v>154</v>
      </c>
      <c r="AU94" s="205" t="s">
        <v>85</v>
      </c>
      <c r="AV94" s="11" t="s">
        <v>85</v>
      </c>
      <c r="AW94" s="11" t="s">
        <v>41</v>
      </c>
      <c r="AX94" s="11" t="s">
        <v>77</v>
      </c>
      <c r="AY94" s="205" t="s">
        <v>146</v>
      </c>
    </row>
    <row r="95" spans="2:51" s="12" customFormat="1" ht="13.5">
      <c r="B95" s="210"/>
      <c r="C95" s="211"/>
      <c r="D95" s="196" t="s">
        <v>154</v>
      </c>
      <c r="E95" s="212" t="s">
        <v>164</v>
      </c>
      <c r="F95" s="213" t="s">
        <v>165</v>
      </c>
      <c r="G95" s="211"/>
      <c r="H95" s="214">
        <v>25.1</v>
      </c>
      <c r="I95" s="215"/>
      <c r="J95" s="211"/>
      <c r="K95" s="211"/>
      <c r="L95" s="216"/>
      <c r="M95" s="217"/>
      <c r="N95" s="218"/>
      <c r="O95" s="218"/>
      <c r="P95" s="218"/>
      <c r="Q95" s="218"/>
      <c r="R95" s="218"/>
      <c r="S95" s="218"/>
      <c r="T95" s="219"/>
      <c r="AT95" s="220" t="s">
        <v>154</v>
      </c>
      <c r="AU95" s="220" t="s">
        <v>85</v>
      </c>
      <c r="AV95" s="12" t="s">
        <v>152</v>
      </c>
      <c r="AW95" s="12" t="s">
        <v>41</v>
      </c>
      <c r="AX95" s="12" t="s">
        <v>22</v>
      </c>
      <c r="AY95" s="220" t="s">
        <v>146</v>
      </c>
    </row>
    <row r="96" spans="2:65" s="1" customFormat="1" ht="22.5" customHeight="1">
      <c r="B96" s="34"/>
      <c r="C96" s="182" t="s">
        <v>152</v>
      </c>
      <c r="D96" s="182" t="s">
        <v>148</v>
      </c>
      <c r="E96" s="183" t="s">
        <v>166</v>
      </c>
      <c r="F96" s="184" t="s">
        <v>167</v>
      </c>
      <c r="G96" s="185" t="s">
        <v>161</v>
      </c>
      <c r="H96" s="186">
        <v>25.1</v>
      </c>
      <c r="I96" s="187"/>
      <c r="J96" s="188">
        <f>ROUND(I96*H96,2)</f>
        <v>0</v>
      </c>
      <c r="K96" s="184" t="s">
        <v>168</v>
      </c>
      <c r="L96" s="54"/>
      <c r="M96" s="189" t="s">
        <v>20</v>
      </c>
      <c r="N96" s="190" t="s">
        <v>48</v>
      </c>
      <c r="O96" s="35"/>
      <c r="P96" s="191">
        <f>O96*H96</f>
        <v>0</v>
      </c>
      <c r="Q96" s="191">
        <v>0.4</v>
      </c>
      <c r="R96" s="191">
        <f>Q96*H96</f>
        <v>10.040000000000001</v>
      </c>
      <c r="S96" s="191">
        <v>0</v>
      </c>
      <c r="T96" s="192">
        <f>S96*H96</f>
        <v>0</v>
      </c>
      <c r="AR96" s="17" t="s">
        <v>152</v>
      </c>
      <c r="AT96" s="17" t="s">
        <v>148</v>
      </c>
      <c r="AU96" s="17" t="s">
        <v>85</v>
      </c>
      <c r="AY96" s="17" t="s">
        <v>146</v>
      </c>
      <c r="BE96" s="193">
        <f>IF(N96="základní",J96,0)</f>
        <v>0</v>
      </c>
      <c r="BF96" s="193">
        <f>IF(N96="snížená",J96,0)</f>
        <v>0</v>
      </c>
      <c r="BG96" s="193">
        <f>IF(N96="zákl. přenesená",J96,0)</f>
        <v>0</v>
      </c>
      <c r="BH96" s="193">
        <f>IF(N96="sníž. přenesená",J96,0)</f>
        <v>0</v>
      </c>
      <c r="BI96" s="193">
        <f>IF(N96="nulová",J96,0)</f>
        <v>0</v>
      </c>
      <c r="BJ96" s="17" t="s">
        <v>22</v>
      </c>
      <c r="BK96" s="193">
        <f>ROUND(I96*H96,2)</f>
        <v>0</v>
      </c>
      <c r="BL96" s="17" t="s">
        <v>152</v>
      </c>
      <c r="BM96" s="17" t="s">
        <v>169</v>
      </c>
    </row>
    <row r="97" spans="2:51" s="11" customFormat="1" ht="27">
      <c r="B97" s="194"/>
      <c r="C97" s="195"/>
      <c r="D97" s="206" t="s">
        <v>154</v>
      </c>
      <c r="E97" s="207" t="s">
        <v>20</v>
      </c>
      <c r="F97" s="208" t="s">
        <v>163</v>
      </c>
      <c r="G97" s="195"/>
      <c r="H97" s="209">
        <v>25.1</v>
      </c>
      <c r="I97" s="200"/>
      <c r="J97" s="195"/>
      <c r="K97" s="195"/>
      <c r="L97" s="201"/>
      <c r="M97" s="202"/>
      <c r="N97" s="203"/>
      <c r="O97" s="203"/>
      <c r="P97" s="203"/>
      <c r="Q97" s="203"/>
      <c r="R97" s="203"/>
      <c r="S97" s="203"/>
      <c r="T97" s="204"/>
      <c r="AT97" s="205" t="s">
        <v>154</v>
      </c>
      <c r="AU97" s="205" t="s">
        <v>85</v>
      </c>
      <c r="AV97" s="11" t="s">
        <v>85</v>
      </c>
      <c r="AW97" s="11" t="s">
        <v>41</v>
      </c>
      <c r="AX97" s="11" t="s">
        <v>77</v>
      </c>
      <c r="AY97" s="205" t="s">
        <v>146</v>
      </c>
    </row>
    <row r="98" spans="2:51" s="12" customFormat="1" ht="13.5">
      <c r="B98" s="210"/>
      <c r="C98" s="211"/>
      <c r="D98" s="196" t="s">
        <v>154</v>
      </c>
      <c r="E98" s="212" t="s">
        <v>20</v>
      </c>
      <c r="F98" s="213" t="s">
        <v>165</v>
      </c>
      <c r="G98" s="211"/>
      <c r="H98" s="214">
        <v>25.1</v>
      </c>
      <c r="I98" s="215"/>
      <c r="J98" s="211"/>
      <c r="K98" s="211"/>
      <c r="L98" s="216"/>
      <c r="M98" s="217"/>
      <c r="N98" s="218"/>
      <c r="O98" s="218"/>
      <c r="P98" s="218"/>
      <c r="Q98" s="218"/>
      <c r="R98" s="218"/>
      <c r="S98" s="218"/>
      <c r="T98" s="219"/>
      <c r="AT98" s="220" t="s">
        <v>154</v>
      </c>
      <c r="AU98" s="220" t="s">
        <v>85</v>
      </c>
      <c r="AV98" s="12" t="s">
        <v>152</v>
      </c>
      <c r="AW98" s="12" t="s">
        <v>41</v>
      </c>
      <c r="AX98" s="12" t="s">
        <v>22</v>
      </c>
      <c r="AY98" s="220" t="s">
        <v>146</v>
      </c>
    </row>
    <row r="99" spans="2:65" s="1" customFormat="1" ht="22.5" customHeight="1">
      <c r="B99" s="34"/>
      <c r="C99" s="182" t="s">
        <v>170</v>
      </c>
      <c r="D99" s="182" t="s">
        <v>148</v>
      </c>
      <c r="E99" s="183" t="s">
        <v>171</v>
      </c>
      <c r="F99" s="184" t="s">
        <v>172</v>
      </c>
      <c r="G99" s="185" t="s">
        <v>173</v>
      </c>
      <c r="H99" s="186">
        <v>35</v>
      </c>
      <c r="I99" s="187"/>
      <c r="J99" s="188">
        <f>ROUND(I99*H99,2)</f>
        <v>0</v>
      </c>
      <c r="K99" s="184" t="s">
        <v>168</v>
      </c>
      <c r="L99" s="54"/>
      <c r="M99" s="189" t="s">
        <v>20</v>
      </c>
      <c r="N99" s="190" t="s">
        <v>48</v>
      </c>
      <c r="O99" s="35"/>
      <c r="P99" s="191">
        <f>O99*H99</f>
        <v>0</v>
      </c>
      <c r="Q99" s="191">
        <v>0.02102</v>
      </c>
      <c r="R99" s="191">
        <f>Q99*H99</f>
        <v>0.7357</v>
      </c>
      <c r="S99" s="191">
        <v>0</v>
      </c>
      <c r="T99" s="192">
        <f>S99*H99</f>
        <v>0</v>
      </c>
      <c r="AR99" s="17" t="s">
        <v>152</v>
      </c>
      <c r="AT99" s="17" t="s">
        <v>148</v>
      </c>
      <c r="AU99" s="17" t="s">
        <v>85</v>
      </c>
      <c r="AY99" s="17" t="s">
        <v>146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7" t="s">
        <v>22</v>
      </c>
      <c r="BK99" s="193">
        <f>ROUND(I99*H99,2)</f>
        <v>0</v>
      </c>
      <c r="BL99" s="17" t="s">
        <v>152</v>
      </c>
      <c r="BM99" s="17" t="s">
        <v>174</v>
      </c>
    </row>
    <row r="100" spans="2:51" s="11" customFormat="1" ht="13.5">
      <c r="B100" s="194"/>
      <c r="C100" s="195"/>
      <c r="D100" s="206" t="s">
        <v>154</v>
      </c>
      <c r="E100" s="207" t="s">
        <v>20</v>
      </c>
      <c r="F100" s="208" t="s">
        <v>175</v>
      </c>
      <c r="G100" s="195"/>
      <c r="H100" s="209">
        <v>25</v>
      </c>
      <c r="I100" s="200"/>
      <c r="J100" s="195"/>
      <c r="K100" s="195"/>
      <c r="L100" s="201"/>
      <c r="M100" s="202"/>
      <c r="N100" s="203"/>
      <c r="O100" s="203"/>
      <c r="P100" s="203"/>
      <c r="Q100" s="203"/>
      <c r="R100" s="203"/>
      <c r="S100" s="203"/>
      <c r="T100" s="204"/>
      <c r="AT100" s="205" t="s">
        <v>154</v>
      </c>
      <c r="AU100" s="205" t="s">
        <v>85</v>
      </c>
      <c r="AV100" s="11" t="s">
        <v>85</v>
      </c>
      <c r="AW100" s="11" t="s">
        <v>41</v>
      </c>
      <c r="AX100" s="11" t="s">
        <v>77</v>
      </c>
      <c r="AY100" s="205" t="s">
        <v>146</v>
      </c>
    </row>
    <row r="101" spans="2:51" s="11" customFormat="1" ht="13.5">
      <c r="B101" s="194"/>
      <c r="C101" s="195"/>
      <c r="D101" s="206" t="s">
        <v>154</v>
      </c>
      <c r="E101" s="207" t="s">
        <v>20</v>
      </c>
      <c r="F101" s="208" t="s">
        <v>176</v>
      </c>
      <c r="G101" s="195"/>
      <c r="H101" s="209">
        <v>10</v>
      </c>
      <c r="I101" s="200"/>
      <c r="J101" s="195"/>
      <c r="K101" s="195"/>
      <c r="L101" s="201"/>
      <c r="M101" s="202"/>
      <c r="N101" s="203"/>
      <c r="O101" s="203"/>
      <c r="P101" s="203"/>
      <c r="Q101" s="203"/>
      <c r="R101" s="203"/>
      <c r="S101" s="203"/>
      <c r="T101" s="204"/>
      <c r="AT101" s="205" t="s">
        <v>154</v>
      </c>
      <c r="AU101" s="205" t="s">
        <v>85</v>
      </c>
      <c r="AV101" s="11" t="s">
        <v>85</v>
      </c>
      <c r="AW101" s="11" t="s">
        <v>41</v>
      </c>
      <c r="AX101" s="11" t="s">
        <v>77</v>
      </c>
      <c r="AY101" s="205" t="s">
        <v>146</v>
      </c>
    </row>
    <row r="102" spans="2:51" s="12" customFormat="1" ht="13.5">
      <c r="B102" s="210"/>
      <c r="C102" s="211"/>
      <c r="D102" s="196" t="s">
        <v>154</v>
      </c>
      <c r="E102" s="212" t="s">
        <v>20</v>
      </c>
      <c r="F102" s="213" t="s">
        <v>165</v>
      </c>
      <c r="G102" s="211"/>
      <c r="H102" s="214">
        <v>35</v>
      </c>
      <c r="I102" s="215"/>
      <c r="J102" s="211"/>
      <c r="K102" s="211"/>
      <c r="L102" s="216"/>
      <c r="M102" s="217"/>
      <c r="N102" s="218"/>
      <c r="O102" s="218"/>
      <c r="P102" s="218"/>
      <c r="Q102" s="218"/>
      <c r="R102" s="218"/>
      <c r="S102" s="218"/>
      <c r="T102" s="219"/>
      <c r="AT102" s="220" t="s">
        <v>154</v>
      </c>
      <c r="AU102" s="220" t="s">
        <v>85</v>
      </c>
      <c r="AV102" s="12" t="s">
        <v>152</v>
      </c>
      <c r="AW102" s="12" t="s">
        <v>41</v>
      </c>
      <c r="AX102" s="12" t="s">
        <v>22</v>
      </c>
      <c r="AY102" s="220" t="s">
        <v>146</v>
      </c>
    </row>
    <row r="103" spans="2:65" s="1" customFormat="1" ht="22.5" customHeight="1">
      <c r="B103" s="34"/>
      <c r="C103" s="182" t="s">
        <v>177</v>
      </c>
      <c r="D103" s="182" t="s">
        <v>148</v>
      </c>
      <c r="E103" s="183" t="s">
        <v>178</v>
      </c>
      <c r="F103" s="184" t="s">
        <v>179</v>
      </c>
      <c r="G103" s="185" t="s">
        <v>161</v>
      </c>
      <c r="H103" s="186">
        <v>81.6</v>
      </c>
      <c r="I103" s="187"/>
      <c r="J103" s="188">
        <f>ROUND(I103*H103,2)</f>
        <v>0</v>
      </c>
      <c r="K103" s="184" t="s">
        <v>168</v>
      </c>
      <c r="L103" s="54"/>
      <c r="M103" s="189" t="s">
        <v>20</v>
      </c>
      <c r="N103" s="190" t="s">
        <v>48</v>
      </c>
      <c r="O103" s="35"/>
      <c r="P103" s="191">
        <f>O103*H103</f>
        <v>0</v>
      </c>
      <c r="Q103" s="191">
        <v>0</v>
      </c>
      <c r="R103" s="191">
        <f>Q103*H103</f>
        <v>0</v>
      </c>
      <c r="S103" s="191">
        <v>0</v>
      </c>
      <c r="T103" s="192">
        <f>S103*H103</f>
        <v>0</v>
      </c>
      <c r="AR103" s="17" t="s">
        <v>152</v>
      </c>
      <c r="AT103" s="17" t="s">
        <v>148</v>
      </c>
      <c r="AU103" s="17" t="s">
        <v>85</v>
      </c>
      <c r="AY103" s="17" t="s">
        <v>146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7" t="s">
        <v>22</v>
      </c>
      <c r="BK103" s="193">
        <f>ROUND(I103*H103,2)</f>
        <v>0</v>
      </c>
      <c r="BL103" s="17" t="s">
        <v>152</v>
      </c>
      <c r="BM103" s="17" t="s">
        <v>180</v>
      </c>
    </row>
    <row r="104" spans="2:51" s="13" customFormat="1" ht="13.5">
      <c r="B104" s="221"/>
      <c r="C104" s="222"/>
      <c r="D104" s="206" t="s">
        <v>154</v>
      </c>
      <c r="E104" s="223" t="s">
        <v>20</v>
      </c>
      <c r="F104" s="224" t="s">
        <v>181</v>
      </c>
      <c r="G104" s="222"/>
      <c r="H104" s="225" t="s">
        <v>20</v>
      </c>
      <c r="I104" s="226"/>
      <c r="J104" s="222"/>
      <c r="K104" s="222"/>
      <c r="L104" s="227"/>
      <c r="M104" s="228"/>
      <c r="N104" s="229"/>
      <c r="O104" s="229"/>
      <c r="P104" s="229"/>
      <c r="Q104" s="229"/>
      <c r="R104" s="229"/>
      <c r="S104" s="229"/>
      <c r="T104" s="230"/>
      <c r="AT104" s="231" t="s">
        <v>154</v>
      </c>
      <c r="AU104" s="231" t="s">
        <v>85</v>
      </c>
      <c r="AV104" s="13" t="s">
        <v>22</v>
      </c>
      <c r="AW104" s="13" t="s">
        <v>41</v>
      </c>
      <c r="AX104" s="13" t="s">
        <v>77</v>
      </c>
      <c r="AY104" s="231" t="s">
        <v>146</v>
      </c>
    </row>
    <row r="105" spans="2:51" s="11" customFormat="1" ht="13.5">
      <c r="B105" s="194"/>
      <c r="C105" s="195"/>
      <c r="D105" s="206" t="s">
        <v>154</v>
      </c>
      <c r="E105" s="207" t="s">
        <v>113</v>
      </c>
      <c r="F105" s="208" t="s">
        <v>182</v>
      </c>
      <c r="G105" s="195"/>
      <c r="H105" s="209">
        <v>102</v>
      </c>
      <c r="I105" s="200"/>
      <c r="J105" s="195"/>
      <c r="K105" s="195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154</v>
      </c>
      <c r="AU105" s="205" t="s">
        <v>85</v>
      </c>
      <c r="AV105" s="11" t="s">
        <v>85</v>
      </c>
      <c r="AW105" s="11" t="s">
        <v>41</v>
      </c>
      <c r="AX105" s="11" t="s">
        <v>77</v>
      </c>
      <c r="AY105" s="205" t="s">
        <v>146</v>
      </c>
    </row>
    <row r="106" spans="2:51" s="11" customFormat="1" ht="13.5">
      <c r="B106" s="194"/>
      <c r="C106" s="195"/>
      <c r="D106" s="206" t="s">
        <v>154</v>
      </c>
      <c r="E106" s="207" t="s">
        <v>20</v>
      </c>
      <c r="F106" s="208" t="s">
        <v>20</v>
      </c>
      <c r="G106" s="195"/>
      <c r="H106" s="209">
        <v>0</v>
      </c>
      <c r="I106" s="200"/>
      <c r="J106" s="195"/>
      <c r="K106" s="195"/>
      <c r="L106" s="201"/>
      <c r="M106" s="202"/>
      <c r="N106" s="203"/>
      <c r="O106" s="203"/>
      <c r="P106" s="203"/>
      <c r="Q106" s="203"/>
      <c r="R106" s="203"/>
      <c r="S106" s="203"/>
      <c r="T106" s="204"/>
      <c r="AT106" s="205" t="s">
        <v>154</v>
      </c>
      <c r="AU106" s="205" t="s">
        <v>85</v>
      </c>
      <c r="AV106" s="11" t="s">
        <v>85</v>
      </c>
      <c r="AW106" s="11" t="s">
        <v>41</v>
      </c>
      <c r="AX106" s="11" t="s">
        <v>77</v>
      </c>
      <c r="AY106" s="205" t="s">
        <v>146</v>
      </c>
    </row>
    <row r="107" spans="2:51" s="11" customFormat="1" ht="13.5">
      <c r="B107" s="194"/>
      <c r="C107" s="195"/>
      <c r="D107" s="196" t="s">
        <v>154</v>
      </c>
      <c r="E107" s="197" t="s">
        <v>20</v>
      </c>
      <c r="F107" s="198" t="s">
        <v>183</v>
      </c>
      <c r="G107" s="195"/>
      <c r="H107" s="199">
        <v>81.6</v>
      </c>
      <c r="I107" s="200"/>
      <c r="J107" s="195"/>
      <c r="K107" s="195"/>
      <c r="L107" s="201"/>
      <c r="M107" s="202"/>
      <c r="N107" s="203"/>
      <c r="O107" s="203"/>
      <c r="P107" s="203"/>
      <c r="Q107" s="203"/>
      <c r="R107" s="203"/>
      <c r="S107" s="203"/>
      <c r="T107" s="204"/>
      <c r="AT107" s="205" t="s">
        <v>154</v>
      </c>
      <c r="AU107" s="205" t="s">
        <v>85</v>
      </c>
      <c r="AV107" s="11" t="s">
        <v>85</v>
      </c>
      <c r="AW107" s="11" t="s">
        <v>41</v>
      </c>
      <c r="AX107" s="11" t="s">
        <v>22</v>
      </c>
      <c r="AY107" s="205" t="s">
        <v>146</v>
      </c>
    </row>
    <row r="108" spans="2:65" s="1" customFormat="1" ht="22.5" customHeight="1">
      <c r="B108" s="34"/>
      <c r="C108" s="182" t="s">
        <v>184</v>
      </c>
      <c r="D108" s="182" t="s">
        <v>148</v>
      </c>
      <c r="E108" s="183" t="s">
        <v>185</v>
      </c>
      <c r="F108" s="184" t="s">
        <v>186</v>
      </c>
      <c r="G108" s="185" t="s">
        <v>161</v>
      </c>
      <c r="H108" s="186">
        <v>81.6</v>
      </c>
      <c r="I108" s="187"/>
      <c r="J108" s="188">
        <f>ROUND(I108*H108,2)</f>
        <v>0</v>
      </c>
      <c r="K108" s="184" t="s">
        <v>168</v>
      </c>
      <c r="L108" s="54"/>
      <c r="M108" s="189" t="s">
        <v>20</v>
      </c>
      <c r="N108" s="190" t="s">
        <v>48</v>
      </c>
      <c r="O108" s="35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AR108" s="17" t="s">
        <v>152</v>
      </c>
      <c r="AT108" s="17" t="s">
        <v>148</v>
      </c>
      <c r="AU108" s="17" t="s">
        <v>85</v>
      </c>
      <c r="AY108" s="17" t="s">
        <v>146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7" t="s">
        <v>22</v>
      </c>
      <c r="BK108" s="193">
        <f>ROUND(I108*H108,2)</f>
        <v>0</v>
      </c>
      <c r="BL108" s="17" t="s">
        <v>152</v>
      </c>
      <c r="BM108" s="17" t="s">
        <v>187</v>
      </c>
    </row>
    <row r="109" spans="2:51" s="11" customFormat="1" ht="13.5">
      <c r="B109" s="194"/>
      <c r="C109" s="195"/>
      <c r="D109" s="196" t="s">
        <v>154</v>
      </c>
      <c r="E109" s="197" t="s">
        <v>20</v>
      </c>
      <c r="F109" s="198" t="s">
        <v>183</v>
      </c>
      <c r="G109" s="195"/>
      <c r="H109" s="199">
        <v>81.6</v>
      </c>
      <c r="I109" s="200"/>
      <c r="J109" s="195"/>
      <c r="K109" s="195"/>
      <c r="L109" s="201"/>
      <c r="M109" s="202"/>
      <c r="N109" s="203"/>
      <c r="O109" s="203"/>
      <c r="P109" s="203"/>
      <c r="Q109" s="203"/>
      <c r="R109" s="203"/>
      <c r="S109" s="203"/>
      <c r="T109" s="204"/>
      <c r="AT109" s="205" t="s">
        <v>154</v>
      </c>
      <c r="AU109" s="205" t="s">
        <v>85</v>
      </c>
      <c r="AV109" s="11" t="s">
        <v>85</v>
      </c>
      <c r="AW109" s="11" t="s">
        <v>41</v>
      </c>
      <c r="AX109" s="11" t="s">
        <v>22</v>
      </c>
      <c r="AY109" s="205" t="s">
        <v>146</v>
      </c>
    </row>
    <row r="110" spans="2:65" s="1" customFormat="1" ht="22.5" customHeight="1">
      <c r="B110" s="34"/>
      <c r="C110" s="182" t="s">
        <v>188</v>
      </c>
      <c r="D110" s="182" t="s">
        <v>148</v>
      </c>
      <c r="E110" s="183" t="s">
        <v>189</v>
      </c>
      <c r="F110" s="184" t="s">
        <v>190</v>
      </c>
      <c r="G110" s="185" t="s">
        <v>161</v>
      </c>
      <c r="H110" s="186">
        <v>20.4</v>
      </c>
      <c r="I110" s="187"/>
      <c r="J110" s="188">
        <f>ROUND(I110*H110,2)</f>
        <v>0</v>
      </c>
      <c r="K110" s="184" t="s">
        <v>168</v>
      </c>
      <c r="L110" s="54"/>
      <c r="M110" s="189" t="s">
        <v>20</v>
      </c>
      <c r="N110" s="190" t="s">
        <v>48</v>
      </c>
      <c r="O110" s="35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AR110" s="17" t="s">
        <v>152</v>
      </c>
      <c r="AT110" s="17" t="s">
        <v>148</v>
      </c>
      <c r="AU110" s="17" t="s">
        <v>85</v>
      </c>
      <c r="AY110" s="17" t="s">
        <v>146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7" t="s">
        <v>22</v>
      </c>
      <c r="BK110" s="193">
        <f>ROUND(I110*H110,2)</f>
        <v>0</v>
      </c>
      <c r="BL110" s="17" t="s">
        <v>152</v>
      </c>
      <c r="BM110" s="17" t="s">
        <v>191</v>
      </c>
    </row>
    <row r="111" spans="2:51" s="11" customFormat="1" ht="13.5">
      <c r="B111" s="194"/>
      <c r="C111" s="195"/>
      <c r="D111" s="196" t="s">
        <v>154</v>
      </c>
      <c r="E111" s="197" t="s">
        <v>20</v>
      </c>
      <c r="F111" s="198" t="s">
        <v>192</v>
      </c>
      <c r="G111" s="195"/>
      <c r="H111" s="199">
        <v>20.4</v>
      </c>
      <c r="I111" s="200"/>
      <c r="J111" s="195"/>
      <c r="K111" s="195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154</v>
      </c>
      <c r="AU111" s="205" t="s">
        <v>85</v>
      </c>
      <c r="AV111" s="11" t="s">
        <v>85</v>
      </c>
      <c r="AW111" s="11" t="s">
        <v>41</v>
      </c>
      <c r="AX111" s="11" t="s">
        <v>22</v>
      </c>
      <c r="AY111" s="205" t="s">
        <v>146</v>
      </c>
    </row>
    <row r="112" spans="2:65" s="1" customFormat="1" ht="22.5" customHeight="1">
      <c r="B112" s="34"/>
      <c r="C112" s="182" t="s">
        <v>193</v>
      </c>
      <c r="D112" s="182" t="s">
        <v>148</v>
      </c>
      <c r="E112" s="183" t="s">
        <v>194</v>
      </c>
      <c r="F112" s="184" t="s">
        <v>195</v>
      </c>
      <c r="G112" s="185" t="s">
        <v>161</v>
      </c>
      <c r="H112" s="186">
        <v>20.4</v>
      </c>
      <c r="I112" s="187"/>
      <c r="J112" s="188">
        <f>ROUND(I112*H112,2)</f>
        <v>0</v>
      </c>
      <c r="K112" s="184" t="s">
        <v>168</v>
      </c>
      <c r="L112" s="54"/>
      <c r="M112" s="189" t="s">
        <v>20</v>
      </c>
      <c r="N112" s="190" t="s">
        <v>48</v>
      </c>
      <c r="O112" s="35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AR112" s="17" t="s">
        <v>152</v>
      </c>
      <c r="AT112" s="17" t="s">
        <v>148</v>
      </c>
      <c r="AU112" s="17" t="s">
        <v>85</v>
      </c>
      <c r="AY112" s="17" t="s">
        <v>146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7" t="s">
        <v>22</v>
      </c>
      <c r="BK112" s="193">
        <f>ROUND(I112*H112,2)</f>
        <v>0</v>
      </c>
      <c r="BL112" s="17" t="s">
        <v>152</v>
      </c>
      <c r="BM112" s="17" t="s">
        <v>196</v>
      </c>
    </row>
    <row r="113" spans="2:51" s="11" customFormat="1" ht="13.5">
      <c r="B113" s="194"/>
      <c r="C113" s="195"/>
      <c r="D113" s="196" t="s">
        <v>154</v>
      </c>
      <c r="E113" s="197" t="s">
        <v>20</v>
      </c>
      <c r="F113" s="198" t="s">
        <v>192</v>
      </c>
      <c r="G113" s="195"/>
      <c r="H113" s="199">
        <v>20.4</v>
      </c>
      <c r="I113" s="200"/>
      <c r="J113" s="195"/>
      <c r="K113" s="195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154</v>
      </c>
      <c r="AU113" s="205" t="s">
        <v>85</v>
      </c>
      <c r="AV113" s="11" t="s">
        <v>85</v>
      </c>
      <c r="AW113" s="11" t="s">
        <v>41</v>
      </c>
      <c r="AX113" s="11" t="s">
        <v>22</v>
      </c>
      <c r="AY113" s="205" t="s">
        <v>146</v>
      </c>
    </row>
    <row r="114" spans="2:65" s="1" customFormat="1" ht="22.5" customHeight="1">
      <c r="B114" s="34"/>
      <c r="C114" s="182" t="s">
        <v>27</v>
      </c>
      <c r="D114" s="182" t="s">
        <v>148</v>
      </c>
      <c r="E114" s="183" t="s">
        <v>197</v>
      </c>
      <c r="F114" s="184" t="s">
        <v>198</v>
      </c>
      <c r="G114" s="185" t="s">
        <v>161</v>
      </c>
      <c r="H114" s="186">
        <v>1056.5</v>
      </c>
      <c r="I114" s="187"/>
      <c r="J114" s="188">
        <f>ROUND(I114*H114,2)</f>
        <v>0</v>
      </c>
      <c r="K114" s="184" t="s">
        <v>168</v>
      </c>
      <c r="L114" s="54"/>
      <c r="M114" s="189" t="s">
        <v>20</v>
      </c>
      <c r="N114" s="190" t="s">
        <v>48</v>
      </c>
      <c r="O114" s="35"/>
      <c r="P114" s="191">
        <f>O114*H114</f>
        <v>0</v>
      </c>
      <c r="Q114" s="191">
        <v>0</v>
      </c>
      <c r="R114" s="191">
        <f>Q114*H114</f>
        <v>0</v>
      </c>
      <c r="S114" s="191">
        <v>0</v>
      </c>
      <c r="T114" s="192">
        <f>S114*H114</f>
        <v>0</v>
      </c>
      <c r="AR114" s="17" t="s">
        <v>152</v>
      </c>
      <c r="AT114" s="17" t="s">
        <v>148</v>
      </c>
      <c r="AU114" s="17" t="s">
        <v>85</v>
      </c>
      <c r="AY114" s="17" t="s">
        <v>146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7" t="s">
        <v>22</v>
      </c>
      <c r="BK114" s="193">
        <f>ROUND(I114*H114,2)</f>
        <v>0</v>
      </c>
      <c r="BL114" s="17" t="s">
        <v>152</v>
      </c>
      <c r="BM114" s="17" t="s">
        <v>199</v>
      </c>
    </row>
    <row r="115" spans="2:51" s="13" customFormat="1" ht="13.5">
      <c r="B115" s="221"/>
      <c r="C115" s="222"/>
      <c r="D115" s="206" t="s">
        <v>154</v>
      </c>
      <c r="E115" s="223" t="s">
        <v>20</v>
      </c>
      <c r="F115" s="224" t="s">
        <v>200</v>
      </c>
      <c r="G115" s="222"/>
      <c r="H115" s="225" t="s">
        <v>20</v>
      </c>
      <c r="I115" s="226"/>
      <c r="J115" s="222"/>
      <c r="K115" s="222"/>
      <c r="L115" s="227"/>
      <c r="M115" s="228"/>
      <c r="N115" s="229"/>
      <c r="O115" s="229"/>
      <c r="P115" s="229"/>
      <c r="Q115" s="229"/>
      <c r="R115" s="229"/>
      <c r="S115" s="229"/>
      <c r="T115" s="230"/>
      <c r="AT115" s="231" t="s">
        <v>154</v>
      </c>
      <c r="AU115" s="231" t="s">
        <v>85</v>
      </c>
      <c r="AV115" s="13" t="s">
        <v>22</v>
      </c>
      <c r="AW115" s="13" t="s">
        <v>41</v>
      </c>
      <c r="AX115" s="13" t="s">
        <v>77</v>
      </c>
      <c r="AY115" s="231" t="s">
        <v>146</v>
      </c>
    </row>
    <row r="116" spans="2:51" s="11" customFormat="1" ht="13.5">
      <c r="B116" s="194"/>
      <c r="C116" s="195"/>
      <c r="D116" s="206" t="s">
        <v>154</v>
      </c>
      <c r="E116" s="207" t="s">
        <v>20</v>
      </c>
      <c r="F116" s="208" t="s">
        <v>201</v>
      </c>
      <c r="G116" s="195"/>
      <c r="H116" s="209">
        <v>127.5</v>
      </c>
      <c r="I116" s="200"/>
      <c r="J116" s="195"/>
      <c r="K116" s="195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154</v>
      </c>
      <c r="AU116" s="205" t="s">
        <v>85</v>
      </c>
      <c r="AV116" s="11" t="s">
        <v>85</v>
      </c>
      <c r="AW116" s="11" t="s">
        <v>41</v>
      </c>
      <c r="AX116" s="11" t="s">
        <v>77</v>
      </c>
      <c r="AY116" s="205" t="s">
        <v>146</v>
      </c>
    </row>
    <row r="117" spans="2:51" s="11" customFormat="1" ht="13.5">
      <c r="B117" s="194"/>
      <c r="C117" s="195"/>
      <c r="D117" s="206" t="s">
        <v>154</v>
      </c>
      <c r="E117" s="207" t="s">
        <v>20</v>
      </c>
      <c r="F117" s="208" t="s">
        <v>202</v>
      </c>
      <c r="G117" s="195"/>
      <c r="H117" s="209">
        <v>50</v>
      </c>
      <c r="I117" s="200"/>
      <c r="J117" s="195"/>
      <c r="K117" s="195"/>
      <c r="L117" s="201"/>
      <c r="M117" s="202"/>
      <c r="N117" s="203"/>
      <c r="O117" s="203"/>
      <c r="P117" s="203"/>
      <c r="Q117" s="203"/>
      <c r="R117" s="203"/>
      <c r="S117" s="203"/>
      <c r="T117" s="204"/>
      <c r="AT117" s="205" t="s">
        <v>154</v>
      </c>
      <c r="AU117" s="205" t="s">
        <v>85</v>
      </c>
      <c r="AV117" s="11" t="s">
        <v>85</v>
      </c>
      <c r="AW117" s="11" t="s">
        <v>41</v>
      </c>
      <c r="AX117" s="11" t="s">
        <v>77</v>
      </c>
      <c r="AY117" s="205" t="s">
        <v>146</v>
      </c>
    </row>
    <row r="118" spans="2:51" s="11" customFormat="1" ht="13.5">
      <c r="B118" s="194"/>
      <c r="C118" s="195"/>
      <c r="D118" s="206" t="s">
        <v>154</v>
      </c>
      <c r="E118" s="207" t="s">
        <v>20</v>
      </c>
      <c r="F118" s="208" t="s">
        <v>203</v>
      </c>
      <c r="G118" s="195"/>
      <c r="H118" s="209">
        <v>600</v>
      </c>
      <c r="I118" s="200"/>
      <c r="J118" s="195"/>
      <c r="K118" s="195"/>
      <c r="L118" s="201"/>
      <c r="M118" s="202"/>
      <c r="N118" s="203"/>
      <c r="O118" s="203"/>
      <c r="P118" s="203"/>
      <c r="Q118" s="203"/>
      <c r="R118" s="203"/>
      <c r="S118" s="203"/>
      <c r="T118" s="204"/>
      <c r="AT118" s="205" t="s">
        <v>154</v>
      </c>
      <c r="AU118" s="205" t="s">
        <v>85</v>
      </c>
      <c r="AV118" s="11" t="s">
        <v>85</v>
      </c>
      <c r="AW118" s="11" t="s">
        <v>41</v>
      </c>
      <c r="AX118" s="11" t="s">
        <v>77</v>
      </c>
      <c r="AY118" s="205" t="s">
        <v>146</v>
      </c>
    </row>
    <row r="119" spans="2:51" s="11" customFormat="1" ht="13.5">
      <c r="B119" s="194"/>
      <c r="C119" s="195"/>
      <c r="D119" s="206" t="s">
        <v>154</v>
      </c>
      <c r="E119" s="207" t="s">
        <v>20</v>
      </c>
      <c r="F119" s="208" t="s">
        <v>204</v>
      </c>
      <c r="G119" s="195"/>
      <c r="H119" s="209">
        <v>168</v>
      </c>
      <c r="I119" s="200"/>
      <c r="J119" s="195"/>
      <c r="K119" s="195"/>
      <c r="L119" s="201"/>
      <c r="M119" s="202"/>
      <c r="N119" s="203"/>
      <c r="O119" s="203"/>
      <c r="P119" s="203"/>
      <c r="Q119" s="203"/>
      <c r="R119" s="203"/>
      <c r="S119" s="203"/>
      <c r="T119" s="204"/>
      <c r="AT119" s="205" t="s">
        <v>154</v>
      </c>
      <c r="AU119" s="205" t="s">
        <v>85</v>
      </c>
      <c r="AV119" s="11" t="s">
        <v>85</v>
      </c>
      <c r="AW119" s="11" t="s">
        <v>41</v>
      </c>
      <c r="AX119" s="11" t="s">
        <v>77</v>
      </c>
      <c r="AY119" s="205" t="s">
        <v>146</v>
      </c>
    </row>
    <row r="120" spans="2:51" s="11" customFormat="1" ht="13.5">
      <c r="B120" s="194"/>
      <c r="C120" s="195"/>
      <c r="D120" s="206" t="s">
        <v>154</v>
      </c>
      <c r="E120" s="207" t="s">
        <v>20</v>
      </c>
      <c r="F120" s="208" t="s">
        <v>205</v>
      </c>
      <c r="G120" s="195"/>
      <c r="H120" s="209">
        <v>66</v>
      </c>
      <c r="I120" s="200"/>
      <c r="J120" s="195"/>
      <c r="K120" s="195"/>
      <c r="L120" s="201"/>
      <c r="M120" s="202"/>
      <c r="N120" s="203"/>
      <c r="O120" s="203"/>
      <c r="P120" s="203"/>
      <c r="Q120" s="203"/>
      <c r="R120" s="203"/>
      <c r="S120" s="203"/>
      <c r="T120" s="204"/>
      <c r="AT120" s="205" t="s">
        <v>154</v>
      </c>
      <c r="AU120" s="205" t="s">
        <v>85</v>
      </c>
      <c r="AV120" s="11" t="s">
        <v>85</v>
      </c>
      <c r="AW120" s="11" t="s">
        <v>41</v>
      </c>
      <c r="AX120" s="11" t="s">
        <v>77</v>
      </c>
      <c r="AY120" s="205" t="s">
        <v>146</v>
      </c>
    </row>
    <row r="121" spans="2:51" s="11" customFormat="1" ht="13.5">
      <c r="B121" s="194"/>
      <c r="C121" s="195"/>
      <c r="D121" s="206" t="s">
        <v>154</v>
      </c>
      <c r="E121" s="207" t="s">
        <v>20</v>
      </c>
      <c r="F121" s="208" t="s">
        <v>206</v>
      </c>
      <c r="G121" s="195"/>
      <c r="H121" s="209">
        <v>45</v>
      </c>
      <c r="I121" s="200"/>
      <c r="J121" s="195"/>
      <c r="K121" s="195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154</v>
      </c>
      <c r="AU121" s="205" t="s">
        <v>85</v>
      </c>
      <c r="AV121" s="11" t="s">
        <v>85</v>
      </c>
      <c r="AW121" s="11" t="s">
        <v>41</v>
      </c>
      <c r="AX121" s="11" t="s">
        <v>77</v>
      </c>
      <c r="AY121" s="205" t="s">
        <v>146</v>
      </c>
    </row>
    <row r="122" spans="2:51" s="12" customFormat="1" ht="13.5">
      <c r="B122" s="210"/>
      <c r="C122" s="211"/>
      <c r="D122" s="196" t="s">
        <v>154</v>
      </c>
      <c r="E122" s="212" t="s">
        <v>101</v>
      </c>
      <c r="F122" s="213" t="s">
        <v>165</v>
      </c>
      <c r="G122" s="211"/>
      <c r="H122" s="214">
        <v>1056.5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154</v>
      </c>
      <c r="AU122" s="220" t="s">
        <v>85</v>
      </c>
      <c r="AV122" s="12" t="s">
        <v>152</v>
      </c>
      <c r="AW122" s="12" t="s">
        <v>41</v>
      </c>
      <c r="AX122" s="12" t="s">
        <v>22</v>
      </c>
      <c r="AY122" s="220" t="s">
        <v>146</v>
      </c>
    </row>
    <row r="123" spans="2:65" s="1" customFormat="1" ht="22.5" customHeight="1">
      <c r="B123" s="34"/>
      <c r="C123" s="182" t="s">
        <v>207</v>
      </c>
      <c r="D123" s="182" t="s">
        <v>148</v>
      </c>
      <c r="E123" s="183" t="s">
        <v>208</v>
      </c>
      <c r="F123" s="184" t="s">
        <v>209</v>
      </c>
      <c r="G123" s="185" t="s">
        <v>161</v>
      </c>
      <c r="H123" s="186">
        <v>115.92</v>
      </c>
      <c r="I123" s="187"/>
      <c r="J123" s="188">
        <f>ROUND(I123*H123,2)</f>
        <v>0</v>
      </c>
      <c r="K123" s="184" t="s">
        <v>20</v>
      </c>
      <c r="L123" s="54"/>
      <c r="M123" s="189" t="s">
        <v>20</v>
      </c>
      <c r="N123" s="190" t="s">
        <v>48</v>
      </c>
      <c r="O123" s="35"/>
      <c r="P123" s="191">
        <f>O123*H123</f>
        <v>0</v>
      </c>
      <c r="Q123" s="191">
        <v>0</v>
      </c>
      <c r="R123" s="191">
        <f>Q123*H123</f>
        <v>0</v>
      </c>
      <c r="S123" s="191">
        <v>0</v>
      </c>
      <c r="T123" s="192">
        <f>S123*H123</f>
        <v>0</v>
      </c>
      <c r="AR123" s="17" t="s">
        <v>152</v>
      </c>
      <c r="AT123" s="17" t="s">
        <v>148</v>
      </c>
      <c r="AU123" s="17" t="s">
        <v>85</v>
      </c>
      <c r="AY123" s="17" t="s">
        <v>146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17" t="s">
        <v>22</v>
      </c>
      <c r="BK123" s="193">
        <f>ROUND(I123*H123,2)</f>
        <v>0</v>
      </c>
      <c r="BL123" s="17" t="s">
        <v>152</v>
      </c>
      <c r="BM123" s="17" t="s">
        <v>210</v>
      </c>
    </row>
    <row r="124" spans="2:51" s="13" customFormat="1" ht="13.5">
      <c r="B124" s="221"/>
      <c r="C124" s="222"/>
      <c r="D124" s="206" t="s">
        <v>154</v>
      </c>
      <c r="E124" s="223" t="s">
        <v>20</v>
      </c>
      <c r="F124" s="224" t="s">
        <v>211</v>
      </c>
      <c r="G124" s="222"/>
      <c r="H124" s="225" t="s">
        <v>20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AT124" s="231" t="s">
        <v>154</v>
      </c>
      <c r="AU124" s="231" t="s">
        <v>85</v>
      </c>
      <c r="AV124" s="13" t="s">
        <v>22</v>
      </c>
      <c r="AW124" s="13" t="s">
        <v>41</v>
      </c>
      <c r="AX124" s="13" t="s">
        <v>77</v>
      </c>
      <c r="AY124" s="231" t="s">
        <v>146</v>
      </c>
    </row>
    <row r="125" spans="2:51" s="11" customFormat="1" ht="13.5">
      <c r="B125" s="194"/>
      <c r="C125" s="195"/>
      <c r="D125" s="206" t="s">
        <v>154</v>
      </c>
      <c r="E125" s="207" t="s">
        <v>20</v>
      </c>
      <c r="F125" s="208" t="s">
        <v>212</v>
      </c>
      <c r="G125" s="195"/>
      <c r="H125" s="209">
        <v>61.2</v>
      </c>
      <c r="I125" s="200"/>
      <c r="J125" s="195"/>
      <c r="K125" s="195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154</v>
      </c>
      <c r="AU125" s="205" t="s">
        <v>85</v>
      </c>
      <c r="AV125" s="11" t="s">
        <v>85</v>
      </c>
      <c r="AW125" s="11" t="s">
        <v>41</v>
      </c>
      <c r="AX125" s="11" t="s">
        <v>77</v>
      </c>
      <c r="AY125" s="205" t="s">
        <v>146</v>
      </c>
    </row>
    <row r="126" spans="2:51" s="11" customFormat="1" ht="13.5">
      <c r="B126" s="194"/>
      <c r="C126" s="195"/>
      <c r="D126" s="206" t="s">
        <v>154</v>
      </c>
      <c r="E126" s="207" t="s">
        <v>20</v>
      </c>
      <c r="F126" s="208" t="s">
        <v>213</v>
      </c>
      <c r="G126" s="195"/>
      <c r="H126" s="209">
        <v>73.2</v>
      </c>
      <c r="I126" s="200"/>
      <c r="J126" s="195"/>
      <c r="K126" s="195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154</v>
      </c>
      <c r="AU126" s="205" t="s">
        <v>85</v>
      </c>
      <c r="AV126" s="11" t="s">
        <v>85</v>
      </c>
      <c r="AW126" s="11" t="s">
        <v>41</v>
      </c>
      <c r="AX126" s="11" t="s">
        <v>77</v>
      </c>
      <c r="AY126" s="205" t="s">
        <v>146</v>
      </c>
    </row>
    <row r="127" spans="2:51" s="11" customFormat="1" ht="13.5">
      <c r="B127" s="194"/>
      <c r="C127" s="195"/>
      <c r="D127" s="206" t="s">
        <v>154</v>
      </c>
      <c r="E127" s="207" t="s">
        <v>20</v>
      </c>
      <c r="F127" s="208" t="s">
        <v>214</v>
      </c>
      <c r="G127" s="195"/>
      <c r="H127" s="209">
        <v>10.5</v>
      </c>
      <c r="I127" s="200"/>
      <c r="J127" s="195"/>
      <c r="K127" s="195"/>
      <c r="L127" s="201"/>
      <c r="M127" s="202"/>
      <c r="N127" s="203"/>
      <c r="O127" s="203"/>
      <c r="P127" s="203"/>
      <c r="Q127" s="203"/>
      <c r="R127" s="203"/>
      <c r="S127" s="203"/>
      <c r="T127" s="204"/>
      <c r="AT127" s="205" t="s">
        <v>154</v>
      </c>
      <c r="AU127" s="205" t="s">
        <v>85</v>
      </c>
      <c r="AV127" s="11" t="s">
        <v>85</v>
      </c>
      <c r="AW127" s="11" t="s">
        <v>41</v>
      </c>
      <c r="AX127" s="11" t="s">
        <v>77</v>
      </c>
      <c r="AY127" s="205" t="s">
        <v>146</v>
      </c>
    </row>
    <row r="128" spans="2:51" s="12" customFormat="1" ht="13.5">
      <c r="B128" s="210"/>
      <c r="C128" s="211"/>
      <c r="D128" s="206" t="s">
        <v>154</v>
      </c>
      <c r="E128" s="232" t="s">
        <v>109</v>
      </c>
      <c r="F128" s="233" t="s">
        <v>165</v>
      </c>
      <c r="G128" s="211"/>
      <c r="H128" s="234">
        <v>144.9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154</v>
      </c>
      <c r="AU128" s="220" t="s">
        <v>85</v>
      </c>
      <c r="AV128" s="12" t="s">
        <v>152</v>
      </c>
      <c r="AW128" s="12" t="s">
        <v>41</v>
      </c>
      <c r="AX128" s="12" t="s">
        <v>77</v>
      </c>
      <c r="AY128" s="220" t="s">
        <v>146</v>
      </c>
    </row>
    <row r="129" spans="2:51" s="11" customFormat="1" ht="13.5">
      <c r="B129" s="194"/>
      <c r="C129" s="195"/>
      <c r="D129" s="206" t="s">
        <v>154</v>
      </c>
      <c r="E129" s="207" t="s">
        <v>20</v>
      </c>
      <c r="F129" s="208" t="s">
        <v>20</v>
      </c>
      <c r="G129" s="195"/>
      <c r="H129" s="209">
        <v>0</v>
      </c>
      <c r="I129" s="200"/>
      <c r="J129" s="195"/>
      <c r="K129" s="195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154</v>
      </c>
      <c r="AU129" s="205" t="s">
        <v>85</v>
      </c>
      <c r="AV129" s="11" t="s">
        <v>85</v>
      </c>
      <c r="AW129" s="11" t="s">
        <v>41</v>
      </c>
      <c r="AX129" s="11" t="s">
        <v>77</v>
      </c>
      <c r="AY129" s="205" t="s">
        <v>146</v>
      </c>
    </row>
    <row r="130" spans="2:51" s="11" customFormat="1" ht="13.5">
      <c r="B130" s="194"/>
      <c r="C130" s="195"/>
      <c r="D130" s="196" t="s">
        <v>154</v>
      </c>
      <c r="E130" s="197" t="s">
        <v>20</v>
      </c>
      <c r="F130" s="198" t="s">
        <v>215</v>
      </c>
      <c r="G130" s="195"/>
      <c r="H130" s="199">
        <v>115.92</v>
      </c>
      <c r="I130" s="200"/>
      <c r="J130" s="195"/>
      <c r="K130" s="195"/>
      <c r="L130" s="201"/>
      <c r="M130" s="202"/>
      <c r="N130" s="203"/>
      <c r="O130" s="203"/>
      <c r="P130" s="203"/>
      <c r="Q130" s="203"/>
      <c r="R130" s="203"/>
      <c r="S130" s="203"/>
      <c r="T130" s="204"/>
      <c r="AT130" s="205" t="s">
        <v>154</v>
      </c>
      <c r="AU130" s="205" t="s">
        <v>85</v>
      </c>
      <c r="AV130" s="11" t="s">
        <v>85</v>
      </c>
      <c r="AW130" s="11" t="s">
        <v>41</v>
      </c>
      <c r="AX130" s="11" t="s">
        <v>22</v>
      </c>
      <c r="AY130" s="205" t="s">
        <v>146</v>
      </c>
    </row>
    <row r="131" spans="2:65" s="1" customFormat="1" ht="31.5" customHeight="1">
      <c r="B131" s="34"/>
      <c r="C131" s="182" t="s">
        <v>216</v>
      </c>
      <c r="D131" s="182" t="s">
        <v>148</v>
      </c>
      <c r="E131" s="183" t="s">
        <v>217</v>
      </c>
      <c r="F131" s="184" t="s">
        <v>218</v>
      </c>
      <c r="G131" s="185" t="s">
        <v>161</v>
      </c>
      <c r="H131" s="186">
        <v>115.92</v>
      </c>
      <c r="I131" s="187"/>
      <c r="J131" s="188">
        <f>ROUND(I131*H131,2)</f>
        <v>0</v>
      </c>
      <c r="K131" s="184" t="s">
        <v>20</v>
      </c>
      <c r="L131" s="54"/>
      <c r="M131" s="189" t="s">
        <v>20</v>
      </c>
      <c r="N131" s="190" t="s">
        <v>48</v>
      </c>
      <c r="O131" s="35"/>
      <c r="P131" s="191">
        <f>O131*H131</f>
        <v>0</v>
      </c>
      <c r="Q131" s="191">
        <v>0</v>
      </c>
      <c r="R131" s="191">
        <f>Q131*H131</f>
        <v>0</v>
      </c>
      <c r="S131" s="191">
        <v>0</v>
      </c>
      <c r="T131" s="192">
        <f>S131*H131</f>
        <v>0</v>
      </c>
      <c r="AR131" s="17" t="s">
        <v>152</v>
      </c>
      <c r="AT131" s="17" t="s">
        <v>148</v>
      </c>
      <c r="AU131" s="17" t="s">
        <v>85</v>
      </c>
      <c r="AY131" s="17" t="s">
        <v>146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7" t="s">
        <v>22</v>
      </c>
      <c r="BK131" s="193">
        <f>ROUND(I131*H131,2)</f>
        <v>0</v>
      </c>
      <c r="BL131" s="17" t="s">
        <v>152</v>
      </c>
      <c r="BM131" s="17" t="s">
        <v>219</v>
      </c>
    </row>
    <row r="132" spans="2:51" s="11" customFormat="1" ht="13.5">
      <c r="B132" s="194"/>
      <c r="C132" s="195"/>
      <c r="D132" s="196" t="s">
        <v>154</v>
      </c>
      <c r="E132" s="197" t="s">
        <v>20</v>
      </c>
      <c r="F132" s="198" t="s">
        <v>220</v>
      </c>
      <c r="G132" s="195"/>
      <c r="H132" s="199">
        <v>115.92</v>
      </c>
      <c r="I132" s="200"/>
      <c r="J132" s="195"/>
      <c r="K132" s="195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154</v>
      </c>
      <c r="AU132" s="205" t="s">
        <v>85</v>
      </c>
      <c r="AV132" s="11" t="s">
        <v>85</v>
      </c>
      <c r="AW132" s="11" t="s">
        <v>41</v>
      </c>
      <c r="AX132" s="11" t="s">
        <v>22</v>
      </c>
      <c r="AY132" s="205" t="s">
        <v>146</v>
      </c>
    </row>
    <row r="133" spans="2:65" s="1" customFormat="1" ht="22.5" customHeight="1">
      <c r="B133" s="34"/>
      <c r="C133" s="182" t="s">
        <v>221</v>
      </c>
      <c r="D133" s="182" t="s">
        <v>148</v>
      </c>
      <c r="E133" s="183" t="s">
        <v>222</v>
      </c>
      <c r="F133" s="184" t="s">
        <v>223</v>
      </c>
      <c r="G133" s="185" t="s">
        <v>161</v>
      </c>
      <c r="H133" s="186">
        <v>28.98</v>
      </c>
      <c r="I133" s="187"/>
      <c r="J133" s="188">
        <f>ROUND(I133*H133,2)</f>
        <v>0</v>
      </c>
      <c r="K133" s="184" t="s">
        <v>168</v>
      </c>
      <c r="L133" s="54"/>
      <c r="M133" s="189" t="s">
        <v>20</v>
      </c>
      <c r="N133" s="190" t="s">
        <v>48</v>
      </c>
      <c r="O133" s="35"/>
      <c r="P133" s="191">
        <f>O133*H133</f>
        <v>0</v>
      </c>
      <c r="Q133" s="191">
        <v>0</v>
      </c>
      <c r="R133" s="191">
        <f>Q133*H133</f>
        <v>0</v>
      </c>
      <c r="S133" s="191">
        <v>0</v>
      </c>
      <c r="T133" s="192">
        <f>S133*H133</f>
        <v>0</v>
      </c>
      <c r="AR133" s="17" t="s">
        <v>152</v>
      </c>
      <c r="AT133" s="17" t="s">
        <v>148</v>
      </c>
      <c r="AU133" s="17" t="s">
        <v>85</v>
      </c>
      <c r="AY133" s="17" t="s">
        <v>146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7" t="s">
        <v>22</v>
      </c>
      <c r="BK133" s="193">
        <f>ROUND(I133*H133,2)</f>
        <v>0</v>
      </c>
      <c r="BL133" s="17" t="s">
        <v>152</v>
      </c>
      <c r="BM133" s="17" t="s">
        <v>224</v>
      </c>
    </row>
    <row r="134" spans="2:51" s="11" customFormat="1" ht="13.5">
      <c r="B134" s="194"/>
      <c r="C134" s="195"/>
      <c r="D134" s="196" t="s">
        <v>154</v>
      </c>
      <c r="E134" s="197" t="s">
        <v>20</v>
      </c>
      <c r="F134" s="198" t="s">
        <v>225</v>
      </c>
      <c r="G134" s="195"/>
      <c r="H134" s="199">
        <v>28.98</v>
      </c>
      <c r="I134" s="200"/>
      <c r="J134" s="195"/>
      <c r="K134" s="195"/>
      <c r="L134" s="201"/>
      <c r="M134" s="202"/>
      <c r="N134" s="203"/>
      <c r="O134" s="203"/>
      <c r="P134" s="203"/>
      <c r="Q134" s="203"/>
      <c r="R134" s="203"/>
      <c r="S134" s="203"/>
      <c r="T134" s="204"/>
      <c r="AT134" s="205" t="s">
        <v>154</v>
      </c>
      <c r="AU134" s="205" t="s">
        <v>85</v>
      </c>
      <c r="AV134" s="11" t="s">
        <v>85</v>
      </c>
      <c r="AW134" s="11" t="s">
        <v>41</v>
      </c>
      <c r="AX134" s="11" t="s">
        <v>22</v>
      </c>
      <c r="AY134" s="205" t="s">
        <v>146</v>
      </c>
    </row>
    <row r="135" spans="2:65" s="1" customFormat="1" ht="31.5" customHeight="1">
      <c r="B135" s="34"/>
      <c r="C135" s="182" t="s">
        <v>226</v>
      </c>
      <c r="D135" s="182" t="s">
        <v>148</v>
      </c>
      <c r="E135" s="183" t="s">
        <v>227</v>
      </c>
      <c r="F135" s="184" t="s">
        <v>228</v>
      </c>
      <c r="G135" s="185" t="s">
        <v>161</v>
      </c>
      <c r="H135" s="186">
        <v>28.98</v>
      </c>
      <c r="I135" s="187"/>
      <c r="J135" s="188">
        <f>ROUND(I135*H135,2)</f>
        <v>0</v>
      </c>
      <c r="K135" s="184" t="s">
        <v>20</v>
      </c>
      <c r="L135" s="54"/>
      <c r="M135" s="189" t="s">
        <v>20</v>
      </c>
      <c r="N135" s="190" t="s">
        <v>48</v>
      </c>
      <c r="O135" s="35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AR135" s="17" t="s">
        <v>152</v>
      </c>
      <c r="AT135" s="17" t="s">
        <v>148</v>
      </c>
      <c r="AU135" s="17" t="s">
        <v>85</v>
      </c>
      <c r="AY135" s="17" t="s">
        <v>146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7" t="s">
        <v>22</v>
      </c>
      <c r="BK135" s="193">
        <f>ROUND(I135*H135,2)</f>
        <v>0</v>
      </c>
      <c r="BL135" s="17" t="s">
        <v>152</v>
      </c>
      <c r="BM135" s="17" t="s">
        <v>229</v>
      </c>
    </row>
    <row r="136" spans="2:51" s="11" customFormat="1" ht="13.5">
      <c r="B136" s="194"/>
      <c r="C136" s="195"/>
      <c r="D136" s="196" t="s">
        <v>154</v>
      </c>
      <c r="E136" s="197" t="s">
        <v>20</v>
      </c>
      <c r="F136" s="198" t="s">
        <v>230</v>
      </c>
      <c r="G136" s="195"/>
      <c r="H136" s="199">
        <v>28.98</v>
      </c>
      <c r="I136" s="200"/>
      <c r="J136" s="195"/>
      <c r="K136" s="195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154</v>
      </c>
      <c r="AU136" s="205" t="s">
        <v>85</v>
      </c>
      <c r="AV136" s="11" t="s">
        <v>85</v>
      </c>
      <c r="AW136" s="11" t="s">
        <v>41</v>
      </c>
      <c r="AX136" s="11" t="s">
        <v>22</v>
      </c>
      <c r="AY136" s="205" t="s">
        <v>146</v>
      </c>
    </row>
    <row r="137" spans="2:65" s="1" customFormat="1" ht="22.5" customHeight="1">
      <c r="B137" s="34"/>
      <c r="C137" s="182" t="s">
        <v>8</v>
      </c>
      <c r="D137" s="182" t="s">
        <v>148</v>
      </c>
      <c r="E137" s="183" t="s">
        <v>231</v>
      </c>
      <c r="F137" s="184" t="s">
        <v>232</v>
      </c>
      <c r="G137" s="185" t="s">
        <v>161</v>
      </c>
      <c r="H137" s="186">
        <v>114</v>
      </c>
      <c r="I137" s="187"/>
      <c r="J137" s="188">
        <f>ROUND(I137*H137,2)</f>
        <v>0</v>
      </c>
      <c r="K137" s="184" t="s">
        <v>168</v>
      </c>
      <c r="L137" s="54"/>
      <c r="M137" s="189" t="s">
        <v>20</v>
      </c>
      <c r="N137" s="190" t="s">
        <v>48</v>
      </c>
      <c r="O137" s="35"/>
      <c r="P137" s="191">
        <f>O137*H137</f>
        <v>0</v>
      </c>
      <c r="Q137" s="191">
        <v>0</v>
      </c>
      <c r="R137" s="191">
        <f>Q137*H137</f>
        <v>0</v>
      </c>
      <c r="S137" s="191">
        <v>0</v>
      </c>
      <c r="T137" s="192">
        <f>S137*H137</f>
        <v>0</v>
      </c>
      <c r="AR137" s="17" t="s">
        <v>152</v>
      </c>
      <c r="AT137" s="17" t="s">
        <v>148</v>
      </c>
      <c r="AU137" s="17" t="s">
        <v>85</v>
      </c>
      <c r="AY137" s="17" t="s">
        <v>146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7" t="s">
        <v>22</v>
      </c>
      <c r="BK137" s="193">
        <f>ROUND(I137*H137,2)</f>
        <v>0</v>
      </c>
      <c r="BL137" s="17" t="s">
        <v>152</v>
      </c>
      <c r="BM137" s="17" t="s">
        <v>233</v>
      </c>
    </row>
    <row r="138" spans="2:51" s="13" customFormat="1" ht="27">
      <c r="B138" s="221"/>
      <c r="C138" s="222"/>
      <c r="D138" s="206" t="s">
        <v>154</v>
      </c>
      <c r="E138" s="223" t="s">
        <v>20</v>
      </c>
      <c r="F138" s="224" t="s">
        <v>234</v>
      </c>
      <c r="G138" s="222"/>
      <c r="H138" s="225" t="s">
        <v>20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154</v>
      </c>
      <c r="AU138" s="231" t="s">
        <v>85</v>
      </c>
      <c r="AV138" s="13" t="s">
        <v>22</v>
      </c>
      <c r="AW138" s="13" t="s">
        <v>41</v>
      </c>
      <c r="AX138" s="13" t="s">
        <v>77</v>
      </c>
      <c r="AY138" s="231" t="s">
        <v>146</v>
      </c>
    </row>
    <row r="139" spans="2:51" s="11" customFormat="1" ht="13.5">
      <c r="B139" s="194"/>
      <c r="C139" s="195"/>
      <c r="D139" s="206" t="s">
        <v>154</v>
      </c>
      <c r="E139" s="207" t="s">
        <v>20</v>
      </c>
      <c r="F139" s="208" t="s">
        <v>235</v>
      </c>
      <c r="G139" s="195"/>
      <c r="H139" s="209">
        <v>40.8</v>
      </c>
      <c r="I139" s="200"/>
      <c r="J139" s="195"/>
      <c r="K139" s="195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154</v>
      </c>
      <c r="AU139" s="205" t="s">
        <v>85</v>
      </c>
      <c r="AV139" s="11" t="s">
        <v>85</v>
      </c>
      <c r="AW139" s="11" t="s">
        <v>41</v>
      </c>
      <c r="AX139" s="11" t="s">
        <v>77</v>
      </c>
      <c r="AY139" s="205" t="s">
        <v>146</v>
      </c>
    </row>
    <row r="140" spans="2:51" s="11" customFormat="1" ht="13.5">
      <c r="B140" s="194"/>
      <c r="C140" s="195"/>
      <c r="D140" s="206" t="s">
        <v>154</v>
      </c>
      <c r="E140" s="207" t="s">
        <v>20</v>
      </c>
      <c r="F140" s="208" t="s">
        <v>213</v>
      </c>
      <c r="G140" s="195"/>
      <c r="H140" s="209">
        <v>73.2</v>
      </c>
      <c r="I140" s="200"/>
      <c r="J140" s="195"/>
      <c r="K140" s="195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154</v>
      </c>
      <c r="AU140" s="205" t="s">
        <v>85</v>
      </c>
      <c r="AV140" s="11" t="s">
        <v>85</v>
      </c>
      <c r="AW140" s="11" t="s">
        <v>41</v>
      </c>
      <c r="AX140" s="11" t="s">
        <v>77</v>
      </c>
      <c r="AY140" s="205" t="s">
        <v>146</v>
      </c>
    </row>
    <row r="141" spans="2:51" s="12" customFormat="1" ht="13.5">
      <c r="B141" s="210"/>
      <c r="C141" s="211"/>
      <c r="D141" s="196" t="s">
        <v>154</v>
      </c>
      <c r="E141" s="212" t="s">
        <v>99</v>
      </c>
      <c r="F141" s="213" t="s">
        <v>165</v>
      </c>
      <c r="G141" s="211"/>
      <c r="H141" s="214">
        <v>114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154</v>
      </c>
      <c r="AU141" s="220" t="s">
        <v>85</v>
      </c>
      <c r="AV141" s="12" t="s">
        <v>152</v>
      </c>
      <c r="AW141" s="12" t="s">
        <v>41</v>
      </c>
      <c r="AX141" s="12" t="s">
        <v>22</v>
      </c>
      <c r="AY141" s="220" t="s">
        <v>146</v>
      </c>
    </row>
    <row r="142" spans="2:65" s="1" customFormat="1" ht="22.5" customHeight="1">
      <c r="B142" s="34"/>
      <c r="C142" s="182" t="s">
        <v>236</v>
      </c>
      <c r="D142" s="182" t="s">
        <v>148</v>
      </c>
      <c r="E142" s="183" t="s">
        <v>237</v>
      </c>
      <c r="F142" s="184" t="s">
        <v>238</v>
      </c>
      <c r="G142" s="185" t="s">
        <v>161</v>
      </c>
      <c r="H142" s="186">
        <v>114</v>
      </c>
      <c r="I142" s="187"/>
      <c r="J142" s="188">
        <f>ROUND(I142*H142,2)</f>
        <v>0</v>
      </c>
      <c r="K142" s="184" t="s">
        <v>168</v>
      </c>
      <c r="L142" s="54"/>
      <c r="M142" s="189" t="s">
        <v>20</v>
      </c>
      <c r="N142" s="190" t="s">
        <v>48</v>
      </c>
      <c r="O142" s="35"/>
      <c r="P142" s="191">
        <f>O142*H142</f>
        <v>0</v>
      </c>
      <c r="Q142" s="191">
        <v>0</v>
      </c>
      <c r="R142" s="191">
        <f>Q142*H142</f>
        <v>0</v>
      </c>
      <c r="S142" s="191">
        <v>0</v>
      </c>
      <c r="T142" s="192">
        <f>S142*H142</f>
        <v>0</v>
      </c>
      <c r="AR142" s="17" t="s">
        <v>152</v>
      </c>
      <c r="AT142" s="17" t="s">
        <v>148</v>
      </c>
      <c r="AU142" s="17" t="s">
        <v>85</v>
      </c>
      <c r="AY142" s="17" t="s">
        <v>146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7" t="s">
        <v>22</v>
      </c>
      <c r="BK142" s="193">
        <f>ROUND(I142*H142,2)</f>
        <v>0</v>
      </c>
      <c r="BL142" s="17" t="s">
        <v>152</v>
      </c>
      <c r="BM142" s="17" t="s">
        <v>239</v>
      </c>
    </row>
    <row r="143" spans="2:51" s="11" customFormat="1" ht="13.5">
      <c r="B143" s="194"/>
      <c r="C143" s="195"/>
      <c r="D143" s="196" t="s">
        <v>154</v>
      </c>
      <c r="E143" s="197" t="s">
        <v>20</v>
      </c>
      <c r="F143" s="198" t="s">
        <v>99</v>
      </c>
      <c r="G143" s="195"/>
      <c r="H143" s="199">
        <v>114</v>
      </c>
      <c r="I143" s="200"/>
      <c r="J143" s="195"/>
      <c r="K143" s="195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154</v>
      </c>
      <c r="AU143" s="205" t="s">
        <v>85</v>
      </c>
      <c r="AV143" s="11" t="s">
        <v>85</v>
      </c>
      <c r="AW143" s="11" t="s">
        <v>41</v>
      </c>
      <c r="AX143" s="11" t="s">
        <v>22</v>
      </c>
      <c r="AY143" s="205" t="s">
        <v>146</v>
      </c>
    </row>
    <row r="144" spans="2:65" s="1" customFormat="1" ht="22.5" customHeight="1">
      <c r="B144" s="34"/>
      <c r="C144" s="182" t="s">
        <v>240</v>
      </c>
      <c r="D144" s="182" t="s">
        <v>148</v>
      </c>
      <c r="E144" s="183" t="s">
        <v>241</v>
      </c>
      <c r="F144" s="184" t="s">
        <v>242</v>
      </c>
      <c r="G144" s="185" t="s">
        <v>161</v>
      </c>
      <c r="H144" s="186">
        <v>117</v>
      </c>
      <c r="I144" s="187"/>
      <c r="J144" s="188">
        <f>ROUND(I144*H144,2)</f>
        <v>0</v>
      </c>
      <c r="K144" s="184" t="s">
        <v>168</v>
      </c>
      <c r="L144" s="54"/>
      <c r="M144" s="189" t="s">
        <v>20</v>
      </c>
      <c r="N144" s="190" t="s">
        <v>48</v>
      </c>
      <c r="O144" s="35"/>
      <c r="P144" s="191">
        <f>O144*H144</f>
        <v>0</v>
      </c>
      <c r="Q144" s="191">
        <v>0</v>
      </c>
      <c r="R144" s="191">
        <f>Q144*H144</f>
        <v>0</v>
      </c>
      <c r="S144" s="191">
        <v>0</v>
      </c>
      <c r="T144" s="192">
        <f>S144*H144</f>
        <v>0</v>
      </c>
      <c r="AR144" s="17" t="s">
        <v>152</v>
      </c>
      <c r="AT144" s="17" t="s">
        <v>148</v>
      </c>
      <c r="AU144" s="17" t="s">
        <v>85</v>
      </c>
      <c r="AY144" s="17" t="s">
        <v>146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7" t="s">
        <v>22</v>
      </c>
      <c r="BK144" s="193">
        <f>ROUND(I144*H144,2)</f>
        <v>0</v>
      </c>
      <c r="BL144" s="17" t="s">
        <v>152</v>
      </c>
      <c r="BM144" s="17" t="s">
        <v>243</v>
      </c>
    </row>
    <row r="145" spans="2:51" s="11" customFormat="1" ht="13.5">
      <c r="B145" s="194"/>
      <c r="C145" s="195"/>
      <c r="D145" s="206" t="s">
        <v>154</v>
      </c>
      <c r="E145" s="207" t="s">
        <v>20</v>
      </c>
      <c r="F145" s="208" t="s">
        <v>244</v>
      </c>
      <c r="G145" s="195"/>
      <c r="H145" s="209">
        <v>117</v>
      </c>
      <c r="I145" s="200"/>
      <c r="J145" s="195"/>
      <c r="K145" s="195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154</v>
      </c>
      <c r="AU145" s="205" t="s">
        <v>85</v>
      </c>
      <c r="AV145" s="11" t="s">
        <v>85</v>
      </c>
      <c r="AW145" s="11" t="s">
        <v>41</v>
      </c>
      <c r="AX145" s="11" t="s">
        <v>77</v>
      </c>
      <c r="AY145" s="205" t="s">
        <v>146</v>
      </c>
    </row>
    <row r="146" spans="2:51" s="12" customFormat="1" ht="13.5">
      <c r="B146" s="210"/>
      <c r="C146" s="211"/>
      <c r="D146" s="196" t="s">
        <v>154</v>
      </c>
      <c r="E146" s="212" t="s">
        <v>20</v>
      </c>
      <c r="F146" s="213" t="s">
        <v>165</v>
      </c>
      <c r="G146" s="211"/>
      <c r="H146" s="214">
        <v>117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154</v>
      </c>
      <c r="AU146" s="220" t="s">
        <v>85</v>
      </c>
      <c r="AV146" s="12" t="s">
        <v>152</v>
      </c>
      <c r="AW146" s="12" t="s">
        <v>41</v>
      </c>
      <c r="AX146" s="12" t="s">
        <v>22</v>
      </c>
      <c r="AY146" s="220" t="s">
        <v>146</v>
      </c>
    </row>
    <row r="147" spans="2:65" s="1" customFormat="1" ht="22.5" customHeight="1">
      <c r="B147" s="34"/>
      <c r="C147" s="182" t="s">
        <v>245</v>
      </c>
      <c r="D147" s="182" t="s">
        <v>148</v>
      </c>
      <c r="E147" s="183" t="s">
        <v>246</v>
      </c>
      <c r="F147" s="184" t="s">
        <v>247</v>
      </c>
      <c r="G147" s="185" t="s">
        <v>161</v>
      </c>
      <c r="H147" s="186">
        <v>25.1</v>
      </c>
      <c r="I147" s="187"/>
      <c r="J147" s="188">
        <f>ROUND(I147*H147,2)</f>
        <v>0</v>
      </c>
      <c r="K147" s="184" t="s">
        <v>168</v>
      </c>
      <c r="L147" s="54"/>
      <c r="M147" s="189" t="s">
        <v>20</v>
      </c>
      <c r="N147" s="190" t="s">
        <v>48</v>
      </c>
      <c r="O147" s="35"/>
      <c r="P147" s="191">
        <f>O147*H147</f>
        <v>0</v>
      </c>
      <c r="Q147" s="191">
        <v>0</v>
      </c>
      <c r="R147" s="191">
        <f>Q147*H147</f>
        <v>0</v>
      </c>
      <c r="S147" s="191">
        <v>0</v>
      </c>
      <c r="T147" s="192">
        <f>S147*H147</f>
        <v>0</v>
      </c>
      <c r="AR147" s="17" t="s">
        <v>152</v>
      </c>
      <c r="AT147" s="17" t="s">
        <v>148</v>
      </c>
      <c r="AU147" s="17" t="s">
        <v>85</v>
      </c>
      <c r="AY147" s="17" t="s">
        <v>146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7" t="s">
        <v>22</v>
      </c>
      <c r="BK147" s="193">
        <f>ROUND(I147*H147,2)</f>
        <v>0</v>
      </c>
      <c r="BL147" s="17" t="s">
        <v>152</v>
      </c>
      <c r="BM147" s="17" t="s">
        <v>248</v>
      </c>
    </row>
    <row r="148" spans="2:51" s="11" customFormat="1" ht="27">
      <c r="B148" s="194"/>
      <c r="C148" s="195"/>
      <c r="D148" s="206" t="s">
        <v>154</v>
      </c>
      <c r="E148" s="207" t="s">
        <v>20</v>
      </c>
      <c r="F148" s="208" t="s">
        <v>249</v>
      </c>
      <c r="G148" s="195"/>
      <c r="H148" s="209">
        <v>25.1</v>
      </c>
      <c r="I148" s="200"/>
      <c r="J148" s="195"/>
      <c r="K148" s="195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154</v>
      </c>
      <c r="AU148" s="205" t="s">
        <v>85</v>
      </c>
      <c r="AV148" s="11" t="s">
        <v>85</v>
      </c>
      <c r="AW148" s="11" t="s">
        <v>41</v>
      </c>
      <c r="AX148" s="11" t="s">
        <v>77</v>
      </c>
      <c r="AY148" s="205" t="s">
        <v>146</v>
      </c>
    </row>
    <row r="149" spans="2:51" s="12" customFormat="1" ht="13.5">
      <c r="B149" s="210"/>
      <c r="C149" s="211"/>
      <c r="D149" s="196" t="s">
        <v>154</v>
      </c>
      <c r="E149" s="212" t="s">
        <v>20</v>
      </c>
      <c r="F149" s="213" t="s">
        <v>165</v>
      </c>
      <c r="G149" s="211"/>
      <c r="H149" s="214">
        <v>25.1</v>
      </c>
      <c r="I149" s="215"/>
      <c r="J149" s="211"/>
      <c r="K149" s="211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154</v>
      </c>
      <c r="AU149" s="220" t="s">
        <v>85</v>
      </c>
      <c r="AV149" s="12" t="s">
        <v>152</v>
      </c>
      <c r="AW149" s="12" t="s">
        <v>41</v>
      </c>
      <c r="AX149" s="12" t="s">
        <v>22</v>
      </c>
      <c r="AY149" s="220" t="s">
        <v>146</v>
      </c>
    </row>
    <row r="150" spans="2:65" s="1" customFormat="1" ht="22.5" customHeight="1">
      <c r="B150" s="34"/>
      <c r="C150" s="182" t="s">
        <v>250</v>
      </c>
      <c r="D150" s="182" t="s">
        <v>148</v>
      </c>
      <c r="E150" s="183" t="s">
        <v>251</v>
      </c>
      <c r="F150" s="184" t="s">
        <v>252</v>
      </c>
      <c r="G150" s="185" t="s">
        <v>161</v>
      </c>
      <c r="H150" s="186">
        <v>1186.4</v>
      </c>
      <c r="I150" s="187"/>
      <c r="J150" s="188">
        <f>ROUND(I150*H150,2)</f>
        <v>0</v>
      </c>
      <c r="K150" s="184" t="s">
        <v>168</v>
      </c>
      <c r="L150" s="54"/>
      <c r="M150" s="189" t="s">
        <v>20</v>
      </c>
      <c r="N150" s="190" t="s">
        <v>48</v>
      </c>
      <c r="O150" s="35"/>
      <c r="P150" s="191">
        <f>O150*H150</f>
        <v>0</v>
      </c>
      <c r="Q150" s="191">
        <v>0</v>
      </c>
      <c r="R150" s="191">
        <f>Q150*H150</f>
        <v>0</v>
      </c>
      <c r="S150" s="191">
        <v>0</v>
      </c>
      <c r="T150" s="192">
        <f>S150*H150</f>
        <v>0</v>
      </c>
      <c r="AR150" s="17" t="s">
        <v>152</v>
      </c>
      <c r="AT150" s="17" t="s">
        <v>148</v>
      </c>
      <c r="AU150" s="17" t="s">
        <v>85</v>
      </c>
      <c r="AY150" s="17" t="s">
        <v>146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7" t="s">
        <v>22</v>
      </c>
      <c r="BK150" s="193">
        <f>ROUND(I150*H150,2)</f>
        <v>0</v>
      </c>
      <c r="BL150" s="17" t="s">
        <v>152</v>
      </c>
      <c r="BM150" s="17" t="s">
        <v>253</v>
      </c>
    </row>
    <row r="151" spans="2:51" s="11" customFormat="1" ht="27">
      <c r="B151" s="194"/>
      <c r="C151" s="195"/>
      <c r="D151" s="196" t="s">
        <v>154</v>
      </c>
      <c r="E151" s="197" t="s">
        <v>20</v>
      </c>
      <c r="F151" s="198" t="s">
        <v>254</v>
      </c>
      <c r="G151" s="195"/>
      <c r="H151" s="199">
        <v>1186.4</v>
      </c>
      <c r="I151" s="200"/>
      <c r="J151" s="195"/>
      <c r="K151" s="195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154</v>
      </c>
      <c r="AU151" s="205" t="s">
        <v>85</v>
      </c>
      <c r="AV151" s="11" t="s">
        <v>85</v>
      </c>
      <c r="AW151" s="11" t="s">
        <v>41</v>
      </c>
      <c r="AX151" s="11" t="s">
        <v>22</v>
      </c>
      <c r="AY151" s="205" t="s">
        <v>146</v>
      </c>
    </row>
    <row r="152" spans="2:65" s="1" customFormat="1" ht="22.5" customHeight="1">
      <c r="B152" s="34"/>
      <c r="C152" s="182" t="s">
        <v>255</v>
      </c>
      <c r="D152" s="182" t="s">
        <v>148</v>
      </c>
      <c r="E152" s="183" t="s">
        <v>256</v>
      </c>
      <c r="F152" s="184" t="s">
        <v>257</v>
      </c>
      <c r="G152" s="185" t="s">
        <v>161</v>
      </c>
      <c r="H152" s="186">
        <v>117</v>
      </c>
      <c r="I152" s="187"/>
      <c r="J152" s="188">
        <f>ROUND(I152*H152,2)</f>
        <v>0</v>
      </c>
      <c r="K152" s="184" t="s">
        <v>168</v>
      </c>
      <c r="L152" s="54"/>
      <c r="M152" s="189" t="s">
        <v>20</v>
      </c>
      <c r="N152" s="190" t="s">
        <v>48</v>
      </c>
      <c r="O152" s="35"/>
      <c r="P152" s="191">
        <f>O152*H152</f>
        <v>0</v>
      </c>
      <c r="Q152" s="191">
        <v>0</v>
      </c>
      <c r="R152" s="191">
        <f>Q152*H152</f>
        <v>0</v>
      </c>
      <c r="S152" s="191">
        <v>0</v>
      </c>
      <c r="T152" s="192">
        <f>S152*H152</f>
        <v>0</v>
      </c>
      <c r="AR152" s="17" t="s">
        <v>152</v>
      </c>
      <c r="AT152" s="17" t="s">
        <v>148</v>
      </c>
      <c r="AU152" s="17" t="s">
        <v>85</v>
      </c>
      <c r="AY152" s="17" t="s">
        <v>146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7" t="s">
        <v>22</v>
      </c>
      <c r="BK152" s="193">
        <f>ROUND(I152*H152,2)</f>
        <v>0</v>
      </c>
      <c r="BL152" s="17" t="s">
        <v>152</v>
      </c>
      <c r="BM152" s="17" t="s">
        <v>258</v>
      </c>
    </row>
    <row r="153" spans="2:51" s="11" customFormat="1" ht="13.5">
      <c r="B153" s="194"/>
      <c r="C153" s="195"/>
      <c r="D153" s="206" t="s">
        <v>154</v>
      </c>
      <c r="E153" s="207" t="s">
        <v>20</v>
      </c>
      <c r="F153" s="208" t="s">
        <v>259</v>
      </c>
      <c r="G153" s="195"/>
      <c r="H153" s="209">
        <v>25.5</v>
      </c>
      <c r="I153" s="200"/>
      <c r="J153" s="195"/>
      <c r="K153" s="195"/>
      <c r="L153" s="201"/>
      <c r="M153" s="202"/>
      <c r="N153" s="203"/>
      <c r="O153" s="203"/>
      <c r="P153" s="203"/>
      <c r="Q153" s="203"/>
      <c r="R153" s="203"/>
      <c r="S153" s="203"/>
      <c r="T153" s="204"/>
      <c r="AT153" s="205" t="s">
        <v>154</v>
      </c>
      <c r="AU153" s="205" t="s">
        <v>85</v>
      </c>
      <c r="AV153" s="11" t="s">
        <v>85</v>
      </c>
      <c r="AW153" s="11" t="s">
        <v>41</v>
      </c>
      <c r="AX153" s="11" t="s">
        <v>77</v>
      </c>
      <c r="AY153" s="205" t="s">
        <v>146</v>
      </c>
    </row>
    <row r="154" spans="2:51" s="11" customFormat="1" ht="13.5">
      <c r="B154" s="194"/>
      <c r="C154" s="195"/>
      <c r="D154" s="206" t="s">
        <v>154</v>
      </c>
      <c r="E154" s="207" t="s">
        <v>20</v>
      </c>
      <c r="F154" s="208" t="s">
        <v>260</v>
      </c>
      <c r="G154" s="195"/>
      <c r="H154" s="209">
        <v>91.5</v>
      </c>
      <c r="I154" s="200"/>
      <c r="J154" s="195"/>
      <c r="K154" s="195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154</v>
      </c>
      <c r="AU154" s="205" t="s">
        <v>85</v>
      </c>
      <c r="AV154" s="11" t="s">
        <v>85</v>
      </c>
      <c r="AW154" s="11" t="s">
        <v>41</v>
      </c>
      <c r="AX154" s="11" t="s">
        <v>77</v>
      </c>
      <c r="AY154" s="205" t="s">
        <v>146</v>
      </c>
    </row>
    <row r="155" spans="2:51" s="12" customFormat="1" ht="13.5">
      <c r="B155" s="210"/>
      <c r="C155" s="211"/>
      <c r="D155" s="196" t="s">
        <v>154</v>
      </c>
      <c r="E155" s="212" t="s">
        <v>108</v>
      </c>
      <c r="F155" s="213" t="s">
        <v>165</v>
      </c>
      <c r="G155" s="211"/>
      <c r="H155" s="214">
        <v>117</v>
      </c>
      <c r="I155" s="215"/>
      <c r="J155" s="211"/>
      <c r="K155" s="211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154</v>
      </c>
      <c r="AU155" s="220" t="s">
        <v>85</v>
      </c>
      <c r="AV155" s="12" t="s">
        <v>152</v>
      </c>
      <c r="AW155" s="12" t="s">
        <v>41</v>
      </c>
      <c r="AX155" s="12" t="s">
        <v>22</v>
      </c>
      <c r="AY155" s="220" t="s">
        <v>146</v>
      </c>
    </row>
    <row r="156" spans="2:65" s="1" customFormat="1" ht="22.5" customHeight="1">
      <c r="B156" s="34"/>
      <c r="C156" s="182" t="s">
        <v>7</v>
      </c>
      <c r="D156" s="182" t="s">
        <v>148</v>
      </c>
      <c r="E156" s="183" t="s">
        <v>261</v>
      </c>
      <c r="F156" s="184" t="s">
        <v>262</v>
      </c>
      <c r="G156" s="185" t="s">
        <v>161</v>
      </c>
      <c r="H156" s="186">
        <v>1186.4</v>
      </c>
      <c r="I156" s="187"/>
      <c r="J156" s="188">
        <f>ROUND(I156*H156,2)</f>
        <v>0</v>
      </c>
      <c r="K156" s="184" t="s">
        <v>168</v>
      </c>
      <c r="L156" s="54"/>
      <c r="M156" s="189" t="s">
        <v>20</v>
      </c>
      <c r="N156" s="190" t="s">
        <v>48</v>
      </c>
      <c r="O156" s="35"/>
      <c r="P156" s="191">
        <f>O156*H156</f>
        <v>0</v>
      </c>
      <c r="Q156" s="191">
        <v>0</v>
      </c>
      <c r="R156" s="191">
        <f>Q156*H156</f>
        <v>0</v>
      </c>
      <c r="S156" s="191">
        <v>0</v>
      </c>
      <c r="T156" s="192">
        <f>S156*H156</f>
        <v>0</v>
      </c>
      <c r="AR156" s="17" t="s">
        <v>152</v>
      </c>
      <c r="AT156" s="17" t="s">
        <v>148</v>
      </c>
      <c r="AU156" s="17" t="s">
        <v>85</v>
      </c>
      <c r="AY156" s="17" t="s">
        <v>146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7" t="s">
        <v>22</v>
      </c>
      <c r="BK156" s="193">
        <f>ROUND(I156*H156,2)</f>
        <v>0</v>
      </c>
      <c r="BL156" s="17" t="s">
        <v>152</v>
      </c>
      <c r="BM156" s="17" t="s">
        <v>263</v>
      </c>
    </row>
    <row r="157" spans="2:51" s="11" customFormat="1" ht="27">
      <c r="B157" s="194"/>
      <c r="C157" s="195"/>
      <c r="D157" s="196" t="s">
        <v>154</v>
      </c>
      <c r="E157" s="197" t="s">
        <v>20</v>
      </c>
      <c r="F157" s="198" t="s">
        <v>254</v>
      </c>
      <c r="G157" s="195"/>
      <c r="H157" s="199">
        <v>1186.4</v>
      </c>
      <c r="I157" s="200"/>
      <c r="J157" s="195"/>
      <c r="K157" s="195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154</v>
      </c>
      <c r="AU157" s="205" t="s">
        <v>85</v>
      </c>
      <c r="AV157" s="11" t="s">
        <v>85</v>
      </c>
      <c r="AW157" s="11" t="s">
        <v>41</v>
      </c>
      <c r="AX157" s="11" t="s">
        <v>22</v>
      </c>
      <c r="AY157" s="205" t="s">
        <v>146</v>
      </c>
    </row>
    <row r="158" spans="2:65" s="1" customFormat="1" ht="22.5" customHeight="1">
      <c r="B158" s="34"/>
      <c r="C158" s="182" t="s">
        <v>264</v>
      </c>
      <c r="D158" s="182" t="s">
        <v>148</v>
      </c>
      <c r="E158" s="183" t="s">
        <v>265</v>
      </c>
      <c r="F158" s="184" t="s">
        <v>266</v>
      </c>
      <c r="G158" s="185" t="s">
        <v>267</v>
      </c>
      <c r="H158" s="186">
        <v>2135.52</v>
      </c>
      <c r="I158" s="187"/>
      <c r="J158" s="188">
        <f>ROUND(I158*H158,2)</f>
        <v>0</v>
      </c>
      <c r="K158" s="184" t="s">
        <v>168</v>
      </c>
      <c r="L158" s="54"/>
      <c r="M158" s="189" t="s">
        <v>20</v>
      </c>
      <c r="N158" s="190" t="s">
        <v>48</v>
      </c>
      <c r="O158" s="35"/>
      <c r="P158" s="191">
        <f>O158*H158</f>
        <v>0</v>
      </c>
      <c r="Q158" s="191">
        <v>0</v>
      </c>
      <c r="R158" s="191">
        <f>Q158*H158</f>
        <v>0</v>
      </c>
      <c r="S158" s="191">
        <v>0</v>
      </c>
      <c r="T158" s="192">
        <f>S158*H158</f>
        <v>0</v>
      </c>
      <c r="AR158" s="17" t="s">
        <v>152</v>
      </c>
      <c r="AT158" s="17" t="s">
        <v>148</v>
      </c>
      <c r="AU158" s="17" t="s">
        <v>85</v>
      </c>
      <c r="AY158" s="17" t="s">
        <v>146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7" t="s">
        <v>22</v>
      </c>
      <c r="BK158" s="193">
        <f>ROUND(I158*H158,2)</f>
        <v>0</v>
      </c>
      <c r="BL158" s="17" t="s">
        <v>152</v>
      </c>
      <c r="BM158" s="17" t="s">
        <v>268</v>
      </c>
    </row>
    <row r="159" spans="2:51" s="11" customFormat="1" ht="27">
      <c r="B159" s="194"/>
      <c r="C159" s="195"/>
      <c r="D159" s="206" t="s">
        <v>154</v>
      </c>
      <c r="E159" s="207" t="s">
        <v>20</v>
      </c>
      <c r="F159" s="208" t="s">
        <v>269</v>
      </c>
      <c r="G159" s="195"/>
      <c r="H159" s="209">
        <v>2135.52</v>
      </c>
      <c r="I159" s="200"/>
      <c r="J159" s="195"/>
      <c r="K159" s="195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154</v>
      </c>
      <c r="AU159" s="205" t="s">
        <v>85</v>
      </c>
      <c r="AV159" s="11" t="s">
        <v>85</v>
      </c>
      <c r="AW159" s="11" t="s">
        <v>41</v>
      </c>
      <c r="AX159" s="11" t="s">
        <v>22</v>
      </c>
      <c r="AY159" s="205" t="s">
        <v>146</v>
      </c>
    </row>
    <row r="160" spans="2:63" s="10" customFormat="1" ht="29.85" customHeight="1">
      <c r="B160" s="165"/>
      <c r="C160" s="166"/>
      <c r="D160" s="179" t="s">
        <v>76</v>
      </c>
      <c r="E160" s="180" t="s">
        <v>85</v>
      </c>
      <c r="F160" s="180" t="s">
        <v>270</v>
      </c>
      <c r="G160" s="166"/>
      <c r="H160" s="166"/>
      <c r="I160" s="169"/>
      <c r="J160" s="181">
        <f>BK160</f>
        <v>0</v>
      </c>
      <c r="K160" s="166"/>
      <c r="L160" s="171"/>
      <c r="M160" s="172"/>
      <c r="N160" s="173"/>
      <c r="O160" s="173"/>
      <c r="P160" s="174">
        <f>SUM(P161:P189)</f>
        <v>0</v>
      </c>
      <c r="Q160" s="173"/>
      <c r="R160" s="174">
        <f>SUM(R161:R189)</f>
        <v>6.50392467</v>
      </c>
      <c r="S160" s="173"/>
      <c r="T160" s="175">
        <f>SUM(T161:T189)</f>
        <v>0</v>
      </c>
      <c r="AR160" s="176" t="s">
        <v>22</v>
      </c>
      <c r="AT160" s="177" t="s">
        <v>76</v>
      </c>
      <c r="AU160" s="177" t="s">
        <v>22</v>
      </c>
      <c r="AY160" s="176" t="s">
        <v>146</v>
      </c>
      <c r="BK160" s="178">
        <f>SUM(BK161:BK189)</f>
        <v>0</v>
      </c>
    </row>
    <row r="161" spans="2:65" s="1" customFormat="1" ht="22.5" customHeight="1">
      <c r="B161" s="34"/>
      <c r="C161" s="182" t="s">
        <v>271</v>
      </c>
      <c r="D161" s="182" t="s">
        <v>148</v>
      </c>
      <c r="E161" s="183" t="s">
        <v>272</v>
      </c>
      <c r="F161" s="184" t="s">
        <v>273</v>
      </c>
      <c r="G161" s="185" t="s">
        <v>173</v>
      </c>
      <c r="H161" s="186">
        <v>45.9</v>
      </c>
      <c r="I161" s="187"/>
      <c r="J161" s="188">
        <f>ROUND(I161*H161,2)</f>
        <v>0</v>
      </c>
      <c r="K161" s="184" t="s">
        <v>168</v>
      </c>
      <c r="L161" s="54"/>
      <c r="M161" s="189" t="s">
        <v>20</v>
      </c>
      <c r="N161" s="190" t="s">
        <v>48</v>
      </c>
      <c r="O161" s="35"/>
      <c r="P161" s="191">
        <f>O161*H161</f>
        <v>0</v>
      </c>
      <c r="Q161" s="191">
        <v>0.00048</v>
      </c>
      <c r="R161" s="191">
        <f>Q161*H161</f>
        <v>0.022032</v>
      </c>
      <c r="S161" s="191">
        <v>0</v>
      </c>
      <c r="T161" s="192">
        <f>S161*H161</f>
        <v>0</v>
      </c>
      <c r="AR161" s="17" t="s">
        <v>152</v>
      </c>
      <c r="AT161" s="17" t="s">
        <v>148</v>
      </c>
      <c r="AU161" s="17" t="s">
        <v>85</v>
      </c>
      <c r="AY161" s="17" t="s">
        <v>146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7" t="s">
        <v>22</v>
      </c>
      <c r="BK161" s="193">
        <f>ROUND(I161*H161,2)</f>
        <v>0</v>
      </c>
      <c r="BL161" s="17" t="s">
        <v>152</v>
      </c>
      <c r="BM161" s="17" t="s">
        <v>274</v>
      </c>
    </row>
    <row r="162" spans="2:51" s="13" customFormat="1" ht="13.5">
      <c r="B162" s="221"/>
      <c r="C162" s="222"/>
      <c r="D162" s="206" t="s">
        <v>154</v>
      </c>
      <c r="E162" s="223" t="s">
        <v>20</v>
      </c>
      <c r="F162" s="224" t="s">
        <v>275</v>
      </c>
      <c r="G162" s="222"/>
      <c r="H162" s="225" t="s">
        <v>20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AT162" s="231" t="s">
        <v>154</v>
      </c>
      <c r="AU162" s="231" t="s">
        <v>85</v>
      </c>
      <c r="AV162" s="13" t="s">
        <v>22</v>
      </c>
      <c r="AW162" s="13" t="s">
        <v>41</v>
      </c>
      <c r="AX162" s="13" t="s">
        <v>77</v>
      </c>
      <c r="AY162" s="231" t="s">
        <v>146</v>
      </c>
    </row>
    <row r="163" spans="2:51" s="11" customFormat="1" ht="13.5">
      <c r="B163" s="194"/>
      <c r="C163" s="195"/>
      <c r="D163" s="196" t="s">
        <v>154</v>
      </c>
      <c r="E163" s="197" t="s">
        <v>20</v>
      </c>
      <c r="F163" s="198" t="s">
        <v>276</v>
      </c>
      <c r="G163" s="195"/>
      <c r="H163" s="199">
        <v>45.9</v>
      </c>
      <c r="I163" s="200"/>
      <c r="J163" s="195"/>
      <c r="K163" s="195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154</v>
      </c>
      <c r="AU163" s="205" t="s">
        <v>85</v>
      </c>
      <c r="AV163" s="11" t="s">
        <v>85</v>
      </c>
      <c r="AW163" s="11" t="s">
        <v>41</v>
      </c>
      <c r="AX163" s="11" t="s">
        <v>22</v>
      </c>
      <c r="AY163" s="205" t="s">
        <v>146</v>
      </c>
    </row>
    <row r="164" spans="2:65" s="1" customFormat="1" ht="22.5" customHeight="1">
      <c r="B164" s="34"/>
      <c r="C164" s="182" t="s">
        <v>277</v>
      </c>
      <c r="D164" s="182" t="s">
        <v>148</v>
      </c>
      <c r="E164" s="183" t="s">
        <v>278</v>
      </c>
      <c r="F164" s="184" t="s">
        <v>279</v>
      </c>
      <c r="G164" s="185" t="s">
        <v>173</v>
      </c>
      <c r="H164" s="186">
        <v>439.2</v>
      </c>
      <c r="I164" s="187"/>
      <c r="J164" s="188">
        <f>ROUND(I164*H164,2)</f>
        <v>0</v>
      </c>
      <c r="K164" s="184" t="s">
        <v>168</v>
      </c>
      <c r="L164" s="54"/>
      <c r="M164" s="189" t="s">
        <v>20</v>
      </c>
      <c r="N164" s="190" t="s">
        <v>48</v>
      </c>
      <c r="O164" s="35"/>
      <c r="P164" s="191">
        <f>O164*H164</f>
        <v>0</v>
      </c>
      <c r="Q164" s="191">
        <v>0.00029</v>
      </c>
      <c r="R164" s="191">
        <f>Q164*H164</f>
        <v>0.127368</v>
      </c>
      <c r="S164" s="191">
        <v>0</v>
      </c>
      <c r="T164" s="192">
        <f>S164*H164</f>
        <v>0</v>
      </c>
      <c r="AR164" s="17" t="s">
        <v>152</v>
      </c>
      <c r="AT164" s="17" t="s">
        <v>148</v>
      </c>
      <c r="AU164" s="17" t="s">
        <v>85</v>
      </c>
      <c r="AY164" s="17" t="s">
        <v>146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7" t="s">
        <v>22</v>
      </c>
      <c r="BK164" s="193">
        <f>ROUND(I164*H164,2)</f>
        <v>0</v>
      </c>
      <c r="BL164" s="17" t="s">
        <v>152</v>
      </c>
      <c r="BM164" s="17" t="s">
        <v>280</v>
      </c>
    </row>
    <row r="165" spans="2:51" s="13" customFormat="1" ht="27">
      <c r="B165" s="221"/>
      <c r="C165" s="222"/>
      <c r="D165" s="206" t="s">
        <v>154</v>
      </c>
      <c r="E165" s="223" t="s">
        <v>20</v>
      </c>
      <c r="F165" s="224" t="s">
        <v>281</v>
      </c>
      <c r="G165" s="222"/>
      <c r="H165" s="225" t="s">
        <v>20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154</v>
      </c>
      <c r="AU165" s="231" t="s">
        <v>85</v>
      </c>
      <c r="AV165" s="13" t="s">
        <v>22</v>
      </c>
      <c r="AW165" s="13" t="s">
        <v>41</v>
      </c>
      <c r="AX165" s="13" t="s">
        <v>77</v>
      </c>
      <c r="AY165" s="231" t="s">
        <v>146</v>
      </c>
    </row>
    <row r="166" spans="2:51" s="11" customFormat="1" ht="13.5">
      <c r="B166" s="194"/>
      <c r="C166" s="195"/>
      <c r="D166" s="196" t="s">
        <v>154</v>
      </c>
      <c r="E166" s="197" t="s">
        <v>20</v>
      </c>
      <c r="F166" s="198" t="s">
        <v>282</v>
      </c>
      <c r="G166" s="195"/>
      <c r="H166" s="199">
        <v>439.2</v>
      </c>
      <c r="I166" s="200"/>
      <c r="J166" s="195"/>
      <c r="K166" s="195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154</v>
      </c>
      <c r="AU166" s="205" t="s">
        <v>85</v>
      </c>
      <c r="AV166" s="11" t="s">
        <v>85</v>
      </c>
      <c r="AW166" s="11" t="s">
        <v>41</v>
      </c>
      <c r="AX166" s="11" t="s">
        <v>22</v>
      </c>
      <c r="AY166" s="205" t="s">
        <v>146</v>
      </c>
    </row>
    <row r="167" spans="2:65" s="1" customFormat="1" ht="22.5" customHeight="1">
      <c r="B167" s="34"/>
      <c r="C167" s="182" t="s">
        <v>283</v>
      </c>
      <c r="D167" s="182" t="s">
        <v>148</v>
      </c>
      <c r="E167" s="183" t="s">
        <v>284</v>
      </c>
      <c r="F167" s="184" t="s">
        <v>285</v>
      </c>
      <c r="G167" s="185" t="s">
        <v>151</v>
      </c>
      <c r="H167" s="186">
        <v>1002.1</v>
      </c>
      <c r="I167" s="187"/>
      <c r="J167" s="188">
        <f>ROUND(I167*H167,2)</f>
        <v>0</v>
      </c>
      <c r="K167" s="184" t="s">
        <v>168</v>
      </c>
      <c r="L167" s="54"/>
      <c r="M167" s="189" t="s">
        <v>20</v>
      </c>
      <c r="N167" s="190" t="s">
        <v>48</v>
      </c>
      <c r="O167" s="35"/>
      <c r="P167" s="191">
        <f>O167*H167</f>
        <v>0</v>
      </c>
      <c r="Q167" s="191">
        <v>0.00458</v>
      </c>
      <c r="R167" s="191">
        <f>Q167*H167</f>
        <v>4.589618</v>
      </c>
      <c r="S167" s="191">
        <v>0</v>
      </c>
      <c r="T167" s="192">
        <f>S167*H167</f>
        <v>0</v>
      </c>
      <c r="AR167" s="17" t="s">
        <v>152</v>
      </c>
      <c r="AT167" s="17" t="s">
        <v>148</v>
      </c>
      <c r="AU167" s="17" t="s">
        <v>85</v>
      </c>
      <c r="AY167" s="17" t="s">
        <v>146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7" t="s">
        <v>22</v>
      </c>
      <c r="BK167" s="193">
        <f>ROUND(I167*H167,2)</f>
        <v>0</v>
      </c>
      <c r="BL167" s="17" t="s">
        <v>152</v>
      </c>
      <c r="BM167" s="17" t="s">
        <v>286</v>
      </c>
    </row>
    <row r="168" spans="2:51" s="11" customFormat="1" ht="13.5">
      <c r="B168" s="194"/>
      <c r="C168" s="195"/>
      <c r="D168" s="206" t="s">
        <v>154</v>
      </c>
      <c r="E168" s="207" t="s">
        <v>20</v>
      </c>
      <c r="F168" s="208" t="s">
        <v>287</v>
      </c>
      <c r="G168" s="195"/>
      <c r="H168" s="209">
        <v>402.6</v>
      </c>
      <c r="I168" s="200"/>
      <c r="J168" s="195"/>
      <c r="K168" s="195"/>
      <c r="L168" s="201"/>
      <c r="M168" s="202"/>
      <c r="N168" s="203"/>
      <c r="O168" s="203"/>
      <c r="P168" s="203"/>
      <c r="Q168" s="203"/>
      <c r="R168" s="203"/>
      <c r="S168" s="203"/>
      <c r="T168" s="204"/>
      <c r="AT168" s="205" t="s">
        <v>154</v>
      </c>
      <c r="AU168" s="205" t="s">
        <v>85</v>
      </c>
      <c r="AV168" s="11" t="s">
        <v>85</v>
      </c>
      <c r="AW168" s="11" t="s">
        <v>41</v>
      </c>
      <c r="AX168" s="11" t="s">
        <v>77</v>
      </c>
      <c r="AY168" s="205" t="s">
        <v>146</v>
      </c>
    </row>
    <row r="169" spans="2:51" s="13" customFormat="1" ht="13.5">
      <c r="B169" s="221"/>
      <c r="C169" s="222"/>
      <c r="D169" s="206" t="s">
        <v>154</v>
      </c>
      <c r="E169" s="223" t="s">
        <v>20</v>
      </c>
      <c r="F169" s="224" t="s">
        <v>288</v>
      </c>
      <c r="G169" s="222"/>
      <c r="H169" s="225" t="s">
        <v>20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154</v>
      </c>
      <c r="AU169" s="231" t="s">
        <v>85</v>
      </c>
      <c r="AV169" s="13" t="s">
        <v>22</v>
      </c>
      <c r="AW169" s="13" t="s">
        <v>41</v>
      </c>
      <c r="AX169" s="13" t="s">
        <v>77</v>
      </c>
      <c r="AY169" s="231" t="s">
        <v>146</v>
      </c>
    </row>
    <row r="170" spans="2:51" s="11" customFormat="1" ht="13.5">
      <c r="B170" s="194"/>
      <c r="C170" s="195"/>
      <c r="D170" s="206" t="s">
        <v>154</v>
      </c>
      <c r="E170" s="207" t="s">
        <v>20</v>
      </c>
      <c r="F170" s="208" t="s">
        <v>289</v>
      </c>
      <c r="G170" s="195"/>
      <c r="H170" s="209">
        <v>87.1</v>
      </c>
      <c r="I170" s="200"/>
      <c r="J170" s="195"/>
      <c r="K170" s="195"/>
      <c r="L170" s="201"/>
      <c r="M170" s="202"/>
      <c r="N170" s="203"/>
      <c r="O170" s="203"/>
      <c r="P170" s="203"/>
      <c r="Q170" s="203"/>
      <c r="R170" s="203"/>
      <c r="S170" s="203"/>
      <c r="T170" s="204"/>
      <c r="AT170" s="205" t="s">
        <v>154</v>
      </c>
      <c r="AU170" s="205" t="s">
        <v>85</v>
      </c>
      <c r="AV170" s="11" t="s">
        <v>85</v>
      </c>
      <c r="AW170" s="11" t="s">
        <v>41</v>
      </c>
      <c r="AX170" s="11" t="s">
        <v>77</v>
      </c>
      <c r="AY170" s="205" t="s">
        <v>146</v>
      </c>
    </row>
    <row r="171" spans="2:51" s="11" customFormat="1" ht="13.5">
      <c r="B171" s="194"/>
      <c r="C171" s="195"/>
      <c r="D171" s="206" t="s">
        <v>154</v>
      </c>
      <c r="E171" s="207" t="s">
        <v>20</v>
      </c>
      <c r="F171" s="208" t="s">
        <v>290</v>
      </c>
      <c r="G171" s="195"/>
      <c r="H171" s="209">
        <v>37.6</v>
      </c>
      <c r="I171" s="200"/>
      <c r="J171" s="195"/>
      <c r="K171" s="195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154</v>
      </c>
      <c r="AU171" s="205" t="s">
        <v>85</v>
      </c>
      <c r="AV171" s="11" t="s">
        <v>85</v>
      </c>
      <c r="AW171" s="11" t="s">
        <v>41</v>
      </c>
      <c r="AX171" s="11" t="s">
        <v>77</v>
      </c>
      <c r="AY171" s="205" t="s">
        <v>146</v>
      </c>
    </row>
    <row r="172" spans="2:51" s="11" customFormat="1" ht="13.5">
      <c r="B172" s="194"/>
      <c r="C172" s="195"/>
      <c r="D172" s="206" t="s">
        <v>154</v>
      </c>
      <c r="E172" s="207" t="s">
        <v>20</v>
      </c>
      <c r="F172" s="208" t="s">
        <v>291</v>
      </c>
      <c r="G172" s="195"/>
      <c r="H172" s="209">
        <v>54</v>
      </c>
      <c r="I172" s="200"/>
      <c r="J172" s="195"/>
      <c r="K172" s="195"/>
      <c r="L172" s="201"/>
      <c r="M172" s="202"/>
      <c r="N172" s="203"/>
      <c r="O172" s="203"/>
      <c r="P172" s="203"/>
      <c r="Q172" s="203"/>
      <c r="R172" s="203"/>
      <c r="S172" s="203"/>
      <c r="T172" s="204"/>
      <c r="AT172" s="205" t="s">
        <v>154</v>
      </c>
      <c r="AU172" s="205" t="s">
        <v>85</v>
      </c>
      <c r="AV172" s="11" t="s">
        <v>85</v>
      </c>
      <c r="AW172" s="11" t="s">
        <v>41</v>
      </c>
      <c r="AX172" s="11" t="s">
        <v>77</v>
      </c>
      <c r="AY172" s="205" t="s">
        <v>146</v>
      </c>
    </row>
    <row r="173" spans="2:51" s="11" customFormat="1" ht="13.5">
      <c r="B173" s="194"/>
      <c r="C173" s="195"/>
      <c r="D173" s="206" t="s">
        <v>154</v>
      </c>
      <c r="E173" s="207" t="s">
        <v>20</v>
      </c>
      <c r="F173" s="208" t="s">
        <v>292</v>
      </c>
      <c r="G173" s="195"/>
      <c r="H173" s="209">
        <v>42</v>
      </c>
      <c r="I173" s="200"/>
      <c r="J173" s="195"/>
      <c r="K173" s="195"/>
      <c r="L173" s="201"/>
      <c r="M173" s="202"/>
      <c r="N173" s="203"/>
      <c r="O173" s="203"/>
      <c r="P173" s="203"/>
      <c r="Q173" s="203"/>
      <c r="R173" s="203"/>
      <c r="S173" s="203"/>
      <c r="T173" s="204"/>
      <c r="AT173" s="205" t="s">
        <v>154</v>
      </c>
      <c r="AU173" s="205" t="s">
        <v>85</v>
      </c>
      <c r="AV173" s="11" t="s">
        <v>85</v>
      </c>
      <c r="AW173" s="11" t="s">
        <v>41</v>
      </c>
      <c r="AX173" s="11" t="s">
        <v>77</v>
      </c>
      <c r="AY173" s="205" t="s">
        <v>146</v>
      </c>
    </row>
    <row r="174" spans="2:51" s="11" customFormat="1" ht="13.5">
      <c r="B174" s="194"/>
      <c r="C174" s="195"/>
      <c r="D174" s="206" t="s">
        <v>154</v>
      </c>
      <c r="E174" s="207" t="s">
        <v>20</v>
      </c>
      <c r="F174" s="208" t="s">
        <v>293</v>
      </c>
      <c r="G174" s="195"/>
      <c r="H174" s="209">
        <v>75.2</v>
      </c>
      <c r="I174" s="200"/>
      <c r="J174" s="195"/>
      <c r="K174" s="195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154</v>
      </c>
      <c r="AU174" s="205" t="s">
        <v>85</v>
      </c>
      <c r="AV174" s="11" t="s">
        <v>85</v>
      </c>
      <c r="AW174" s="11" t="s">
        <v>41</v>
      </c>
      <c r="AX174" s="11" t="s">
        <v>77</v>
      </c>
      <c r="AY174" s="205" t="s">
        <v>146</v>
      </c>
    </row>
    <row r="175" spans="2:51" s="11" customFormat="1" ht="13.5">
      <c r="B175" s="194"/>
      <c r="C175" s="195"/>
      <c r="D175" s="206" t="s">
        <v>154</v>
      </c>
      <c r="E175" s="207" t="s">
        <v>20</v>
      </c>
      <c r="F175" s="208" t="s">
        <v>294</v>
      </c>
      <c r="G175" s="195"/>
      <c r="H175" s="209">
        <v>37.6</v>
      </c>
      <c r="I175" s="200"/>
      <c r="J175" s="195"/>
      <c r="K175" s="195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154</v>
      </c>
      <c r="AU175" s="205" t="s">
        <v>85</v>
      </c>
      <c r="AV175" s="11" t="s">
        <v>85</v>
      </c>
      <c r="AW175" s="11" t="s">
        <v>41</v>
      </c>
      <c r="AX175" s="11" t="s">
        <v>77</v>
      </c>
      <c r="AY175" s="205" t="s">
        <v>146</v>
      </c>
    </row>
    <row r="176" spans="2:51" s="11" customFormat="1" ht="13.5">
      <c r="B176" s="194"/>
      <c r="C176" s="195"/>
      <c r="D176" s="206" t="s">
        <v>154</v>
      </c>
      <c r="E176" s="207" t="s">
        <v>20</v>
      </c>
      <c r="F176" s="208" t="s">
        <v>295</v>
      </c>
      <c r="G176" s="195"/>
      <c r="H176" s="209">
        <v>266</v>
      </c>
      <c r="I176" s="200"/>
      <c r="J176" s="195"/>
      <c r="K176" s="195"/>
      <c r="L176" s="201"/>
      <c r="M176" s="202"/>
      <c r="N176" s="203"/>
      <c r="O176" s="203"/>
      <c r="P176" s="203"/>
      <c r="Q176" s="203"/>
      <c r="R176" s="203"/>
      <c r="S176" s="203"/>
      <c r="T176" s="204"/>
      <c r="AT176" s="205" t="s">
        <v>154</v>
      </c>
      <c r="AU176" s="205" t="s">
        <v>85</v>
      </c>
      <c r="AV176" s="11" t="s">
        <v>85</v>
      </c>
      <c r="AW176" s="11" t="s">
        <v>41</v>
      </c>
      <c r="AX176" s="11" t="s">
        <v>77</v>
      </c>
      <c r="AY176" s="205" t="s">
        <v>146</v>
      </c>
    </row>
    <row r="177" spans="2:51" s="12" customFormat="1" ht="13.5">
      <c r="B177" s="210"/>
      <c r="C177" s="211"/>
      <c r="D177" s="196" t="s">
        <v>154</v>
      </c>
      <c r="E177" s="212" t="s">
        <v>90</v>
      </c>
      <c r="F177" s="213" t="s">
        <v>165</v>
      </c>
      <c r="G177" s="211"/>
      <c r="H177" s="214">
        <v>1002.1</v>
      </c>
      <c r="I177" s="215"/>
      <c r="J177" s="211"/>
      <c r="K177" s="211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154</v>
      </c>
      <c r="AU177" s="220" t="s">
        <v>85</v>
      </c>
      <c r="AV177" s="12" t="s">
        <v>152</v>
      </c>
      <c r="AW177" s="12" t="s">
        <v>41</v>
      </c>
      <c r="AX177" s="12" t="s">
        <v>22</v>
      </c>
      <c r="AY177" s="220" t="s">
        <v>146</v>
      </c>
    </row>
    <row r="178" spans="2:65" s="1" customFormat="1" ht="22.5" customHeight="1">
      <c r="B178" s="34"/>
      <c r="C178" s="182" t="s">
        <v>296</v>
      </c>
      <c r="D178" s="182" t="s">
        <v>148</v>
      </c>
      <c r="E178" s="183" t="s">
        <v>297</v>
      </c>
      <c r="F178" s="184" t="s">
        <v>298</v>
      </c>
      <c r="G178" s="185" t="s">
        <v>151</v>
      </c>
      <c r="H178" s="186">
        <v>1002.1</v>
      </c>
      <c r="I178" s="187"/>
      <c r="J178" s="188">
        <f>ROUND(I178*H178,2)</f>
        <v>0</v>
      </c>
      <c r="K178" s="184" t="s">
        <v>168</v>
      </c>
      <c r="L178" s="54"/>
      <c r="M178" s="189" t="s">
        <v>20</v>
      </c>
      <c r="N178" s="190" t="s">
        <v>48</v>
      </c>
      <c r="O178" s="35"/>
      <c r="P178" s="191">
        <f>O178*H178</f>
        <v>0</v>
      </c>
      <c r="Q178" s="191">
        <v>0</v>
      </c>
      <c r="R178" s="191">
        <f>Q178*H178</f>
        <v>0</v>
      </c>
      <c r="S178" s="191">
        <v>0</v>
      </c>
      <c r="T178" s="192">
        <f>S178*H178</f>
        <v>0</v>
      </c>
      <c r="AR178" s="17" t="s">
        <v>152</v>
      </c>
      <c r="AT178" s="17" t="s">
        <v>148</v>
      </c>
      <c r="AU178" s="17" t="s">
        <v>85</v>
      </c>
      <c r="AY178" s="17" t="s">
        <v>146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17" t="s">
        <v>22</v>
      </c>
      <c r="BK178" s="193">
        <f>ROUND(I178*H178,2)</f>
        <v>0</v>
      </c>
      <c r="BL178" s="17" t="s">
        <v>152</v>
      </c>
      <c r="BM178" s="17" t="s">
        <v>299</v>
      </c>
    </row>
    <row r="179" spans="2:51" s="11" customFormat="1" ht="13.5">
      <c r="B179" s="194"/>
      <c r="C179" s="195"/>
      <c r="D179" s="196" t="s">
        <v>154</v>
      </c>
      <c r="E179" s="197" t="s">
        <v>20</v>
      </c>
      <c r="F179" s="198" t="s">
        <v>90</v>
      </c>
      <c r="G179" s="195"/>
      <c r="H179" s="199">
        <v>1002.1</v>
      </c>
      <c r="I179" s="200"/>
      <c r="J179" s="195"/>
      <c r="K179" s="195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154</v>
      </c>
      <c r="AU179" s="205" t="s">
        <v>85</v>
      </c>
      <c r="AV179" s="11" t="s">
        <v>85</v>
      </c>
      <c r="AW179" s="11" t="s">
        <v>41</v>
      </c>
      <c r="AX179" s="11" t="s">
        <v>22</v>
      </c>
      <c r="AY179" s="205" t="s">
        <v>146</v>
      </c>
    </row>
    <row r="180" spans="2:65" s="1" customFormat="1" ht="22.5" customHeight="1">
      <c r="B180" s="34"/>
      <c r="C180" s="182" t="s">
        <v>300</v>
      </c>
      <c r="D180" s="182" t="s">
        <v>148</v>
      </c>
      <c r="E180" s="183" t="s">
        <v>301</v>
      </c>
      <c r="F180" s="184" t="s">
        <v>302</v>
      </c>
      <c r="G180" s="185" t="s">
        <v>267</v>
      </c>
      <c r="H180" s="186">
        <v>0.329</v>
      </c>
      <c r="I180" s="187"/>
      <c r="J180" s="188">
        <f>ROUND(I180*H180,2)</f>
        <v>0</v>
      </c>
      <c r="K180" s="184" t="s">
        <v>168</v>
      </c>
      <c r="L180" s="54"/>
      <c r="M180" s="189" t="s">
        <v>20</v>
      </c>
      <c r="N180" s="190" t="s">
        <v>48</v>
      </c>
      <c r="O180" s="35"/>
      <c r="P180" s="191">
        <f>O180*H180</f>
        <v>0</v>
      </c>
      <c r="Q180" s="191">
        <v>1.05871</v>
      </c>
      <c r="R180" s="191">
        <f>Q180*H180</f>
        <v>0.34831559</v>
      </c>
      <c r="S180" s="191">
        <v>0</v>
      </c>
      <c r="T180" s="192">
        <f>S180*H180</f>
        <v>0</v>
      </c>
      <c r="AR180" s="17" t="s">
        <v>152</v>
      </c>
      <c r="AT180" s="17" t="s">
        <v>148</v>
      </c>
      <c r="AU180" s="17" t="s">
        <v>85</v>
      </c>
      <c r="AY180" s="17" t="s">
        <v>146</v>
      </c>
      <c r="BE180" s="193">
        <f>IF(N180="základní",J180,0)</f>
        <v>0</v>
      </c>
      <c r="BF180" s="193">
        <f>IF(N180="snížená",J180,0)</f>
        <v>0</v>
      </c>
      <c r="BG180" s="193">
        <f>IF(N180="zákl. přenesená",J180,0)</f>
        <v>0</v>
      </c>
      <c r="BH180" s="193">
        <f>IF(N180="sníž. přenesená",J180,0)</f>
        <v>0</v>
      </c>
      <c r="BI180" s="193">
        <f>IF(N180="nulová",J180,0)</f>
        <v>0</v>
      </c>
      <c r="BJ180" s="17" t="s">
        <v>22</v>
      </c>
      <c r="BK180" s="193">
        <f>ROUND(I180*H180,2)</f>
        <v>0</v>
      </c>
      <c r="BL180" s="17" t="s">
        <v>152</v>
      </c>
      <c r="BM180" s="17" t="s">
        <v>303</v>
      </c>
    </row>
    <row r="181" spans="2:51" s="13" customFormat="1" ht="13.5">
      <c r="B181" s="221"/>
      <c r="C181" s="222"/>
      <c r="D181" s="206" t="s">
        <v>154</v>
      </c>
      <c r="E181" s="223" t="s">
        <v>20</v>
      </c>
      <c r="F181" s="224" t="s">
        <v>304</v>
      </c>
      <c r="G181" s="222"/>
      <c r="H181" s="225" t="s">
        <v>20</v>
      </c>
      <c r="I181" s="226"/>
      <c r="J181" s="222"/>
      <c r="K181" s="222"/>
      <c r="L181" s="227"/>
      <c r="M181" s="228"/>
      <c r="N181" s="229"/>
      <c r="O181" s="229"/>
      <c r="P181" s="229"/>
      <c r="Q181" s="229"/>
      <c r="R181" s="229"/>
      <c r="S181" s="229"/>
      <c r="T181" s="230"/>
      <c r="AT181" s="231" t="s">
        <v>154</v>
      </c>
      <c r="AU181" s="231" t="s">
        <v>85</v>
      </c>
      <c r="AV181" s="13" t="s">
        <v>22</v>
      </c>
      <c r="AW181" s="13" t="s">
        <v>41</v>
      </c>
      <c r="AX181" s="13" t="s">
        <v>77</v>
      </c>
      <c r="AY181" s="231" t="s">
        <v>146</v>
      </c>
    </row>
    <row r="182" spans="2:51" s="11" customFormat="1" ht="13.5">
      <c r="B182" s="194"/>
      <c r="C182" s="195"/>
      <c r="D182" s="196" t="s">
        <v>154</v>
      </c>
      <c r="E182" s="197" t="s">
        <v>20</v>
      </c>
      <c r="F182" s="198" t="s">
        <v>305</v>
      </c>
      <c r="G182" s="195"/>
      <c r="H182" s="199">
        <v>0.329</v>
      </c>
      <c r="I182" s="200"/>
      <c r="J182" s="195"/>
      <c r="K182" s="195"/>
      <c r="L182" s="201"/>
      <c r="M182" s="202"/>
      <c r="N182" s="203"/>
      <c r="O182" s="203"/>
      <c r="P182" s="203"/>
      <c r="Q182" s="203"/>
      <c r="R182" s="203"/>
      <c r="S182" s="203"/>
      <c r="T182" s="204"/>
      <c r="AT182" s="205" t="s">
        <v>154</v>
      </c>
      <c r="AU182" s="205" t="s">
        <v>85</v>
      </c>
      <c r="AV182" s="11" t="s">
        <v>85</v>
      </c>
      <c r="AW182" s="11" t="s">
        <v>41</v>
      </c>
      <c r="AX182" s="11" t="s">
        <v>22</v>
      </c>
      <c r="AY182" s="205" t="s">
        <v>146</v>
      </c>
    </row>
    <row r="183" spans="2:65" s="1" customFormat="1" ht="22.5" customHeight="1">
      <c r="B183" s="34"/>
      <c r="C183" s="235" t="s">
        <v>306</v>
      </c>
      <c r="D183" s="235" t="s">
        <v>307</v>
      </c>
      <c r="E183" s="236" t="s">
        <v>308</v>
      </c>
      <c r="F183" s="237" t="s">
        <v>309</v>
      </c>
      <c r="G183" s="238" t="s">
        <v>310</v>
      </c>
      <c r="H183" s="239">
        <v>28.658</v>
      </c>
      <c r="I183" s="240"/>
      <c r="J183" s="241">
        <f>ROUND(I183*H183,2)</f>
        <v>0</v>
      </c>
      <c r="K183" s="237" t="s">
        <v>20</v>
      </c>
      <c r="L183" s="242"/>
      <c r="M183" s="243" t="s">
        <v>20</v>
      </c>
      <c r="N183" s="244" t="s">
        <v>48</v>
      </c>
      <c r="O183" s="35"/>
      <c r="P183" s="191">
        <f>O183*H183</f>
        <v>0</v>
      </c>
      <c r="Q183" s="191">
        <v>0.001</v>
      </c>
      <c r="R183" s="191">
        <f>Q183*H183</f>
        <v>0.028658000000000003</v>
      </c>
      <c r="S183" s="191">
        <v>0</v>
      </c>
      <c r="T183" s="192">
        <f>S183*H183</f>
        <v>0</v>
      </c>
      <c r="AR183" s="17" t="s">
        <v>188</v>
      </c>
      <c r="AT183" s="17" t="s">
        <v>307</v>
      </c>
      <c r="AU183" s="17" t="s">
        <v>85</v>
      </c>
      <c r="AY183" s="17" t="s">
        <v>146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17" t="s">
        <v>22</v>
      </c>
      <c r="BK183" s="193">
        <f>ROUND(I183*H183,2)</f>
        <v>0</v>
      </c>
      <c r="BL183" s="17" t="s">
        <v>152</v>
      </c>
      <c r="BM183" s="17" t="s">
        <v>311</v>
      </c>
    </row>
    <row r="184" spans="2:51" s="13" customFormat="1" ht="27">
      <c r="B184" s="221"/>
      <c r="C184" s="222"/>
      <c r="D184" s="206" t="s">
        <v>154</v>
      </c>
      <c r="E184" s="223" t="s">
        <v>20</v>
      </c>
      <c r="F184" s="224" t="s">
        <v>312</v>
      </c>
      <c r="G184" s="222"/>
      <c r="H184" s="225" t="s">
        <v>20</v>
      </c>
      <c r="I184" s="226"/>
      <c r="J184" s="222"/>
      <c r="K184" s="222"/>
      <c r="L184" s="227"/>
      <c r="M184" s="228"/>
      <c r="N184" s="229"/>
      <c r="O184" s="229"/>
      <c r="P184" s="229"/>
      <c r="Q184" s="229"/>
      <c r="R184" s="229"/>
      <c r="S184" s="229"/>
      <c r="T184" s="230"/>
      <c r="AT184" s="231" t="s">
        <v>154</v>
      </c>
      <c r="AU184" s="231" t="s">
        <v>85</v>
      </c>
      <c r="AV184" s="13" t="s">
        <v>22</v>
      </c>
      <c r="AW184" s="13" t="s">
        <v>41</v>
      </c>
      <c r="AX184" s="13" t="s">
        <v>77</v>
      </c>
      <c r="AY184" s="231" t="s">
        <v>146</v>
      </c>
    </row>
    <row r="185" spans="2:51" s="11" customFormat="1" ht="13.5">
      <c r="B185" s="194"/>
      <c r="C185" s="195"/>
      <c r="D185" s="196" t="s">
        <v>154</v>
      </c>
      <c r="E185" s="197" t="s">
        <v>20</v>
      </c>
      <c r="F185" s="198" t="s">
        <v>313</v>
      </c>
      <c r="G185" s="195"/>
      <c r="H185" s="199">
        <v>28.658</v>
      </c>
      <c r="I185" s="200"/>
      <c r="J185" s="195"/>
      <c r="K185" s="195"/>
      <c r="L185" s="201"/>
      <c r="M185" s="202"/>
      <c r="N185" s="203"/>
      <c r="O185" s="203"/>
      <c r="P185" s="203"/>
      <c r="Q185" s="203"/>
      <c r="R185" s="203"/>
      <c r="S185" s="203"/>
      <c r="T185" s="204"/>
      <c r="AT185" s="205" t="s">
        <v>154</v>
      </c>
      <c r="AU185" s="205" t="s">
        <v>85</v>
      </c>
      <c r="AV185" s="11" t="s">
        <v>85</v>
      </c>
      <c r="AW185" s="11" t="s">
        <v>41</v>
      </c>
      <c r="AX185" s="11" t="s">
        <v>22</v>
      </c>
      <c r="AY185" s="205" t="s">
        <v>146</v>
      </c>
    </row>
    <row r="186" spans="2:65" s="1" customFormat="1" ht="22.5" customHeight="1">
      <c r="B186" s="34"/>
      <c r="C186" s="182" t="s">
        <v>314</v>
      </c>
      <c r="D186" s="182" t="s">
        <v>148</v>
      </c>
      <c r="E186" s="183" t="s">
        <v>315</v>
      </c>
      <c r="F186" s="184" t="s">
        <v>316</v>
      </c>
      <c r="G186" s="185" t="s">
        <v>267</v>
      </c>
      <c r="H186" s="186">
        <v>1.318</v>
      </c>
      <c r="I186" s="187"/>
      <c r="J186" s="188">
        <f>ROUND(I186*H186,2)</f>
        <v>0</v>
      </c>
      <c r="K186" s="184" t="s">
        <v>168</v>
      </c>
      <c r="L186" s="54"/>
      <c r="M186" s="189" t="s">
        <v>20</v>
      </c>
      <c r="N186" s="190" t="s">
        <v>48</v>
      </c>
      <c r="O186" s="35"/>
      <c r="P186" s="191">
        <f>O186*H186</f>
        <v>0</v>
      </c>
      <c r="Q186" s="191">
        <v>1.05306</v>
      </c>
      <c r="R186" s="191">
        <f>Q186*H186</f>
        <v>1.3879330800000003</v>
      </c>
      <c r="S186" s="191">
        <v>0</v>
      </c>
      <c r="T186" s="192">
        <f>S186*H186</f>
        <v>0</v>
      </c>
      <c r="AR186" s="17" t="s">
        <v>152</v>
      </c>
      <c r="AT186" s="17" t="s">
        <v>148</v>
      </c>
      <c r="AU186" s="17" t="s">
        <v>85</v>
      </c>
      <c r="AY186" s="17" t="s">
        <v>146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17" t="s">
        <v>22</v>
      </c>
      <c r="BK186" s="193">
        <f>ROUND(I186*H186,2)</f>
        <v>0</v>
      </c>
      <c r="BL186" s="17" t="s">
        <v>152</v>
      </c>
      <c r="BM186" s="17" t="s">
        <v>317</v>
      </c>
    </row>
    <row r="187" spans="2:51" s="11" customFormat="1" ht="27">
      <c r="B187" s="194"/>
      <c r="C187" s="195"/>
      <c r="D187" s="206" t="s">
        <v>154</v>
      </c>
      <c r="E187" s="207" t="s">
        <v>20</v>
      </c>
      <c r="F187" s="208" t="s">
        <v>318</v>
      </c>
      <c r="G187" s="195"/>
      <c r="H187" s="209">
        <v>1.098</v>
      </c>
      <c r="I187" s="200"/>
      <c r="J187" s="195"/>
      <c r="K187" s="195"/>
      <c r="L187" s="201"/>
      <c r="M187" s="202"/>
      <c r="N187" s="203"/>
      <c r="O187" s="203"/>
      <c r="P187" s="203"/>
      <c r="Q187" s="203"/>
      <c r="R187" s="203"/>
      <c r="S187" s="203"/>
      <c r="T187" s="204"/>
      <c r="AT187" s="205" t="s">
        <v>154</v>
      </c>
      <c r="AU187" s="205" t="s">
        <v>85</v>
      </c>
      <c r="AV187" s="11" t="s">
        <v>85</v>
      </c>
      <c r="AW187" s="11" t="s">
        <v>41</v>
      </c>
      <c r="AX187" s="11" t="s">
        <v>77</v>
      </c>
      <c r="AY187" s="205" t="s">
        <v>146</v>
      </c>
    </row>
    <row r="188" spans="2:51" s="11" customFormat="1" ht="13.5">
      <c r="B188" s="194"/>
      <c r="C188" s="195"/>
      <c r="D188" s="206" t="s">
        <v>154</v>
      </c>
      <c r="E188" s="207" t="s">
        <v>20</v>
      </c>
      <c r="F188" s="208" t="s">
        <v>319</v>
      </c>
      <c r="G188" s="195"/>
      <c r="H188" s="209">
        <v>0.22</v>
      </c>
      <c r="I188" s="200"/>
      <c r="J188" s="195"/>
      <c r="K188" s="195"/>
      <c r="L188" s="201"/>
      <c r="M188" s="202"/>
      <c r="N188" s="203"/>
      <c r="O188" s="203"/>
      <c r="P188" s="203"/>
      <c r="Q188" s="203"/>
      <c r="R188" s="203"/>
      <c r="S188" s="203"/>
      <c r="T188" s="204"/>
      <c r="AT188" s="205" t="s">
        <v>154</v>
      </c>
      <c r="AU188" s="205" t="s">
        <v>85</v>
      </c>
      <c r="AV188" s="11" t="s">
        <v>85</v>
      </c>
      <c r="AW188" s="11" t="s">
        <v>41</v>
      </c>
      <c r="AX188" s="11" t="s">
        <v>77</v>
      </c>
      <c r="AY188" s="205" t="s">
        <v>146</v>
      </c>
    </row>
    <row r="189" spans="2:51" s="12" customFormat="1" ht="13.5">
      <c r="B189" s="210"/>
      <c r="C189" s="211"/>
      <c r="D189" s="206" t="s">
        <v>154</v>
      </c>
      <c r="E189" s="232" t="s">
        <v>20</v>
      </c>
      <c r="F189" s="233" t="s">
        <v>165</v>
      </c>
      <c r="G189" s="211"/>
      <c r="H189" s="234">
        <v>1.318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154</v>
      </c>
      <c r="AU189" s="220" t="s">
        <v>85</v>
      </c>
      <c r="AV189" s="12" t="s">
        <v>152</v>
      </c>
      <c r="AW189" s="12" t="s">
        <v>41</v>
      </c>
      <c r="AX189" s="12" t="s">
        <v>22</v>
      </c>
      <c r="AY189" s="220" t="s">
        <v>146</v>
      </c>
    </row>
    <row r="190" spans="2:63" s="10" customFormat="1" ht="29.85" customHeight="1">
      <c r="B190" s="165"/>
      <c r="C190" s="166"/>
      <c r="D190" s="179" t="s">
        <v>76</v>
      </c>
      <c r="E190" s="180" t="s">
        <v>106</v>
      </c>
      <c r="F190" s="180" t="s">
        <v>320</v>
      </c>
      <c r="G190" s="166"/>
      <c r="H190" s="166"/>
      <c r="I190" s="169"/>
      <c r="J190" s="181">
        <f>BK190</f>
        <v>0</v>
      </c>
      <c r="K190" s="166"/>
      <c r="L190" s="171"/>
      <c r="M190" s="172"/>
      <c r="N190" s="173"/>
      <c r="O190" s="173"/>
      <c r="P190" s="174">
        <f>SUM(P191:P238)</f>
        <v>0</v>
      </c>
      <c r="Q190" s="173"/>
      <c r="R190" s="174">
        <f>SUM(R191:R238)</f>
        <v>559.9811576000001</v>
      </c>
      <c r="S190" s="173"/>
      <c r="T190" s="175">
        <f>SUM(T191:T238)</f>
        <v>0</v>
      </c>
      <c r="AR190" s="176" t="s">
        <v>22</v>
      </c>
      <c r="AT190" s="177" t="s">
        <v>76</v>
      </c>
      <c r="AU190" s="177" t="s">
        <v>22</v>
      </c>
      <c r="AY190" s="176" t="s">
        <v>146</v>
      </c>
      <c r="BK190" s="178">
        <f>SUM(BK191:BK238)</f>
        <v>0</v>
      </c>
    </row>
    <row r="191" spans="2:65" s="1" customFormat="1" ht="22.5" customHeight="1">
      <c r="B191" s="34"/>
      <c r="C191" s="182" t="s">
        <v>321</v>
      </c>
      <c r="D191" s="182" t="s">
        <v>148</v>
      </c>
      <c r="E191" s="183" t="s">
        <v>322</v>
      </c>
      <c r="F191" s="184" t="s">
        <v>323</v>
      </c>
      <c r="G191" s="185" t="s">
        <v>161</v>
      </c>
      <c r="H191" s="186">
        <v>5.32</v>
      </c>
      <c r="I191" s="187"/>
      <c r="J191" s="188">
        <f>ROUND(I191*H191,2)</f>
        <v>0</v>
      </c>
      <c r="K191" s="184" t="s">
        <v>20</v>
      </c>
      <c r="L191" s="54"/>
      <c r="M191" s="189" t="s">
        <v>20</v>
      </c>
      <c r="N191" s="190" t="s">
        <v>48</v>
      </c>
      <c r="O191" s="35"/>
      <c r="P191" s="191">
        <f>O191*H191</f>
        <v>0</v>
      </c>
      <c r="Q191" s="191">
        <v>0</v>
      </c>
      <c r="R191" s="191">
        <f>Q191*H191</f>
        <v>0</v>
      </c>
      <c r="S191" s="191">
        <v>0</v>
      </c>
      <c r="T191" s="192">
        <f>S191*H191</f>
        <v>0</v>
      </c>
      <c r="AR191" s="17" t="s">
        <v>152</v>
      </c>
      <c r="AT191" s="17" t="s">
        <v>148</v>
      </c>
      <c r="AU191" s="17" t="s">
        <v>85</v>
      </c>
      <c r="AY191" s="17" t="s">
        <v>146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17" t="s">
        <v>22</v>
      </c>
      <c r="BK191" s="193">
        <f>ROUND(I191*H191,2)</f>
        <v>0</v>
      </c>
      <c r="BL191" s="17" t="s">
        <v>152</v>
      </c>
      <c r="BM191" s="17" t="s">
        <v>324</v>
      </c>
    </row>
    <row r="192" spans="2:51" s="11" customFormat="1" ht="27">
      <c r="B192" s="194"/>
      <c r="C192" s="195"/>
      <c r="D192" s="196" t="s">
        <v>154</v>
      </c>
      <c r="E192" s="197" t="s">
        <v>20</v>
      </c>
      <c r="F192" s="198" t="s">
        <v>325</v>
      </c>
      <c r="G192" s="195"/>
      <c r="H192" s="199">
        <v>5.32</v>
      </c>
      <c r="I192" s="200"/>
      <c r="J192" s="195"/>
      <c r="K192" s="195"/>
      <c r="L192" s="201"/>
      <c r="M192" s="202"/>
      <c r="N192" s="203"/>
      <c r="O192" s="203"/>
      <c r="P192" s="203"/>
      <c r="Q192" s="203"/>
      <c r="R192" s="203"/>
      <c r="S192" s="203"/>
      <c r="T192" s="204"/>
      <c r="AT192" s="205" t="s">
        <v>154</v>
      </c>
      <c r="AU192" s="205" t="s">
        <v>85</v>
      </c>
      <c r="AV192" s="11" t="s">
        <v>85</v>
      </c>
      <c r="AW192" s="11" t="s">
        <v>41</v>
      </c>
      <c r="AX192" s="11" t="s">
        <v>22</v>
      </c>
      <c r="AY192" s="205" t="s">
        <v>146</v>
      </c>
    </row>
    <row r="193" spans="2:65" s="1" customFormat="1" ht="22.5" customHeight="1">
      <c r="B193" s="34"/>
      <c r="C193" s="182" t="s">
        <v>326</v>
      </c>
      <c r="D193" s="182" t="s">
        <v>148</v>
      </c>
      <c r="E193" s="183" t="s">
        <v>327</v>
      </c>
      <c r="F193" s="184" t="s">
        <v>328</v>
      </c>
      <c r="G193" s="185" t="s">
        <v>151</v>
      </c>
      <c r="H193" s="186">
        <v>19</v>
      </c>
      <c r="I193" s="187"/>
      <c r="J193" s="188">
        <f>ROUND(I193*H193,2)</f>
        <v>0</v>
      </c>
      <c r="K193" s="184" t="s">
        <v>20</v>
      </c>
      <c r="L193" s="54"/>
      <c r="M193" s="189" t="s">
        <v>20</v>
      </c>
      <c r="N193" s="190" t="s">
        <v>48</v>
      </c>
      <c r="O193" s="35"/>
      <c r="P193" s="191">
        <f>O193*H193</f>
        <v>0</v>
      </c>
      <c r="Q193" s="191">
        <v>0.04174</v>
      </c>
      <c r="R193" s="191">
        <f>Q193*H193</f>
        <v>0.79306</v>
      </c>
      <c r="S193" s="191">
        <v>0</v>
      </c>
      <c r="T193" s="192">
        <f>S193*H193</f>
        <v>0</v>
      </c>
      <c r="AR193" s="17" t="s">
        <v>152</v>
      </c>
      <c r="AT193" s="17" t="s">
        <v>148</v>
      </c>
      <c r="AU193" s="17" t="s">
        <v>85</v>
      </c>
      <c r="AY193" s="17" t="s">
        <v>146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17" t="s">
        <v>22</v>
      </c>
      <c r="BK193" s="193">
        <f>ROUND(I193*H193,2)</f>
        <v>0</v>
      </c>
      <c r="BL193" s="17" t="s">
        <v>152</v>
      </c>
      <c r="BM193" s="17" t="s">
        <v>329</v>
      </c>
    </row>
    <row r="194" spans="2:51" s="11" customFormat="1" ht="27">
      <c r="B194" s="194"/>
      <c r="C194" s="195"/>
      <c r="D194" s="196" t="s">
        <v>154</v>
      </c>
      <c r="E194" s="197" t="s">
        <v>20</v>
      </c>
      <c r="F194" s="198" t="s">
        <v>330</v>
      </c>
      <c r="G194" s="195"/>
      <c r="H194" s="199">
        <v>19</v>
      </c>
      <c r="I194" s="200"/>
      <c r="J194" s="195"/>
      <c r="K194" s="195"/>
      <c r="L194" s="201"/>
      <c r="M194" s="202"/>
      <c r="N194" s="203"/>
      <c r="O194" s="203"/>
      <c r="P194" s="203"/>
      <c r="Q194" s="203"/>
      <c r="R194" s="203"/>
      <c r="S194" s="203"/>
      <c r="T194" s="204"/>
      <c r="AT194" s="205" t="s">
        <v>154</v>
      </c>
      <c r="AU194" s="205" t="s">
        <v>85</v>
      </c>
      <c r="AV194" s="11" t="s">
        <v>85</v>
      </c>
      <c r="AW194" s="11" t="s">
        <v>41</v>
      </c>
      <c r="AX194" s="11" t="s">
        <v>22</v>
      </c>
      <c r="AY194" s="205" t="s">
        <v>146</v>
      </c>
    </row>
    <row r="195" spans="2:65" s="1" customFormat="1" ht="22.5" customHeight="1">
      <c r="B195" s="34"/>
      <c r="C195" s="182" t="s">
        <v>331</v>
      </c>
      <c r="D195" s="182" t="s">
        <v>148</v>
      </c>
      <c r="E195" s="183" t="s">
        <v>332</v>
      </c>
      <c r="F195" s="184" t="s">
        <v>333</v>
      </c>
      <c r="G195" s="185" t="s">
        <v>151</v>
      </c>
      <c r="H195" s="186">
        <v>19</v>
      </c>
      <c r="I195" s="187"/>
      <c r="J195" s="188">
        <f>ROUND(I195*H195,2)</f>
        <v>0</v>
      </c>
      <c r="K195" s="184" t="s">
        <v>20</v>
      </c>
      <c r="L195" s="54"/>
      <c r="M195" s="189" t="s">
        <v>20</v>
      </c>
      <c r="N195" s="190" t="s">
        <v>48</v>
      </c>
      <c r="O195" s="35"/>
      <c r="P195" s="191">
        <f>O195*H195</f>
        <v>0</v>
      </c>
      <c r="Q195" s="191">
        <v>2E-05</v>
      </c>
      <c r="R195" s="191">
        <f>Q195*H195</f>
        <v>0.00038</v>
      </c>
      <c r="S195" s="191">
        <v>0</v>
      </c>
      <c r="T195" s="192">
        <f>S195*H195</f>
        <v>0</v>
      </c>
      <c r="AR195" s="17" t="s">
        <v>152</v>
      </c>
      <c r="AT195" s="17" t="s">
        <v>148</v>
      </c>
      <c r="AU195" s="17" t="s">
        <v>85</v>
      </c>
      <c r="AY195" s="17" t="s">
        <v>146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17" t="s">
        <v>22</v>
      </c>
      <c r="BK195" s="193">
        <f>ROUND(I195*H195,2)</f>
        <v>0</v>
      </c>
      <c r="BL195" s="17" t="s">
        <v>152</v>
      </c>
      <c r="BM195" s="17" t="s">
        <v>334</v>
      </c>
    </row>
    <row r="196" spans="2:51" s="11" customFormat="1" ht="27">
      <c r="B196" s="194"/>
      <c r="C196" s="195"/>
      <c r="D196" s="196" t="s">
        <v>154</v>
      </c>
      <c r="E196" s="197" t="s">
        <v>20</v>
      </c>
      <c r="F196" s="198" t="s">
        <v>330</v>
      </c>
      <c r="G196" s="195"/>
      <c r="H196" s="199">
        <v>19</v>
      </c>
      <c r="I196" s="200"/>
      <c r="J196" s="195"/>
      <c r="K196" s="195"/>
      <c r="L196" s="201"/>
      <c r="M196" s="202"/>
      <c r="N196" s="203"/>
      <c r="O196" s="203"/>
      <c r="P196" s="203"/>
      <c r="Q196" s="203"/>
      <c r="R196" s="203"/>
      <c r="S196" s="203"/>
      <c r="T196" s="204"/>
      <c r="AT196" s="205" t="s">
        <v>154</v>
      </c>
      <c r="AU196" s="205" t="s">
        <v>85</v>
      </c>
      <c r="AV196" s="11" t="s">
        <v>85</v>
      </c>
      <c r="AW196" s="11" t="s">
        <v>41</v>
      </c>
      <c r="AX196" s="11" t="s">
        <v>22</v>
      </c>
      <c r="AY196" s="205" t="s">
        <v>146</v>
      </c>
    </row>
    <row r="197" spans="2:65" s="1" customFormat="1" ht="22.5" customHeight="1">
      <c r="B197" s="34"/>
      <c r="C197" s="182" t="s">
        <v>335</v>
      </c>
      <c r="D197" s="182" t="s">
        <v>148</v>
      </c>
      <c r="E197" s="183" t="s">
        <v>336</v>
      </c>
      <c r="F197" s="184" t="s">
        <v>337</v>
      </c>
      <c r="G197" s="185" t="s">
        <v>161</v>
      </c>
      <c r="H197" s="186">
        <v>48.55</v>
      </c>
      <c r="I197" s="187"/>
      <c r="J197" s="188">
        <f>ROUND(I197*H197,2)</f>
        <v>0</v>
      </c>
      <c r="K197" s="184" t="s">
        <v>168</v>
      </c>
      <c r="L197" s="54"/>
      <c r="M197" s="189" t="s">
        <v>20</v>
      </c>
      <c r="N197" s="190" t="s">
        <v>48</v>
      </c>
      <c r="O197" s="35"/>
      <c r="P197" s="191">
        <f>O197*H197</f>
        <v>0</v>
      </c>
      <c r="Q197" s="191">
        <v>3.11388</v>
      </c>
      <c r="R197" s="191">
        <f>Q197*H197</f>
        <v>151.17887399999998</v>
      </c>
      <c r="S197" s="191">
        <v>0</v>
      </c>
      <c r="T197" s="192">
        <f>S197*H197</f>
        <v>0</v>
      </c>
      <c r="AR197" s="17" t="s">
        <v>152</v>
      </c>
      <c r="AT197" s="17" t="s">
        <v>148</v>
      </c>
      <c r="AU197" s="17" t="s">
        <v>85</v>
      </c>
      <c r="AY197" s="17" t="s">
        <v>146</v>
      </c>
      <c r="BE197" s="193">
        <f>IF(N197="základní",J197,0)</f>
        <v>0</v>
      </c>
      <c r="BF197" s="193">
        <f>IF(N197="snížená",J197,0)</f>
        <v>0</v>
      </c>
      <c r="BG197" s="193">
        <f>IF(N197="zákl. přenesená",J197,0)</f>
        <v>0</v>
      </c>
      <c r="BH197" s="193">
        <f>IF(N197="sníž. přenesená",J197,0)</f>
        <v>0</v>
      </c>
      <c r="BI197" s="193">
        <f>IF(N197="nulová",J197,0)</f>
        <v>0</v>
      </c>
      <c r="BJ197" s="17" t="s">
        <v>22</v>
      </c>
      <c r="BK197" s="193">
        <f>ROUND(I197*H197,2)</f>
        <v>0</v>
      </c>
      <c r="BL197" s="17" t="s">
        <v>152</v>
      </c>
      <c r="BM197" s="17" t="s">
        <v>338</v>
      </c>
    </row>
    <row r="198" spans="2:51" s="13" customFormat="1" ht="13.5">
      <c r="B198" s="221"/>
      <c r="C198" s="222"/>
      <c r="D198" s="206" t="s">
        <v>154</v>
      </c>
      <c r="E198" s="223" t="s">
        <v>20</v>
      </c>
      <c r="F198" s="224" t="s">
        <v>339</v>
      </c>
      <c r="G198" s="222"/>
      <c r="H198" s="225" t="s">
        <v>20</v>
      </c>
      <c r="I198" s="226"/>
      <c r="J198" s="222"/>
      <c r="K198" s="222"/>
      <c r="L198" s="227"/>
      <c r="M198" s="228"/>
      <c r="N198" s="229"/>
      <c r="O198" s="229"/>
      <c r="P198" s="229"/>
      <c r="Q198" s="229"/>
      <c r="R198" s="229"/>
      <c r="S198" s="229"/>
      <c r="T198" s="230"/>
      <c r="AT198" s="231" t="s">
        <v>154</v>
      </c>
      <c r="AU198" s="231" t="s">
        <v>85</v>
      </c>
      <c r="AV198" s="13" t="s">
        <v>22</v>
      </c>
      <c r="AW198" s="13" t="s">
        <v>41</v>
      </c>
      <c r="AX198" s="13" t="s">
        <v>77</v>
      </c>
      <c r="AY198" s="231" t="s">
        <v>146</v>
      </c>
    </row>
    <row r="199" spans="2:51" s="11" customFormat="1" ht="13.5">
      <c r="B199" s="194"/>
      <c r="C199" s="195"/>
      <c r="D199" s="206" t="s">
        <v>154</v>
      </c>
      <c r="E199" s="207" t="s">
        <v>20</v>
      </c>
      <c r="F199" s="208" t="s">
        <v>340</v>
      </c>
      <c r="G199" s="195"/>
      <c r="H199" s="209">
        <v>7.15</v>
      </c>
      <c r="I199" s="200"/>
      <c r="J199" s="195"/>
      <c r="K199" s="195"/>
      <c r="L199" s="201"/>
      <c r="M199" s="202"/>
      <c r="N199" s="203"/>
      <c r="O199" s="203"/>
      <c r="P199" s="203"/>
      <c r="Q199" s="203"/>
      <c r="R199" s="203"/>
      <c r="S199" s="203"/>
      <c r="T199" s="204"/>
      <c r="AT199" s="205" t="s">
        <v>154</v>
      </c>
      <c r="AU199" s="205" t="s">
        <v>85</v>
      </c>
      <c r="AV199" s="11" t="s">
        <v>85</v>
      </c>
      <c r="AW199" s="11" t="s">
        <v>41</v>
      </c>
      <c r="AX199" s="11" t="s">
        <v>77</v>
      </c>
      <c r="AY199" s="205" t="s">
        <v>146</v>
      </c>
    </row>
    <row r="200" spans="2:51" s="11" customFormat="1" ht="13.5">
      <c r="B200" s="194"/>
      <c r="C200" s="195"/>
      <c r="D200" s="206" t="s">
        <v>154</v>
      </c>
      <c r="E200" s="207" t="s">
        <v>20</v>
      </c>
      <c r="F200" s="208" t="s">
        <v>341</v>
      </c>
      <c r="G200" s="195"/>
      <c r="H200" s="209">
        <v>3.6</v>
      </c>
      <c r="I200" s="200"/>
      <c r="J200" s="195"/>
      <c r="K200" s="195"/>
      <c r="L200" s="201"/>
      <c r="M200" s="202"/>
      <c r="N200" s="203"/>
      <c r="O200" s="203"/>
      <c r="P200" s="203"/>
      <c r="Q200" s="203"/>
      <c r="R200" s="203"/>
      <c r="S200" s="203"/>
      <c r="T200" s="204"/>
      <c r="AT200" s="205" t="s">
        <v>154</v>
      </c>
      <c r="AU200" s="205" t="s">
        <v>85</v>
      </c>
      <c r="AV200" s="11" t="s">
        <v>85</v>
      </c>
      <c r="AW200" s="11" t="s">
        <v>41</v>
      </c>
      <c r="AX200" s="11" t="s">
        <v>77</v>
      </c>
      <c r="AY200" s="205" t="s">
        <v>146</v>
      </c>
    </row>
    <row r="201" spans="2:51" s="11" customFormat="1" ht="13.5">
      <c r="B201" s="194"/>
      <c r="C201" s="195"/>
      <c r="D201" s="206" t="s">
        <v>154</v>
      </c>
      <c r="E201" s="207" t="s">
        <v>20</v>
      </c>
      <c r="F201" s="208" t="s">
        <v>342</v>
      </c>
      <c r="G201" s="195"/>
      <c r="H201" s="209">
        <v>5.1</v>
      </c>
      <c r="I201" s="200"/>
      <c r="J201" s="195"/>
      <c r="K201" s="195"/>
      <c r="L201" s="201"/>
      <c r="M201" s="202"/>
      <c r="N201" s="203"/>
      <c r="O201" s="203"/>
      <c r="P201" s="203"/>
      <c r="Q201" s="203"/>
      <c r="R201" s="203"/>
      <c r="S201" s="203"/>
      <c r="T201" s="204"/>
      <c r="AT201" s="205" t="s">
        <v>154</v>
      </c>
      <c r="AU201" s="205" t="s">
        <v>85</v>
      </c>
      <c r="AV201" s="11" t="s">
        <v>85</v>
      </c>
      <c r="AW201" s="11" t="s">
        <v>41</v>
      </c>
      <c r="AX201" s="11" t="s">
        <v>77</v>
      </c>
      <c r="AY201" s="205" t="s">
        <v>146</v>
      </c>
    </row>
    <row r="202" spans="2:51" s="11" customFormat="1" ht="13.5">
      <c r="B202" s="194"/>
      <c r="C202" s="195"/>
      <c r="D202" s="206" t="s">
        <v>154</v>
      </c>
      <c r="E202" s="207" t="s">
        <v>20</v>
      </c>
      <c r="F202" s="208" t="s">
        <v>343</v>
      </c>
      <c r="G202" s="195"/>
      <c r="H202" s="209">
        <v>3.85</v>
      </c>
      <c r="I202" s="200"/>
      <c r="J202" s="195"/>
      <c r="K202" s="195"/>
      <c r="L202" s="201"/>
      <c r="M202" s="202"/>
      <c r="N202" s="203"/>
      <c r="O202" s="203"/>
      <c r="P202" s="203"/>
      <c r="Q202" s="203"/>
      <c r="R202" s="203"/>
      <c r="S202" s="203"/>
      <c r="T202" s="204"/>
      <c r="AT202" s="205" t="s">
        <v>154</v>
      </c>
      <c r="AU202" s="205" t="s">
        <v>85</v>
      </c>
      <c r="AV202" s="11" t="s">
        <v>85</v>
      </c>
      <c r="AW202" s="11" t="s">
        <v>41</v>
      </c>
      <c r="AX202" s="11" t="s">
        <v>77</v>
      </c>
      <c r="AY202" s="205" t="s">
        <v>146</v>
      </c>
    </row>
    <row r="203" spans="2:51" s="11" customFormat="1" ht="13.5">
      <c r="B203" s="194"/>
      <c r="C203" s="195"/>
      <c r="D203" s="206" t="s">
        <v>154</v>
      </c>
      <c r="E203" s="207" t="s">
        <v>20</v>
      </c>
      <c r="F203" s="208" t="s">
        <v>344</v>
      </c>
      <c r="G203" s="195"/>
      <c r="H203" s="209">
        <v>7.2</v>
      </c>
      <c r="I203" s="200"/>
      <c r="J203" s="195"/>
      <c r="K203" s="195"/>
      <c r="L203" s="201"/>
      <c r="M203" s="202"/>
      <c r="N203" s="203"/>
      <c r="O203" s="203"/>
      <c r="P203" s="203"/>
      <c r="Q203" s="203"/>
      <c r="R203" s="203"/>
      <c r="S203" s="203"/>
      <c r="T203" s="204"/>
      <c r="AT203" s="205" t="s">
        <v>154</v>
      </c>
      <c r="AU203" s="205" t="s">
        <v>85</v>
      </c>
      <c r="AV203" s="11" t="s">
        <v>85</v>
      </c>
      <c r="AW203" s="11" t="s">
        <v>41</v>
      </c>
      <c r="AX203" s="11" t="s">
        <v>77</v>
      </c>
      <c r="AY203" s="205" t="s">
        <v>146</v>
      </c>
    </row>
    <row r="204" spans="2:51" s="11" customFormat="1" ht="13.5">
      <c r="B204" s="194"/>
      <c r="C204" s="195"/>
      <c r="D204" s="206" t="s">
        <v>154</v>
      </c>
      <c r="E204" s="207" t="s">
        <v>20</v>
      </c>
      <c r="F204" s="208" t="s">
        <v>345</v>
      </c>
      <c r="G204" s="195"/>
      <c r="H204" s="209">
        <v>3.6</v>
      </c>
      <c r="I204" s="200"/>
      <c r="J204" s="195"/>
      <c r="K204" s="195"/>
      <c r="L204" s="201"/>
      <c r="M204" s="202"/>
      <c r="N204" s="203"/>
      <c r="O204" s="203"/>
      <c r="P204" s="203"/>
      <c r="Q204" s="203"/>
      <c r="R204" s="203"/>
      <c r="S204" s="203"/>
      <c r="T204" s="204"/>
      <c r="AT204" s="205" t="s">
        <v>154</v>
      </c>
      <c r="AU204" s="205" t="s">
        <v>85</v>
      </c>
      <c r="AV204" s="11" t="s">
        <v>85</v>
      </c>
      <c r="AW204" s="11" t="s">
        <v>41</v>
      </c>
      <c r="AX204" s="11" t="s">
        <v>77</v>
      </c>
      <c r="AY204" s="205" t="s">
        <v>146</v>
      </c>
    </row>
    <row r="205" spans="2:51" s="11" customFormat="1" ht="13.5">
      <c r="B205" s="194"/>
      <c r="C205" s="195"/>
      <c r="D205" s="206" t="s">
        <v>154</v>
      </c>
      <c r="E205" s="207" t="s">
        <v>20</v>
      </c>
      <c r="F205" s="208" t="s">
        <v>346</v>
      </c>
      <c r="G205" s="195"/>
      <c r="H205" s="209">
        <v>18.05</v>
      </c>
      <c r="I205" s="200"/>
      <c r="J205" s="195"/>
      <c r="K205" s="195"/>
      <c r="L205" s="201"/>
      <c r="M205" s="202"/>
      <c r="N205" s="203"/>
      <c r="O205" s="203"/>
      <c r="P205" s="203"/>
      <c r="Q205" s="203"/>
      <c r="R205" s="203"/>
      <c r="S205" s="203"/>
      <c r="T205" s="204"/>
      <c r="AT205" s="205" t="s">
        <v>154</v>
      </c>
      <c r="AU205" s="205" t="s">
        <v>85</v>
      </c>
      <c r="AV205" s="11" t="s">
        <v>85</v>
      </c>
      <c r="AW205" s="11" t="s">
        <v>41</v>
      </c>
      <c r="AX205" s="11" t="s">
        <v>77</v>
      </c>
      <c r="AY205" s="205" t="s">
        <v>146</v>
      </c>
    </row>
    <row r="206" spans="2:51" s="12" customFormat="1" ht="13.5">
      <c r="B206" s="210"/>
      <c r="C206" s="211"/>
      <c r="D206" s="196" t="s">
        <v>154</v>
      </c>
      <c r="E206" s="212" t="s">
        <v>20</v>
      </c>
      <c r="F206" s="213" t="s">
        <v>165</v>
      </c>
      <c r="G206" s="211"/>
      <c r="H206" s="214">
        <v>48.55</v>
      </c>
      <c r="I206" s="215"/>
      <c r="J206" s="211"/>
      <c r="K206" s="211"/>
      <c r="L206" s="216"/>
      <c r="M206" s="217"/>
      <c r="N206" s="218"/>
      <c r="O206" s="218"/>
      <c r="P206" s="218"/>
      <c r="Q206" s="218"/>
      <c r="R206" s="218"/>
      <c r="S206" s="218"/>
      <c r="T206" s="219"/>
      <c r="AT206" s="220" t="s">
        <v>154</v>
      </c>
      <c r="AU206" s="220" t="s">
        <v>85</v>
      </c>
      <c r="AV206" s="12" t="s">
        <v>152</v>
      </c>
      <c r="AW206" s="12" t="s">
        <v>41</v>
      </c>
      <c r="AX206" s="12" t="s">
        <v>22</v>
      </c>
      <c r="AY206" s="220" t="s">
        <v>146</v>
      </c>
    </row>
    <row r="207" spans="2:65" s="1" customFormat="1" ht="22.5" customHeight="1">
      <c r="B207" s="34"/>
      <c r="C207" s="182" t="s">
        <v>347</v>
      </c>
      <c r="D207" s="182" t="s">
        <v>148</v>
      </c>
      <c r="E207" s="183" t="s">
        <v>348</v>
      </c>
      <c r="F207" s="184" t="s">
        <v>349</v>
      </c>
      <c r="G207" s="185" t="s">
        <v>161</v>
      </c>
      <c r="H207" s="186">
        <v>411.05</v>
      </c>
      <c r="I207" s="187"/>
      <c r="J207" s="188">
        <f>ROUND(I207*H207,2)</f>
        <v>0</v>
      </c>
      <c r="K207" s="184" t="s">
        <v>168</v>
      </c>
      <c r="L207" s="54"/>
      <c r="M207" s="189" t="s">
        <v>20</v>
      </c>
      <c r="N207" s="190" t="s">
        <v>48</v>
      </c>
      <c r="O207" s="35"/>
      <c r="P207" s="191">
        <f>O207*H207</f>
        <v>0</v>
      </c>
      <c r="Q207" s="191">
        <v>0</v>
      </c>
      <c r="R207" s="191">
        <f>Q207*H207</f>
        <v>0</v>
      </c>
      <c r="S207" s="191">
        <v>0</v>
      </c>
      <c r="T207" s="192">
        <f>S207*H207</f>
        <v>0</v>
      </c>
      <c r="AR207" s="17" t="s">
        <v>152</v>
      </c>
      <c r="AT207" s="17" t="s">
        <v>148</v>
      </c>
      <c r="AU207" s="17" t="s">
        <v>85</v>
      </c>
      <c r="AY207" s="17" t="s">
        <v>146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17" t="s">
        <v>22</v>
      </c>
      <c r="BK207" s="193">
        <f>ROUND(I207*H207,2)</f>
        <v>0</v>
      </c>
      <c r="BL207" s="17" t="s">
        <v>152</v>
      </c>
      <c r="BM207" s="17" t="s">
        <v>350</v>
      </c>
    </row>
    <row r="208" spans="2:51" s="13" customFormat="1" ht="13.5">
      <c r="B208" s="221"/>
      <c r="C208" s="222"/>
      <c r="D208" s="206" t="s">
        <v>154</v>
      </c>
      <c r="E208" s="223" t="s">
        <v>20</v>
      </c>
      <c r="F208" s="224" t="s">
        <v>339</v>
      </c>
      <c r="G208" s="222"/>
      <c r="H208" s="225" t="s">
        <v>20</v>
      </c>
      <c r="I208" s="226"/>
      <c r="J208" s="222"/>
      <c r="K208" s="222"/>
      <c r="L208" s="227"/>
      <c r="M208" s="228"/>
      <c r="N208" s="229"/>
      <c r="O208" s="229"/>
      <c r="P208" s="229"/>
      <c r="Q208" s="229"/>
      <c r="R208" s="229"/>
      <c r="S208" s="229"/>
      <c r="T208" s="230"/>
      <c r="AT208" s="231" t="s">
        <v>154</v>
      </c>
      <c r="AU208" s="231" t="s">
        <v>85</v>
      </c>
      <c r="AV208" s="13" t="s">
        <v>22</v>
      </c>
      <c r="AW208" s="13" t="s">
        <v>41</v>
      </c>
      <c r="AX208" s="13" t="s">
        <v>77</v>
      </c>
      <c r="AY208" s="231" t="s">
        <v>146</v>
      </c>
    </row>
    <row r="209" spans="2:51" s="11" customFormat="1" ht="13.5">
      <c r="B209" s="194"/>
      <c r="C209" s="195"/>
      <c r="D209" s="206" t="s">
        <v>154</v>
      </c>
      <c r="E209" s="207" t="s">
        <v>20</v>
      </c>
      <c r="F209" s="208" t="s">
        <v>351</v>
      </c>
      <c r="G209" s="195"/>
      <c r="H209" s="209">
        <v>35.425</v>
      </c>
      <c r="I209" s="200"/>
      <c r="J209" s="195"/>
      <c r="K209" s="195"/>
      <c r="L209" s="201"/>
      <c r="M209" s="202"/>
      <c r="N209" s="203"/>
      <c r="O209" s="203"/>
      <c r="P209" s="203"/>
      <c r="Q209" s="203"/>
      <c r="R209" s="203"/>
      <c r="S209" s="203"/>
      <c r="T209" s="204"/>
      <c r="AT209" s="205" t="s">
        <v>154</v>
      </c>
      <c r="AU209" s="205" t="s">
        <v>85</v>
      </c>
      <c r="AV209" s="11" t="s">
        <v>85</v>
      </c>
      <c r="AW209" s="11" t="s">
        <v>41</v>
      </c>
      <c r="AX209" s="11" t="s">
        <v>77</v>
      </c>
      <c r="AY209" s="205" t="s">
        <v>146</v>
      </c>
    </row>
    <row r="210" spans="2:51" s="11" customFormat="1" ht="13.5">
      <c r="B210" s="194"/>
      <c r="C210" s="195"/>
      <c r="D210" s="206" t="s">
        <v>154</v>
      </c>
      <c r="E210" s="207" t="s">
        <v>20</v>
      </c>
      <c r="F210" s="208" t="s">
        <v>352</v>
      </c>
      <c r="G210" s="195"/>
      <c r="H210" s="209">
        <v>15.2</v>
      </c>
      <c r="I210" s="200"/>
      <c r="J210" s="195"/>
      <c r="K210" s="195"/>
      <c r="L210" s="201"/>
      <c r="M210" s="202"/>
      <c r="N210" s="203"/>
      <c r="O210" s="203"/>
      <c r="P210" s="203"/>
      <c r="Q210" s="203"/>
      <c r="R210" s="203"/>
      <c r="S210" s="203"/>
      <c r="T210" s="204"/>
      <c r="AT210" s="205" t="s">
        <v>154</v>
      </c>
      <c r="AU210" s="205" t="s">
        <v>85</v>
      </c>
      <c r="AV210" s="11" t="s">
        <v>85</v>
      </c>
      <c r="AW210" s="11" t="s">
        <v>41</v>
      </c>
      <c r="AX210" s="11" t="s">
        <v>77</v>
      </c>
      <c r="AY210" s="205" t="s">
        <v>146</v>
      </c>
    </row>
    <row r="211" spans="2:51" s="11" customFormat="1" ht="13.5">
      <c r="B211" s="194"/>
      <c r="C211" s="195"/>
      <c r="D211" s="206" t="s">
        <v>154</v>
      </c>
      <c r="E211" s="207" t="s">
        <v>20</v>
      </c>
      <c r="F211" s="208" t="s">
        <v>353</v>
      </c>
      <c r="G211" s="195"/>
      <c r="H211" s="209">
        <v>20.7</v>
      </c>
      <c r="I211" s="200"/>
      <c r="J211" s="195"/>
      <c r="K211" s="195"/>
      <c r="L211" s="201"/>
      <c r="M211" s="202"/>
      <c r="N211" s="203"/>
      <c r="O211" s="203"/>
      <c r="P211" s="203"/>
      <c r="Q211" s="203"/>
      <c r="R211" s="203"/>
      <c r="S211" s="203"/>
      <c r="T211" s="204"/>
      <c r="AT211" s="205" t="s">
        <v>154</v>
      </c>
      <c r="AU211" s="205" t="s">
        <v>85</v>
      </c>
      <c r="AV211" s="11" t="s">
        <v>85</v>
      </c>
      <c r="AW211" s="11" t="s">
        <v>41</v>
      </c>
      <c r="AX211" s="11" t="s">
        <v>77</v>
      </c>
      <c r="AY211" s="205" t="s">
        <v>146</v>
      </c>
    </row>
    <row r="212" spans="2:51" s="11" customFormat="1" ht="13.5">
      <c r="B212" s="194"/>
      <c r="C212" s="195"/>
      <c r="D212" s="206" t="s">
        <v>154</v>
      </c>
      <c r="E212" s="207" t="s">
        <v>20</v>
      </c>
      <c r="F212" s="208" t="s">
        <v>354</v>
      </c>
      <c r="G212" s="195"/>
      <c r="H212" s="209">
        <v>17.325</v>
      </c>
      <c r="I212" s="200"/>
      <c r="J212" s="195"/>
      <c r="K212" s="195"/>
      <c r="L212" s="201"/>
      <c r="M212" s="202"/>
      <c r="N212" s="203"/>
      <c r="O212" s="203"/>
      <c r="P212" s="203"/>
      <c r="Q212" s="203"/>
      <c r="R212" s="203"/>
      <c r="S212" s="203"/>
      <c r="T212" s="204"/>
      <c r="AT212" s="205" t="s">
        <v>154</v>
      </c>
      <c r="AU212" s="205" t="s">
        <v>85</v>
      </c>
      <c r="AV212" s="11" t="s">
        <v>85</v>
      </c>
      <c r="AW212" s="11" t="s">
        <v>41</v>
      </c>
      <c r="AX212" s="11" t="s">
        <v>77</v>
      </c>
      <c r="AY212" s="205" t="s">
        <v>146</v>
      </c>
    </row>
    <row r="213" spans="2:51" s="11" customFormat="1" ht="13.5">
      <c r="B213" s="194"/>
      <c r="C213" s="195"/>
      <c r="D213" s="206" t="s">
        <v>154</v>
      </c>
      <c r="E213" s="207" t="s">
        <v>20</v>
      </c>
      <c r="F213" s="208" t="s">
        <v>355</v>
      </c>
      <c r="G213" s="195"/>
      <c r="H213" s="209">
        <v>28.8</v>
      </c>
      <c r="I213" s="200"/>
      <c r="J213" s="195"/>
      <c r="K213" s="195"/>
      <c r="L213" s="201"/>
      <c r="M213" s="202"/>
      <c r="N213" s="203"/>
      <c r="O213" s="203"/>
      <c r="P213" s="203"/>
      <c r="Q213" s="203"/>
      <c r="R213" s="203"/>
      <c r="S213" s="203"/>
      <c r="T213" s="204"/>
      <c r="AT213" s="205" t="s">
        <v>154</v>
      </c>
      <c r="AU213" s="205" t="s">
        <v>85</v>
      </c>
      <c r="AV213" s="11" t="s">
        <v>85</v>
      </c>
      <c r="AW213" s="11" t="s">
        <v>41</v>
      </c>
      <c r="AX213" s="11" t="s">
        <v>77</v>
      </c>
      <c r="AY213" s="205" t="s">
        <v>146</v>
      </c>
    </row>
    <row r="214" spans="2:51" s="11" customFormat="1" ht="13.5">
      <c r="B214" s="194"/>
      <c r="C214" s="195"/>
      <c r="D214" s="206" t="s">
        <v>154</v>
      </c>
      <c r="E214" s="207" t="s">
        <v>20</v>
      </c>
      <c r="F214" s="208" t="s">
        <v>356</v>
      </c>
      <c r="G214" s="195"/>
      <c r="H214" s="209">
        <v>14.4</v>
      </c>
      <c r="I214" s="200"/>
      <c r="J214" s="195"/>
      <c r="K214" s="195"/>
      <c r="L214" s="201"/>
      <c r="M214" s="202"/>
      <c r="N214" s="203"/>
      <c r="O214" s="203"/>
      <c r="P214" s="203"/>
      <c r="Q214" s="203"/>
      <c r="R214" s="203"/>
      <c r="S214" s="203"/>
      <c r="T214" s="204"/>
      <c r="AT214" s="205" t="s">
        <v>154</v>
      </c>
      <c r="AU214" s="205" t="s">
        <v>85</v>
      </c>
      <c r="AV214" s="11" t="s">
        <v>85</v>
      </c>
      <c r="AW214" s="11" t="s">
        <v>41</v>
      </c>
      <c r="AX214" s="11" t="s">
        <v>77</v>
      </c>
      <c r="AY214" s="205" t="s">
        <v>146</v>
      </c>
    </row>
    <row r="215" spans="2:51" s="11" customFormat="1" ht="13.5">
      <c r="B215" s="194"/>
      <c r="C215" s="195"/>
      <c r="D215" s="206" t="s">
        <v>154</v>
      </c>
      <c r="E215" s="207" t="s">
        <v>20</v>
      </c>
      <c r="F215" s="208" t="s">
        <v>357</v>
      </c>
      <c r="G215" s="195"/>
      <c r="H215" s="209">
        <v>110.2</v>
      </c>
      <c r="I215" s="200"/>
      <c r="J215" s="195"/>
      <c r="K215" s="195"/>
      <c r="L215" s="201"/>
      <c r="M215" s="202"/>
      <c r="N215" s="203"/>
      <c r="O215" s="203"/>
      <c r="P215" s="203"/>
      <c r="Q215" s="203"/>
      <c r="R215" s="203"/>
      <c r="S215" s="203"/>
      <c r="T215" s="204"/>
      <c r="AT215" s="205" t="s">
        <v>154</v>
      </c>
      <c r="AU215" s="205" t="s">
        <v>85</v>
      </c>
      <c r="AV215" s="11" t="s">
        <v>85</v>
      </c>
      <c r="AW215" s="11" t="s">
        <v>41</v>
      </c>
      <c r="AX215" s="11" t="s">
        <v>77</v>
      </c>
      <c r="AY215" s="205" t="s">
        <v>146</v>
      </c>
    </row>
    <row r="216" spans="2:51" s="11" customFormat="1" ht="13.5">
      <c r="B216" s="194"/>
      <c r="C216" s="195"/>
      <c r="D216" s="206" t="s">
        <v>154</v>
      </c>
      <c r="E216" s="207" t="s">
        <v>20</v>
      </c>
      <c r="F216" s="208" t="s">
        <v>358</v>
      </c>
      <c r="G216" s="195"/>
      <c r="H216" s="209">
        <v>169</v>
      </c>
      <c r="I216" s="200"/>
      <c r="J216" s="195"/>
      <c r="K216" s="195"/>
      <c r="L216" s="201"/>
      <c r="M216" s="202"/>
      <c r="N216" s="203"/>
      <c r="O216" s="203"/>
      <c r="P216" s="203"/>
      <c r="Q216" s="203"/>
      <c r="R216" s="203"/>
      <c r="S216" s="203"/>
      <c r="T216" s="204"/>
      <c r="AT216" s="205" t="s">
        <v>154</v>
      </c>
      <c r="AU216" s="205" t="s">
        <v>85</v>
      </c>
      <c r="AV216" s="11" t="s">
        <v>85</v>
      </c>
      <c r="AW216" s="11" t="s">
        <v>41</v>
      </c>
      <c r="AX216" s="11" t="s">
        <v>77</v>
      </c>
      <c r="AY216" s="205" t="s">
        <v>146</v>
      </c>
    </row>
    <row r="217" spans="2:51" s="11" customFormat="1" ht="13.5">
      <c r="B217" s="194"/>
      <c r="C217" s="195"/>
      <c r="D217" s="206" t="s">
        <v>154</v>
      </c>
      <c r="E217" s="207" t="s">
        <v>20</v>
      </c>
      <c r="F217" s="208" t="s">
        <v>20</v>
      </c>
      <c r="G217" s="195"/>
      <c r="H217" s="209">
        <v>0</v>
      </c>
      <c r="I217" s="200"/>
      <c r="J217" s="195"/>
      <c r="K217" s="195"/>
      <c r="L217" s="201"/>
      <c r="M217" s="202"/>
      <c r="N217" s="203"/>
      <c r="O217" s="203"/>
      <c r="P217" s="203"/>
      <c r="Q217" s="203"/>
      <c r="R217" s="203"/>
      <c r="S217" s="203"/>
      <c r="T217" s="204"/>
      <c r="AT217" s="205" t="s">
        <v>154</v>
      </c>
      <c r="AU217" s="205" t="s">
        <v>85</v>
      </c>
      <c r="AV217" s="11" t="s">
        <v>85</v>
      </c>
      <c r="AW217" s="11" t="s">
        <v>41</v>
      </c>
      <c r="AX217" s="11" t="s">
        <v>77</v>
      </c>
      <c r="AY217" s="205" t="s">
        <v>146</v>
      </c>
    </row>
    <row r="218" spans="2:51" s="12" customFormat="1" ht="13.5">
      <c r="B218" s="210"/>
      <c r="C218" s="211"/>
      <c r="D218" s="196" t="s">
        <v>154</v>
      </c>
      <c r="E218" s="212" t="s">
        <v>20</v>
      </c>
      <c r="F218" s="213" t="s">
        <v>165</v>
      </c>
      <c r="G218" s="211"/>
      <c r="H218" s="214">
        <v>411.05</v>
      </c>
      <c r="I218" s="215"/>
      <c r="J218" s="211"/>
      <c r="K218" s="211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154</v>
      </c>
      <c r="AU218" s="220" t="s">
        <v>85</v>
      </c>
      <c r="AV218" s="12" t="s">
        <v>152</v>
      </c>
      <c r="AW218" s="12" t="s">
        <v>41</v>
      </c>
      <c r="AX218" s="12" t="s">
        <v>22</v>
      </c>
      <c r="AY218" s="220" t="s">
        <v>146</v>
      </c>
    </row>
    <row r="219" spans="2:65" s="1" customFormat="1" ht="22.5" customHeight="1">
      <c r="B219" s="34"/>
      <c r="C219" s="182" t="s">
        <v>359</v>
      </c>
      <c r="D219" s="182" t="s">
        <v>148</v>
      </c>
      <c r="E219" s="183" t="s">
        <v>360</v>
      </c>
      <c r="F219" s="184" t="s">
        <v>361</v>
      </c>
      <c r="G219" s="185" t="s">
        <v>267</v>
      </c>
      <c r="H219" s="186">
        <v>2.992</v>
      </c>
      <c r="I219" s="187"/>
      <c r="J219" s="188">
        <f>ROUND(I219*H219,2)</f>
        <v>0</v>
      </c>
      <c r="K219" s="184" t="s">
        <v>168</v>
      </c>
      <c r="L219" s="54"/>
      <c r="M219" s="189" t="s">
        <v>20</v>
      </c>
      <c r="N219" s="190" t="s">
        <v>48</v>
      </c>
      <c r="O219" s="35"/>
      <c r="P219" s="191">
        <f>O219*H219</f>
        <v>0</v>
      </c>
      <c r="Q219" s="191">
        <v>1.0958</v>
      </c>
      <c r="R219" s="191">
        <f>Q219*H219</f>
        <v>3.2786336000000005</v>
      </c>
      <c r="S219" s="191">
        <v>0</v>
      </c>
      <c r="T219" s="192">
        <f>S219*H219</f>
        <v>0</v>
      </c>
      <c r="AR219" s="17" t="s">
        <v>152</v>
      </c>
      <c r="AT219" s="17" t="s">
        <v>148</v>
      </c>
      <c r="AU219" s="17" t="s">
        <v>85</v>
      </c>
      <c r="AY219" s="17" t="s">
        <v>146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17" t="s">
        <v>22</v>
      </c>
      <c r="BK219" s="193">
        <f>ROUND(I219*H219,2)</f>
        <v>0</v>
      </c>
      <c r="BL219" s="17" t="s">
        <v>152</v>
      </c>
      <c r="BM219" s="17" t="s">
        <v>362</v>
      </c>
    </row>
    <row r="220" spans="2:51" s="13" customFormat="1" ht="13.5">
      <c r="B220" s="221"/>
      <c r="C220" s="222"/>
      <c r="D220" s="206" t="s">
        <v>154</v>
      </c>
      <c r="E220" s="223" t="s">
        <v>20</v>
      </c>
      <c r="F220" s="224" t="s">
        <v>363</v>
      </c>
      <c r="G220" s="222"/>
      <c r="H220" s="225" t="s">
        <v>20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AT220" s="231" t="s">
        <v>154</v>
      </c>
      <c r="AU220" s="231" t="s">
        <v>85</v>
      </c>
      <c r="AV220" s="13" t="s">
        <v>22</v>
      </c>
      <c r="AW220" s="13" t="s">
        <v>41</v>
      </c>
      <c r="AX220" s="13" t="s">
        <v>77</v>
      </c>
      <c r="AY220" s="231" t="s">
        <v>146</v>
      </c>
    </row>
    <row r="221" spans="2:51" s="11" customFormat="1" ht="13.5">
      <c r="B221" s="194"/>
      <c r="C221" s="195"/>
      <c r="D221" s="206" t="s">
        <v>154</v>
      </c>
      <c r="E221" s="207" t="s">
        <v>20</v>
      </c>
      <c r="F221" s="208" t="s">
        <v>364</v>
      </c>
      <c r="G221" s="195"/>
      <c r="H221" s="209">
        <v>0.4</v>
      </c>
      <c r="I221" s="200"/>
      <c r="J221" s="195"/>
      <c r="K221" s="195"/>
      <c r="L221" s="201"/>
      <c r="M221" s="202"/>
      <c r="N221" s="203"/>
      <c r="O221" s="203"/>
      <c r="P221" s="203"/>
      <c r="Q221" s="203"/>
      <c r="R221" s="203"/>
      <c r="S221" s="203"/>
      <c r="T221" s="204"/>
      <c r="AT221" s="205" t="s">
        <v>154</v>
      </c>
      <c r="AU221" s="205" t="s">
        <v>85</v>
      </c>
      <c r="AV221" s="11" t="s">
        <v>85</v>
      </c>
      <c r="AW221" s="11" t="s">
        <v>41</v>
      </c>
      <c r="AX221" s="11" t="s">
        <v>77</v>
      </c>
      <c r="AY221" s="205" t="s">
        <v>146</v>
      </c>
    </row>
    <row r="222" spans="2:51" s="11" customFormat="1" ht="13.5">
      <c r="B222" s="194"/>
      <c r="C222" s="195"/>
      <c r="D222" s="206" t="s">
        <v>154</v>
      </c>
      <c r="E222" s="207" t="s">
        <v>20</v>
      </c>
      <c r="F222" s="208" t="s">
        <v>365</v>
      </c>
      <c r="G222" s="195"/>
      <c r="H222" s="209">
        <v>0.2</v>
      </c>
      <c r="I222" s="200"/>
      <c r="J222" s="195"/>
      <c r="K222" s="195"/>
      <c r="L222" s="201"/>
      <c r="M222" s="202"/>
      <c r="N222" s="203"/>
      <c r="O222" s="203"/>
      <c r="P222" s="203"/>
      <c r="Q222" s="203"/>
      <c r="R222" s="203"/>
      <c r="S222" s="203"/>
      <c r="T222" s="204"/>
      <c r="AT222" s="205" t="s">
        <v>154</v>
      </c>
      <c r="AU222" s="205" t="s">
        <v>85</v>
      </c>
      <c r="AV222" s="11" t="s">
        <v>85</v>
      </c>
      <c r="AW222" s="11" t="s">
        <v>41</v>
      </c>
      <c r="AX222" s="11" t="s">
        <v>77</v>
      </c>
      <c r="AY222" s="205" t="s">
        <v>146</v>
      </c>
    </row>
    <row r="223" spans="2:51" s="11" customFormat="1" ht="13.5">
      <c r="B223" s="194"/>
      <c r="C223" s="195"/>
      <c r="D223" s="206" t="s">
        <v>154</v>
      </c>
      <c r="E223" s="207" t="s">
        <v>20</v>
      </c>
      <c r="F223" s="208" t="s">
        <v>366</v>
      </c>
      <c r="G223" s="195"/>
      <c r="H223" s="209">
        <v>0.3</v>
      </c>
      <c r="I223" s="200"/>
      <c r="J223" s="195"/>
      <c r="K223" s="195"/>
      <c r="L223" s="201"/>
      <c r="M223" s="202"/>
      <c r="N223" s="203"/>
      <c r="O223" s="203"/>
      <c r="P223" s="203"/>
      <c r="Q223" s="203"/>
      <c r="R223" s="203"/>
      <c r="S223" s="203"/>
      <c r="T223" s="204"/>
      <c r="AT223" s="205" t="s">
        <v>154</v>
      </c>
      <c r="AU223" s="205" t="s">
        <v>85</v>
      </c>
      <c r="AV223" s="11" t="s">
        <v>85</v>
      </c>
      <c r="AW223" s="11" t="s">
        <v>41</v>
      </c>
      <c r="AX223" s="11" t="s">
        <v>77</v>
      </c>
      <c r="AY223" s="205" t="s">
        <v>146</v>
      </c>
    </row>
    <row r="224" spans="2:51" s="11" customFormat="1" ht="13.5">
      <c r="B224" s="194"/>
      <c r="C224" s="195"/>
      <c r="D224" s="206" t="s">
        <v>154</v>
      </c>
      <c r="E224" s="207" t="s">
        <v>20</v>
      </c>
      <c r="F224" s="208" t="s">
        <v>367</v>
      </c>
      <c r="G224" s="195"/>
      <c r="H224" s="209">
        <v>0.2</v>
      </c>
      <c r="I224" s="200"/>
      <c r="J224" s="195"/>
      <c r="K224" s="195"/>
      <c r="L224" s="201"/>
      <c r="M224" s="202"/>
      <c r="N224" s="203"/>
      <c r="O224" s="203"/>
      <c r="P224" s="203"/>
      <c r="Q224" s="203"/>
      <c r="R224" s="203"/>
      <c r="S224" s="203"/>
      <c r="T224" s="204"/>
      <c r="AT224" s="205" t="s">
        <v>154</v>
      </c>
      <c r="AU224" s="205" t="s">
        <v>85</v>
      </c>
      <c r="AV224" s="11" t="s">
        <v>85</v>
      </c>
      <c r="AW224" s="11" t="s">
        <v>41</v>
      </c>
      <c r="AX224" s="11" t="s">
        <v>77</v>
      </c>
      <c r="AY224" s="205" t="s">
        <v>146</v>
      </c>
    </row>
    <row r="225" spans="2:51" s="11" customFormat="1" ht="13.5">
      <c r="B225" s="194"/>
      <c r="C225" s="195"/>
      <c r="D225" s="206" t="s">
        <v>154</v>
      </c>
      <c r="E225" s="207" t="s">
        <v>20</v>
      </c>
      <c r="F225" s="208" t="s">
        <v>368</v>
      </c>
      <c r="G225" s="195"/>
      <c r="H225" s="209">
        <v>0.4</v>
      </c>
      <c r="I225" s="200"/>
      <c r="J225" s="195"/>
      <c r="K225" s="195"/>
      <c r="L225" s="201"/>
      <c r="M225" s="202"/>
      <c r="N225" s="203"/>
      <c r="O225" s="203"/>
      <c r="P225" s="203"/>
      <c r="Q225" s="203"/>
      <c r="R225" s="203"/>
      <c r="S225" s="203"/>
      <c r="T225" s="204"/>
      <c r="AT225" s="205" t="s">
        <v>154</v>
      </c>
      <c r="AU225" s="205" t="s">
        <v>85</v>
      </c>
      <c r="AV225" s="11" t="s">
        <v>85</v>
      </c>
      <c r="AW225" s="11" t="s">
        <v>41</v>
      </c>
      <c r="AX225" s="11" t="s">
        <v>77</v>
      </c>
      <c r="AY225" s="205" t="s">
        <v>146</v>
      </c>
    </row>
    <row r="226" spans="2:51" s="11" customFormat="1" ht="13.5">
      <c r="B226" s="194"/>
      <c r="C226" s="195"/>
      <c r="D226" s="206" t="s">
        <v>154</v>
      </c>
      <c r="E226" s="207" t="s">
        <v>20</v>
      </c>
      <c r="F226" s="208" t="s">
        <v>369</v>
      </c>
      <c r="G226" s="195"/>
      <c r="H226" s="209">
        <v>0.2</v>
      </c>
      <c r="I226" s="200"/>
      <c r="J226" s="195"/>
      <c r="K226" s="195"/>
      <c r="L226" s="201"/>
      <c r="M226" s="202"/>
      <c r="N226" s="203"/>
      <c r="O226" s="203"/>
      <c r="P226" s="203"/>
      <c r="Q226" s="203"/>
      <c r="R226" s="203"/>
      <c r="S226" s="203"/>
      <c r="T226" s="204"/>
      <c r="AT226" s="205" t="s">
        <v>154</v>
      </c>
      <c r="AU226" s="205" t="s">
        <v>85</v>
      </c>
      <c r="AV226" s="11" t="s">
        <v>85</v>
      </c>
      <c r="AW226" s="11" t="s">
        <v>41</v>
      </c>
      <c r="AX226" s="11" t="s">
        <v>77</v>
      </c>
      <c r="AY226" s="205" t="s">
        <v>146</v>
      </c>
    </row>
    <row r="227" spans="2:51" s="11" customFormat="1" ht="13.5">
      <c r="B227" s="194"/>
      <c r="C227" s="195"/>
      <c r="D227" s="206" t="s">
        <v>154</v>
      </c>
      <c r="E227" s="207" t="s">
        <v>20</v>
      </c>
      <c r="F227" s="208" t="s">
        <v>370</v>
      </c>
      <c r="G227" s="195"/>
      <c r="H227" s="209">
        <v>1.292</v>
      </c>
      <c r="I227" s="200"/>
      <c r="J227" s="195"/>
      <c r="K227" s="195"/>
      <c r="L227" s="201"/>
      <c r="M227" s="202"/>
      <c r="N227" s="203"/>
      <c r="O227" s="203"/>
      <c r="P227" s="203"/>
      <c r="Q227" s="203"/>
      <c r="R227" s="203"/>
      <c r="S227" s="203"/>
      <c r="T227" s="204"/>
      <c r="AT227" s="205" t="s">
        <v>154</v>
      </c>
      <c r="AU227" s="205" t="s">
        <v>85</v>
      </c>
      <c r="AV227" s="11" t="s">
        <v>85</v>
      </c>
      <c r="AW227" s="11" t="s">
        <v>41</v>
      </c>
      <c r="AX227" s="11" t="s">
        <v>77</v>
      </c>
      <c r="AY227" s="205" t="s">
        <v>146</v>
      </c>
    </row>
    <row r="228" spans="2:51" s="12" customFormat="1" ht="13.5">
      <c r="B228" s="210"/>
      <c r="C228" s="211"/>
      <c r="D228" s="196" t="s">
        <v>154</v>
      </c>
      <c r="E228" s="212" t="s">
        <v>20</v>
      </c>
      <c r="F228" s="213" t="s">
        <v>165</v>
      </c>
      <c r="G228" s="211"/>
      <c r="H228" s="214">
        <v>2.992</v>
      </c>
      <c r="I228" s="215"/>
      <c r="J228" s="211"/>
      <c r="K228" s="211"/>
      <c r="L228" s="216"/>
      <c r="M228" s="217"/>
      <c r="N228" s="218"/>
      <c r="O228" s="218"/>
      <c r="P228" s="218"/>
      <c r="Q228" s="218"/>
      <c r="R228" s="218"/>
      <c r="S228" s="218"/>
      <c r="T228" s="219"/>
      <c r="AT228" s="220" t="s">
        <v>154</v>
      </c>
      <c r="AU228" s="220" t="s">
        <v>85</v>
      </c>
      <c r="AV228" s="12" t="s">
        <v>152</v>
      </c>
      <c r="AW228" s="12" t="s">
        <v>41</v>
      </c>
      <c r="AX228" s="12" t="s">
        <v>22</v>
      </c>
      <c r="AY228" s="220" t="s">
        <v>146</v>
      </c>
    </row>
    <row r="229" spans="2:65" s="1" customFormat="1" ht="31.5" customHeight="1">
      <c r="B229" s="34"/>
      <c r="C229" s="182" t="s">
        <v>371</v>
      </c>
      <c r="D229" s="182" t="s">
        <v>148</v>
      </c>
      <c r="E229" s="183" t="s">
        <v>372</v>
      </c>
      <c r="F229" s="184" t="s">
        <v>373</v>
      </c>
      <c r="G229" s="185" t="s">
        <v>161</v>
      </c>
      <c r="H229" s="186">
        <v>46</v>
      </c>
      <c r="I229" s="187"/>
      <c r="J229" s="188">
        <f>ROUND(I229*H229,2)</f>
        <v>0</v>
      </c>
      <c r="K229" s="184" t="s">
        <v>168</v>
      </c>
      <c r="L229" s="54"/>
      <c r="M229" s="189" t="s">
        <v>20</v>
      </c>
      <c r="N229" s="190" t="s">
        <v>48</v>
      </c>
      <c r="O229" s="35"/>
      <c r="P229" s="191">
        <f>O229*H229</f>
        <v>0</v>
      </c>
      <c r="Q229" s="191">
        <v>3.04261</v>
      </c>
      <c r="R229" s="191">
        <f>Q229*H229</f>
        <v>139.96006</v>
      </c>
      <c r="S229" s="191">
        <v>0</v>
      </c>
      <c r="T229" s="192">
        <f>S229*H229</f>
        <v>0</v>
      </c>
      <c r="AR229" s="17" t="s">
        <v>152</v>
      </c>
      <c r="AT229" s="17" t="s">
        <v>148</v>
      </c>
      <c r="AU229" s="17" t="s">
        <v>85</v>
      </c>
      <c r="AY229" s="17" t="s">
        <v>146</v>
      </c>
      <c r="BE229" s="193">
        <f>IF(N229="základní",J229,0)</f>
        <v>0</v>
      </c>
      <c r="BF229" s="193">
        <f>IF(N229="snížená",J229,0)</f>
        <v>0</v>
      </c>
      <c r="BG229" s="193">
        <f>IF(N229="zákl. přenesená",J229,0)</f>
        <v>0</v>
      </c>
      <c r="BH229" s="193">
        <f>IF(N229="sníž. přenesená",J229,0)</f>
        <v>0</v>
      </c>
      <c r="BI229" s="193">
        <f>IF(N229="nulová",J229,0)</f>
        <v>0</v>
      </c>
      <c r="BJ229" s="17" t="s">
        <v>22</v>
      </c>
      <c r="BK229" s="193">
        <f>ROUND(I229*H229,2)</f>
        <v>0</v>
      </c>
      <c r="BL229" s="17" t="s">
        <v>152</v>
      </c>
      <c r="BM229" s="17" t="s">
        <v>374</v>
      </c>
    </row>
    <row r="230" spans="2:51" s="11" customFormat="1" ht="13.5">
      <c r="B230" s="194"/>
      <c r="C230" s="195"/>
      <c r="D230" s="196" t="s">
        <v>154</v>
      </c>
      <c r="E230" s="197" t="s">
        <v>20</v>
      </c>
      <c r="F230" s="198" t="s">
        <v>375</v>
      </c>
      <c r="G230" s="195"/>
      <c r="H230" s="199">
        <v>46</v>
      </c>
      <c r="I230" s="200"/>
      <c r="J230" s="195"/>
      <c r="K230" s="195"/>
      <c r="L230" s="201"/>
      <c r="M230" s="202"/>
      <c r="N230" s="203"/>
      <c r="O230" s="203"/>
      <c r="P230" s="203"/>
      <c r="Q230" s="203"/>
      <c r="R230" s="203"/>
      <c r="S230" s="203"/>
      <c r="T230" s="204"/>
      <c r="AT230" s="205" t="s">
        <v>154</v>
      </c>
      <c r="AU230" s="205" t="s">
        <v>85</v>
      </c>
      <c r="AV230" s="11" t="s">
        <v>85</v>
      </c>
      <c r="AW230" s="11" t="s">
        <v>41</v>
      </c>
      <c r="AX230" s="11" t="s">
        <v>22</v>
      </c>
      <c r="AY230" s="205" t="s">
        <v>146</v>
      </c>
    </row>
    <row r="231" spans="2:65" s="1" customFormat="1" ht="22.5" customHeight="1">
      <c r="B231" s="34"/>
      <c r="C231" s="182" t="s">
        <v>376</v>
      </c>
      <c r="D231" s="182" t="s">
        <v>148</v>
      </c>
      <c r="E231" s="183" t="s">
        <v>377</v>
      </c>
      <c r="F231" s="184" t="s">
        <v>378</v>
      </c>
      <c r="G231" s="185" t="s">
        <v>161</v>
      </c>
      <c r="H231" s="186">
        <v>44</v>
      </c>
      <c r="I231" s="187"/>
      <c r="J231" s="188">
        <f>ROUND(I231*H231,2)</f>
        <v>0</v>
      </c>
      <c r="K231" s="184" t="s">
        <v>168</v>
      </c>
      <c r="L231" s="54"/>
      <c r="M231" s="189" t="s">
        <v>20</v>
      </c>
      <c r="N231" s="190" t="s">
        <v>48</v>
      </c>
      <c r="O231" s="35"/>
      <c r="P231" s="191">
        <f>O231*H231</f>
        <v>0</v>
      </c>
      <c r="Q231" s="191">
        <v>2.3881</v>
      </c>
      <c r="R231" s="191">
        <f>Q231*H231</f>
        <v>105.0764</v>
      </c>
      <c r="S231" s="191">
        <v>0</v>
      </c>
      <c r="T231" s="192">
        <f>S231*H231</f>
        <v>0</v>
      </c>
      <c r="AR231" s="17" t="s">
        <v>152</v>
      </c>
      <c r="AT231" s="17" t="s">
        <v>148</v>
      </c>
      <c r="AU231" s="17" t="s">
        <v>85</v>
      </c>
      <c r="AY231" s="17" t="s">
        <v>146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17" t="s">
        <v>22</v>
      </c>
      <c r="BK231" s="193">
        <f>ROUND(I231*H231,2)</f>
        <v>0</v>
      </c>
      <c r="BL231" s="17" t="s">
        <v>152</v>
      </c>
      <c r="BM231" s="17" t="s">
        <v>379</v>
      </c>
    </row>
    <row r="232" spans="2:51" s="11" customFormat="1" ht="13.5">
      <c r="B232" s="194"/>
      <c r="C232" s="195"/>
      <c r="D232" s="196" t="s">
        <v>154</v>
      </c>
      <c r="E232" s="197" t="s">
        <v>20</v>
      </c>
      <c r="F232" s="198" t="s">
        <v>380</v>
      </c>
      <c r="G232" s="195"/>
      <c r="H232" s="199">
        <v>44</v>
      </c>
      <c r="I232" s="200"/>
      <c r="J232" s="195"/>
      <c r="K232" s="195"/>
      <c r="L232" s="201"/>
      <c r="M232" s="202"/>
      <c r="N232" s="203"/>
      <c r="O232" s="203"/>
      <c r="P232" s="203"/>
      <c r="Q232" s="203"/>
      <c r="R232" s="203"/>
      <c r="S232" s="203"/>
      <c r="T232" s="204"/>
      <c r="AT232" s="205" t="s">
        <v>154</v>
      </c>
      <c r="AU232" s="205" t="s">
        <v>85</v>
      </c>
      <c r="AV232" s="11" t="s">
        <v>85</v>
      </c>
      <c r="AW232" s="11" t="s">
        <v>41</v>
      </c>
      <c r="AX232" s="11" t="s">
        <v>22</v>
      </c>
      <c r="AY232" s="205" t="s">
        <v>146</v>
      </c>
    </row>
    <row r="233" spans="2:65" s="1" customFormat="1" ht="22.5" customHeight="1">
      <c r="B233" s="34"/>
      <c r="C233" s="182" t="s">
        <v>381</v>
      </c>
      <c r="D233" s="182" t="s">
        <v>148</v>
      </c>
      <c r="E233" s="183" t="s">
        <v>382</v>
      </c>
      <c r="F233" s="184" t="s">
        <v>383</v>
      </c>
      <c r="G233" s="185" t="s">
        <v>161</v>
      </c>
      <c r="H233" s="186">
        <v>76.5</v>
      </c>
      <c r="I233" s="187"/>
      <c r="J233" s="188">
        <f>ROUND(I233*H233,2)</f>
        <v>0</v>
      </c>
      <c r="K233" s="184" t="s">
        <v>168</v>
      </c>
      <c r="L233" s="54"/>
      <c r="M233" s="189" t="s">
        <v>20</v>
      </c>
      <c r="N233" s="190" t="s">
        <v>48</v>
      </c>
      <c r="O233" s="35"/>
      <c r="P233" s="191">
        <f>O233*H233</f>
        <v>0</v>
      </c>
      <c r="Q233" s="191">
        <v>2.0875</v>
      </c>
      <c r="R233" s="191">
        <f>Q233*H233</f>
        <v>159.69375</v>
      </c>
      <c r="S233" s="191">
        <v>0</v>
      </c>
      <c r="T233" s="192">
        <f>S233*H233</f>
        <v>0</v>
      </c>
      <c r="AR233" s="17" t="s">
        <v>152</v>
      </c>
      <c r="AT233" s="17" t="s">
        <v>148</v>
      </c>
      <c r="AU233" s="17" t="s">
        <v>85</v>
      </c>
      <c r="AY233" s="17" t="s">
        <v>146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17" t="s">
        <v>22</v>
      </c>
      <c r="BK233" s="193">
        <f>ROUND(I233*H233,2)</f>
        <v>0</v>
      </c>
      <c r="BL233" s="17" t="s">
        <v>152</v>
      </c>
      <c r="BM233" s="17" t="s">
        <v>384</v>
      </c>
    </row>
    <row r="234" spans="2:51" s="11" customFormat="1" ht="13.5">
      <c r="B234" s="194"/>
      <c r="C234" s="195"/>
      <c r="D234" s="196" t="s">
        <v>154</v>
      </c>
      <c r="E234" s="197" t="s">
        <v>20</v>
      </c>
      <c r="F234" s="198" t="s">
        <v>385</v>
      </c>
      <c r="G234" s="195"/>
      <c r="H234" s="199">
        <v>76.5</v>
      </c>
      <c r="I234" s="200"/>
      <c r="J234" s="195"/>
      <c r="K234" s="195"/>
      <c r="L234" s="201"/>
      <c r="M234" s="202"/>
      <c r="N234" s="203"/>
      <c r="O234" s="203"/>
      <c r="P234" s="203"/>
      <c r="Q234" s="203"/>
      <c r="R234" s="203"/>
      <c r="S234" s="203"/>
      <c r="T234" s="204"/>
      <c r="AT234" s="205" t="s">
        <v>154</v>
      </c>
      <c r="AU234" s="205" t="s">
        <v>85</v>
      </c>
      <c r="AV234" s="11" t="s">
        <v>85</v>
      </c>
      <c r="AW234" s="11" t="s">
        <v>41</v>
      </c>
      <c r="AX234" s="11" t="s">
        <v>22</v>
      </c>
      <c r="AY234" s="205" t="s">
        <v>146</v>
      </c>
    </row>
    <row r="235" spans="2:65" s="1" customFormat="1" ht="22.5" customHeight="1">
      <c r="B235" s="34"/>
      <c r="C235" s="182" t="s">
        <v>386</v>
      </c>
      <c r="D235" s="182" t="s">
        <v>148</v>
      </c>
      <c r="E235" s="183" t="s">
        <v>387</v>
      </c>
      <c r="F235" s="184" t="s">
        <v>388</v>
      </c>
      <c r="G235" s="185" t="s">
        <v>310</v>
      </c>
      <c r="H235" s="186">
        <v>1</v>
      </c>
      <c r="I235" s="187"/>
      <c r="J235" s="188">
        <f>ROUND(I235*H235,2)</f>
        <v>0</v>
      </c>
      <c r="K235" s="184" t="s">
        <v>20</v>
      </c>
      <c r="L235" s="54"/>
      <c r="M235" s="189" t="s">
        <v>20</v>
      </c>
      <c r="N235" s="190" t="s">
        <v>48</v>
      </c>
      <c r="O235" s="35"/>
      <c r="P235" s="191">
        <f>O235*H235</f>
        <v>0</v>
      </c>
      <c r="Q235" s="191">
        <v>0</v>
      </c>
      <c r="R235" s="191">
        <f>Q235*H235</f>
        <v>0</v>
      </c>
      <c r="S235" s="191">
        <v>0</v>
      </c>
      <c r="T235" s="192">
        <f>S235*H235</f>
        <v>0</v>
      </c>
      <c r="AR235" s="17" t="s">
        <v>152</v>
      </c>
      <c r="AT235" s="17" t="s">
        <v>148</v>
      </c>
      <c r="AU235" s="17" t="s">
        <v>85</v>
      </c>
      <c r="AY235" s="17" t="s">
        <v>146</v>
      </c>
      <c r="BE235" s="193">
        <f>IF(N235="základní",J235,0)</f>
        <v>0</v>
      </c>
      <c r="BF235" s="193">
        <f>IF(N235="snížená",J235,0)</f>
        <v>0</v>
      </c>
      <c r="BG235" s="193">
        <f>IF(N235="zákl. přenesená",J235,0)</f>
        <v>0</v>
      </c>
      <c r="BH235" s="193">
        <f>IF(N235="sníž. přenesená",J235,0)</f>
        <v>0</v>
      </c>
      <c r="BI235" s="193">
        <f>IF(N235="nulová",J235,0)</f>
        <v>0</v>
      </c>
      <c r="BJ235" s="17" t="s">
        <v>22</v>
      </c>
      <c r="BK235" s="193">
        <f>ROUND(I235*H235,2)</f>
        <v>0</v>
      </c>
      <c r="BL235" s="17" t="s">
        <v>152</v>
      </c>
      <c r="BM235" s="17" t="s">
        <v>389</v>
      </c>
    </row>
    <row r="236" spans="2:51" s="13" customFormat="1" ht="13.5">
      <c r="B236" s="221"/>
      <c r="C236" s="222"/>
      <c r="D236" s="206" t="s">
        <v>154</v>
      </c>
      <c r="E236" s="223" t="s">
        <v>20</v>
      </c>
      <c r="F236" s="224" t="s">
        <v>390</v>
      </c>
      <c r="G236" s="222"/>
      <c r="H236" s="225" t="s">
        <v>20</v>
      </c>
      <c r="I236" s="226"/>
      <c r="J236" s="222"/>
      <c r="K236" s="222"/>
      <c r="L236" s="227"/>
      <c r="M236" s="228"/>
      <c r="N236" s="229"/>
      <c r="O236" s="229"/>
      <c r="P236" s="229"/>
      <c r="Q236" s="229"/>
      <c r="R236" s="229"/>
      <c r="S236" s="229"/>
      <c r="T236" s="230"/>
      <c r="AT236" s="231" t="s">
        <v>154</v>
      </c>
      <c r="AU236" s="231" t="s">
        <v>85</v>
      </c>
      <c r="AV236" s="13" t="s">
        <v>22</v>
      </c>
      <c r="AW236" s="13" t="s">
        <v>41</v>
      </c>
      <c r="AX236" s="13" t="s">
        <v>77</v>
      </c>
      <c r="AY236" s="231" t="s">
        <v>146</v>
      </c>
    </row>
    <row r="237" spans="2:51" s="11" customFormat="1" ht="13.5">
      <c r="B237" s="194"/>
      <c r="C237" s="195"/>
      <c r="D237" s="206" t="s">
        <v>154</v>
      </c>
      <c r="E237" s="207" t="s">
        <v>20</v>
      </c>
      <c r="F237" s="208" t="s">
        <v>391</v>
      </c>
      <c r="G237" s="195"/>
      <c r="H237" s="209">
        <v>1</v>
      </c>
      <c r="I237" s="200"/>
      <c r="J237" s="195"/>
      <c r="K237" s="195"/>
      <c r="L237" s="201"/>
      <c r="M237" s="202"/>
      <c r="N237" s="203"/>
      <c r="O237" s="203"/>
      <c r="P237" s="203"/>
      <c r="Q237" s="203"/>
      <c r="R237" s="203"/>
      <c r="S237" s="203"/>
      <c r="T237" s="204"/>
      <c r="AT237" s="205" t="s">
        <v>154</v>
      </c>
      <c r="AU237" s="205" t="s">
        <v>85</v>
      </c>
      <c r="AV237" s="11" t="s">
        <v>85</v>
      </c>
      <c r="AW237" s="11" t="s">
        <v>41</v>
      </c>
      <c r="AX237" s="11" t="s">
        <v>22</v>
      </c>
      <c r="AY237" s="205" t="s">
        <v>146</v>
      </c>
    </row>
    <row r="238" spans="2:51" s="13" customFormat="1" ht="13.5">
      <c r="B238" s="221"/>
      <c r="C238" s="222"/>
      <c r="D238" s="206" t="s">
        <v>154</v>
      </c>
      <c r="E238" s="223" t="s">
        <v>20</v>
      </c>
      <c r="F238" s="224" t="s">
        <v>392</v>
      </c>
      <c r="G238" s="222"/>
      <c r="H238" s="225" t="s">
        <v>20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AT238" s="231" t="s">
        <v>154</v>
      </c>
      <c r="AU238" s="231" t="s">
        <v>85</v>
      </c>
      <c r="AV238" s="13" t="s">
        <v>22</v>
      </c>
      <c r="AW238" s="13" t="s">
        <v>41</v>
      </c>
      <c r="AX238" s="13" t="s">
        <v>77</v>
      </c>
      <c r="AY238" s="231" t="s">
        <v>146</v>
      </c>
    </row>
    <row r="239" spans="2:63" s="10" customFormat="1" ht="29.85" customHeight="1">
      <c r="B239" s="165"/>
      <c r="C239" s="166"/>
      <c r="D239" s="179" t="s">
        <v>76</v>
      </c>
      <c r="E239" s="180" t="s">
        <v>152</v>
      </c>
      <c r="F239" s="180" t="s">
        <v>393</v>
      </c>
      <c r="G239" s="166"/>
      <c r="H239" s="166"/>
      <c r="I239" s="169"/>
      <c r="J239" s="181">
        <f>BK239</f>
        <v>0</v>
      </c>
      <c r="K239" s="166"/>
      <c r="L239" s="171"/>
      <c r="M239" s="172"/>
      <c r="N239" s="173"/>
      <c r="O239" s="173"/>
      <c r="P239" s="174">
        <f>SUM(P240:P290)</f>
        <v>0</v>
      </c>
      <c r="Q239" s="173"/>
      <c r="R239" s="174">
        <f>SUM(R240:R290)</f>
        <v>564.8306365000001</v>
      </c>
      <c r="S239" s="173"/>
      <c r="T239" s="175">
        <f>SUM(T240:T290)</f>
        <v>0</v>
      </c>
      <c r="AR239" s="176" t="s">
        <v>22</v>
      </c>
      <c r="AT239" s="177" t="s">
        <v>76</v>
      </c>
      <c r="AU239" s="177" t="s">
        <v>22</v>
      </c>
      <c r="AY239" s="176" t="s">
        <v>146</v>
      </c>
      <c r="BK239" s="178">
        <f>SUM(BK240:BK290)</f>
        <v>0</v>
      </c>
    </row>
    <row r="240" spans="2:65" s="1" customFormat="1" ht="22.5" customHeight="1">
      <c r="B240" s="34"/>
      <c r="C240" s="182" t="s">
        <v>394</v>
      </c>
      <c r="D240" s="182" t="s">
        <v>148</v>
      </c>
      <c r="E240" s="183" t="s">
        <v>395</v>
      </c>
      <c r="F240" s="184" t="s">
        <v>396</v>
      </c>
      <c r="G240" s="185" t="s">
        <v>151</v>
      </c>
      <c r="H240" s="186">
        <v>104</v>
      </c>
      <c r="I240" s="187"/>
      <c r="J240" s="188">
        <f>ROUND(I240*H240,2)</f>
        <v>0</v>
      </c>
      <c r="K240" s="184" t="s">
        <v>168</v>
      </c>
      <c r="L240" s="54"/>
      <c r="M240" s="189" t="s">
        <v>20</v>
      </c>
      <c r="N240" s="190" t="s">
        <v>48</v>
      </c>
      <c r="O240" s="35"/>
      <c r="P240" s="191">
        <f>O240*H240</f>
        <v>0</v>
      </c>
      <c r="Q240" s="191">
        <v>0.00235</v>
      </c>
      <c r="R240" s="191">
        <f>Q240*H240</f>
        <v>0.2444</v>
      </c>
      <c r="S240" s="191">
        <v>0</v>
      </c>
      <c r="T240" s="192">
        <f>S240*H240</f>
        <v>0</v>
      </c>
      <c r="AR240" s="17" t="s">
        <v>152</v>
      </c>
      <c r="AT240" s="17" t="s">
        <v>148</v>
      </c>
      <c r="AU240" s="17" t="s">
        <v>85</v>
      </c>
      <c r="AY240" s="17" t="s">
        <v>146</v>
      </c>
      <c r="BE240" s="193">
        <f>IF(N240="základní",J240,0)</f>
        <v>0</v>
      </c>
      <c r="BF240" s="193">
        <f>IF(N240="snížená",J240,0)</f>
        <v>0</v>
      </c>
      <c r="BG240" s="193">
        <f>IF(N240="zákl. přenesená",J240,0)</f>
        <v>0</v>
      </c>
      <c r="BH240" s="193">
        <f>IF(N240="sníž. přenesená",J240,0)</f>
        <v>0</v>
      </c>
      <c r="BI240" s="193">
        <f>IF(N240="nulová",J240,0)</f>
        <v>0</v>
      </c>
      <c r="BJ240" s="17" t="s">
        <v>22</v>
      </c>
      <c r="BK240" s="193">
        <f>ROUND(I240*H240,2)</f>
        <v>0</v>
      </c>
      <c r="BL240" s="17" t="s">
        <v>152</v>
      </c>
      <c r="BM240" s="17" t="s">
        <v>397</v>
      </c>
    </row>
    <row r="241" spans="2:51" s="11" customFormat="1" ht="13.5">
      <c r="B241" s="194"/>
      <c r="C241" s="195"/>
      <c r="D241" s="206" t="s">
        <v>154</v>
      </c>
      <c r="E241" s="207" t="s">
        <v>20</v>
      </c>
      <c r="F241" s="208" t="s">
        <v>398</v>
      </c>
      <c r="G241" s="195"/>
      <c r="H241" s="209">
        <v>78</v>
      </c>
      <c r="I241" s="200"/>
      <c r="J241" s="195"/>
      <c r="K241" s="195"/>
      <c r="L241" s="201"/>
      <c r="M241" s="202"/>
      <c r="N241" s="203"/>
      <c r="O241" s="203"/>
      <c r="P241" s="203"/>
      <c r="Q241" s="203"/>
      <c r="R241" s="203"/>
      <c r="S241" s="203"/>
      <c r="T241" s="204"/>
      <c r="AT241" s="205" t="s">
        <v>154</v>
      </c>
      <c r="AU241" s="205" t="s">
        <v>85</v>
      </c>
      <c r="AV241" s="11" t="s">
        <v>85</v>
      </c>
      <c r="AW241" s="11" t="s">
        <v>41</v>
      </c>
      <c r="AX241" s="11" t="s">
        <v>77</v>
      </c>
      <c r="AY241" s="205" t="s">
        <v>146</v>
      </c>
    </row>
    <row r="242" spans="2:51" s="11" customFormat="1" ht="13.5">
      <c r="B242" s="194"/>
      <c r="C242" s="195"/>
      <c r="D242" s="206" t="s">
        <v>154</v>
      </c>
      <c r="E242" s="207" t="s">
        <v>20</v>
      </c>
      <c r="F242" s="208" t="s">
        <v>399</v>
      </c>
      <c r="G242" s="195"/>
      <c r="H242" s="209">
        <v>26</v>
      </c>
      <c r="I242" s="200"/>
      <c r="J242" s="195"/>
      <c r="K242" s="195"/>
      <c r="L242" s="201"/>
      <c r="M242" s="202"/>
      <c r="N242" s="203"/>
      <c r="O242" s="203"/>
      <c r="P242" s="203"/>
      <c r="Q242" s="203"/>
      <c r="R242" s="203"/>
      <c r="S242" s="203"/>
      <c r="T242" s="204"/>
      <c r="AT242" s="205" t="s">
        <v>154</v>
      </c>
      <c r="AU242" s="205" t="s">
        <v>85</v>
      </c>
      <c r="AV242" s="11" t="s">
        <v>85</v>
      </c>
      <c r="AW242" s="11" t="s">
        <v>41</v>
      </c>
      <c r="AX242" s="11" t="s">
        <v>77</v>
      </c>
      <c r="AY242" s="205" t="s">
        <v>146</v>
      </c>
    </row>
    <row r="243" spans="2:51" s="12" customFormat="1" ht="13.5">
      <c r="B243" s="210"/>
      <c r="C243" s="211"/>
      <c r="D243" s="196" t="s">
        <v>154</v>
      </c>
      <c r="E243" s="212" t="s">
        <v>97</v>
      </c>
      <c r="F243" s="213" t="s">
        <v>165</v>
      </c>
      <c r="G243" s="211"/>
      <c r="H243" s="214">
        <v>104</v>
      </c>
      <c r="I243" s="215"/>
      <c r="J243" s="211"/>
      <c r="K243" s="211"/>
      <c r="L243" s="216"/>
      <c r="M243" s="217"/>
      <c r="N243" s="218"/>
      <c r="O243" s="218"/>
      <c r="P243" s="218"/>
      <c r="Q243" s="218"/>
      <c r="R243" s="218"/>
      <c r="S243" s="218"/>
      <c r="T243" s="219"/>
      <c r="AT243" s="220" t="s">
        <v>154</v>
      </c>
      <c r="AU243" s="220" t="s">
        <v>85</v>
      </c>
      <c r="AV243" s="12" t="s">
        <v>152</v>
      </c>
      <c r="AW243" s="12" t="s">
        <v>41</v>
      </c>
      <c r="AX243" s="12" t="s">
        <v>22</v>
      </c>
      <c r="AY243" s="220" t="s">
        <v>146</v>
      </c>
    </row>
    <row r="244" spans="2:65" s="1" customFormat="1" ht="31.5" customHeight="1">
      <c r="B244" s="34"/>
      <c r="C244" s="235" t="s">
        <v>400</v>
      </c>
      <c r="D244" s="235" t="s">
        <v>307</v>
      </c>
      <c r="E244" s="236" t="s">
        <v>401</v>
      </c>
      <c r="F244" s="237" t="s">
        <v>402</v>
      </c>
      <c r="G244" s="238" t="s">
        <v>151</v>
      </c>
      <c r="H244" s="239">
        <v>114.4</v>
      </c>
      <c r="I244" s="240"/>
      <c r="J244" s="241">
        <f>ROUND(I244*H244,2)</f>
        <v>0</v>
      </c>
      <c r="K244" s="237" t="s">
        <v>20</v>
      </c>
      <c r="L244" s="242"/>
      <c r="M244" s="243" t="s">
        <v>20</v>
      </c>
      <c r="N244" s="244" t="s">
        <v>48</v>
      </c>
      <c r="O244" s="35"/>
      <c r="P244" s="191">
        <f>O244*H244</f>
        <v>0</v>
      </c>
      <c r="Q244" s="191">
        <v>0.0005</v>
      </c>
      <c r="R244" s="191">
        <f>Q244*H244</f>
        <v>0.0572</v>
      </c>
      <c r="S244" s="191">
        <v>0</v>
      </c>
      <c r="T244" s="192">
        <f>S244*H244</f>
        <v>0</v>
      </c>
      <c r="AR244" s="17" t="s">
        <v>188</v>
      </c>
      <c r="AT244" s="17" t="s">
        <v>307</v>
      </c>
      <c r="AU244" s="17" t="s">
        <v>85</v>
      </c>
      <c r="AY244" s="17" t="s">
        <v>146</v>
      </c>
      <c r="BE244" s="193">
        <f>IF(N244="základní",J244,0)</f>
        <v>0</v>
      </c>
      <c r="BF244" s="193">
        <f>IF(N244="snížená",J244,0)</f>
        <v>0</v>
      </c>
      <c r="BG244" s="193">
        <f>IF(N244="zákl. přenesená",J244,0)</f>
        <v>0</v>
      </c>
      <c r="BH244" s="193">
        <f>IF(N244="sníž. přenesená",J244,0)</f>
        <v>0</v>
      </c>
      <c r="BI244" s="193">
        <f>IF(N244="nulová",J244,0)</f>
        <v>0</v>
      </c>
      <c r="BJ244" s="17" t="s">
        <v>22</v>
      </c>
      <c r="BK244" s="193">
        <f>ROUND(I244*H244,2)</f>
        <v>0</v>
      </c>
      <c r="BL244" s="17" t="s">
        <v>152</v>
      </c>
      <c r="BM244" s="17" t="s">
        <v>403</v>
      </c>
    </row>
    <row r="245" spans="2:51" s="11" customFormat="1" ht="13.5">
      <c r="B245" s="194"/>
      <c r="C245" s="195"/>
      <c r="D245" s="206" t="s">
        <v>154</v>
      </c>
      <c r="E245" s="207" t="s">
        <v>20</v>
      </c>
      <c r="F245" s="208" t="s">
        <v>97</v>
      </c>
      <c r="G245" s="195"/>
      <c r="H245" s="209">
        <v>104</v>
      </c>
      <c r="I245" s="200"/>
      <c r="J245" s="195"/>
      <c r="K245" s="195"/>
      <c r="L245" s="201"/>
      <c r="M245" s="202"/>
      <c r="N245" s="203"/>
      <c r="O245" s="203"/>
      <c r="P245" s="203"/>
      <c r="Q245" s="203"/>
      <c r="R245" s="203"/>
      <c r="S245" s="203"/>
      <c r="T245" s="204"/>
      <c r="AT245" s="205" t="s">
        <v>154</v>
      </c>
      <c r="AU245" s="205" t="s">
        <v>85</v>
      </c>
      <c r="AV245" s="11" t="s">
        <v>85</v>
      </c>
      <c r="AW245" s="11" t="s">
        <v>41</v>
      </c>
      <c r="AX245" s="11" t="s">
        <v>77</v>
      </c>
      <c r="AY245" s="205" t="s">
        <v>146</v>
      </c>
    </row>
    <row r="246" spans="2:51" s="11" customFormat="1" ht="13.5">
      <c r="B246" s="194"/>
      <c r="C246" s="195"/>
      <c r="D246" s="206" t="s">
        <v>154</v>
      </c>
      <c r="E246" s="207" t="s">
        <v>20</v>
      </c>
      <c r="F246" s="208" t="s">
        <v>404</v>
      </c>
      <c r="G246" s="195"/>
      <c r="H246" s="209">
        <v>10.4</v>
      </c>
      <c r="I246" s="200"/>
      <c r="J246" s="195"/>
      <c r="K246" s="195"/>
      <c r="L246" s="201"/>
      <c r="M246" s="202"/>
      <c r="N246" s="203"/>
      <c r="O246" s="203"/>
      <c r="P246" s="203"/>
      <c r="Q246" s="203"/>
      <c r="R246" s="203"/>
      <c r="S246" s="203"/>
      <c r="T246" s="204"/>
      <c r="AT246" s="205" t="s">
        <v>154</v>
      </c>
      <c r="AU246" s="205" t="s">
        <v>85</v>
      </c>
      <c r="AV246" s="11" t="s">
        <v>85</v>
      </c>
      <c r="AW246" s="11" t="s">
        <v>41</v>
      </c>
      <c r="AX246" s="11" t="s">
        <v>77</v>
      </c>
      <c r="AY246" s="205" t="s">
        <v>146</v>
      </c>
    </row>
    <row r="247" spans="2:51" s="12" customFormat="1" ht="13.5">
      <c r="B247" s="210"/>
      <c r="C247" s="211"/>
      <c r="D247" s="196" t="s">
        <v>154</v>
      </c>
      <c r="E247" s="212" t="s">
        <v>20</v>
      </c>
      <c r="F247" s="213" t="s">
        <v>165</v>
      </c>
      <c r="G247" s="211"/>
      <c r="H247" s="214">
        <v>114.4</v>
      </c>
      <c r="I247" s="215"/>
      <c r="J247" s="211"/>
      <c r="K247" s="211"/>
      <c r="L247" s="216"/>
      <c r="M247" s="217"/>
      <c r="N247" s="218"/>
      <c r="O247" s="218"/>
      <c r="P247" s="218"/>
      <c r="Q247" s="218"/>
      <c r="R247" s="218"/>
      <c r="S247" s="218"/>
      <c r="T247" s="219"/>
      <c r="AT247" s="220" t="s">
        <v>154</v>
      </c>
      <c r="AU247" s="220" t="s">
        <v>85</v>
      </c>
      <c r="AV247" s="12" t="s">
        <v>152</v>
      </c>
      <c r="AW247" s="12" t="s">
        <v>41</v>
      </c>
      <c r="AX247" s="12" t="s">
        <v>22</v>
      </c>
      <c r="AY247" s="220" t="s">
        <v>146</v>
      </c>
    </row>
    <row r="248" spans="2:65" s="1" customFormat="1" ht="22.5" customHeight="1">
      <c r="B248" s="34"/>
      <c r="C248" s="182" t="s">
        <v>405</v>
      </c>
      <c r="D248" s="182" t="s">
        <v>148</v>
      </c>
      <c r="E248" s="183" t="s">
        <v>406</v>
      </c>
      <c r="F248" s="184" t="s">
        <v>407</v>
      </c>
      <c r="G248" s="185" t="s">
        <v>161</v>
      </c>
      <c r="H248" s="186">
        <v>7.65</v>
      </c>
      <c r="I248" s="187"/>
      <c r="J248" s="188">
        <f>ROUND(I248*H248,2)</f>
        <v>0</v>
      </c>
      <c r="K248" s="184" t="s">
        <v>168</v>
      </c>
      <c r="L248" s="54"/>
      <c r="M248" s="189" t="s">
        <v>20</v>
      </c>
      <c r="N248" s="190" t="s">
        <v>48</v>
      </c>
      <c r="O248" s="35"/>
      <c r="P248" s="191">
        <f>O248*H248</f>
        <v>0</v>
      </c>
      <c r="Q248" s="191">
        <v>0</v>
      </c>
      <c r="R248" s="191">
        <f>Q248*H248</f>
        <v>0</v>
      </c>
      <c r="S248" s="191">
        <v>0</v>
      </c>
      <c r="T248" s="192">
        <f>S248*H248</f>
        <v>0</v>
      </c>
      <c r="AR248" s="17" t="s">
        <v>152</v>
      </c>
      <c r="AT248" s="17" t="s">
        <v>148</v>
      </c>
      <c r="AU248" s="17" t="s">
        <v>85</v>
      </c>
      <c r="AY248" s="17" t="s">
        <v>146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17" t="s">
        <v>22</v>
      </c>
      <c r="BK248" s="193">
        <f>ROUND(I248*H248,2)</f>
        <v>0</v>
      </c>
      <c r="BL248" s="17" t="s">
        <v>152</v>
      </c>
      <c r="BM248" s="17" t="s">
        <v>408</v>
      </c>
    </row>
    <row r="249" spans="2:51" s="13" customFormat="1" ht="13.5">
      <c r="B249" s="221"/>
      <c r="C249" s="222"/>
      <c r="D249" s="206" t="s">
        <v>154</v>
      </c>
      <c r="E249" s="223" t="s">
        <v>20</v>
      </c>
      <c r="F249" s="224" t="s">
        <v>409</v>
      </c>
      <c r="G249" s="222"/>
      <c r="H249" s="225" t="s">
        <v>20</v>
      </c>
      <c r="I249" s="226"/>
      <c r="J249" s="222"/>
      <c r="K249" s="222"/>
      <c r="L249" s="227"/>
      <c r="M249" s="228"/>
      <c r="N249" s="229"/>
      <c r="O249" s="229"/>
      <c r="P249" s="229"/>
      <c r="Q249" s="229"/>
      <c r="R249" s="229"/>
      <c r="S249" s="229"/>
      <c r="T249" s="230"/>
      <c r="AT249" s="231" t="s">
        <v>154</v>
      </c>
      <c r="AU249" s="231" t="s">
        <v>85</v>
      </c>
      <c r="AV249" s="13" t="s">
        <v>22</v>
      </c>
      <c r="AW249" s="13" t="s">
        <v>41</v>
      </c>
      <c r="AX249" s="13" t="s">
        <v>77</v>
      </c>
      <c r="AY249" s="231" t="s">
        <v>146</v>
      </c>
    </row>
    <row r="250" spans="2:51" s="11" customFormat="1" ht="13.5">
      <c r="B250" s="194"/>
      <c r="C250" s="195"/>
      <c r="D250" s="196" t="s">
        <v>154</v>
      </c>
      <c r="E250" s="197" t="s">
        <v>20</v>
      </c>
      <c r="F250" s="198" t="s">
        <v>410</v>
      </c>
      <c r="G250" s="195"/>
      <c r="H250" s="199">
        <v>7.65</v>
      </c>
      <c r="I250" s="200"/>
      <c r="J250" s="195"/>
      <c r="K250" s="195"/>
      <c r="L250" s="201"/>
      <c r="M250" s="202"/>
      <c r="N250" s="203"/>
      <c r="O250" s="203"/>
      <c r="P250" s="203"/>
      <c r="Q250" s="203"/>
      <c r="R250" s="203"/>
      <c r="S250" s="203"/>
      <c r="T250" s="204"/>
      <c r="AT250" s="205" t="s">
        <v>154</v>
      </c>
      <c r="AU250" s="205" t="s">
        <v>85</v>
      </c>
      <c r="AV250" s="11" t="s">
        <v>85</v>
      </c>
      <c r="AW250" s="11" t="s">
        <v>41</v>
      </c>
      <c r="AX250" s="11" t="s">
        <v>22</v>
      </c>
      <c r="AY250" s="205" t="s">
        <v>146</v>
      </c>
    </row>
    <row r="251" spans="2:65" s="1" customFormat="1" ht="22.5" customHeight="1">
      <c r="B251" s="34"/>
      <c r="C251" s="182" t="s">
        <v>411</v>
      </c>
      <c r="D251" s="182" t="s">
        <v>148</v>
      </c>
      <c r="E251" s="183" t="s">
        <v>412</v>
      </c>
      <c r="F251" s="184" t="s">
        <v>413</v>
      </c>
      <c r="G251" s="185" t="s">
        <v>161</v>
      </c>
      <c r="H251" s="186">
        <v>5.7</v>
      </c>
      <c r="I251" s="187"/>
      <c r="J251" s="188">
        <f>ROUND(I251*H251,2)</f>
        <v>0</v>
      </c>
      <c r="K251" s="184" t="s">
        <v>168</v>
      </c>
      <c r="L251" s="54"/>
      <c r="M251" s="189" t="s">
        <v>20</v>
      </c>
      <c r="N251" s="190" t="s">
        <v>48</v>
      </c>
      <c r="O251" s="35"/>
      <c r="P251" s="191">
        <f>O251*H251</f>
        <v>0</v>
      </c>
      <c r="Q251" s="191">
        <v>2.58974</v>
      </c>
      <c r="R251" s="191">
        <f>Q251*H251</f>
        <v>14.761518</v>
      </c>
      <c r="S251" s="191">
        <v>0</v>
      </c>
      <c r="T251" s="192">
        <f>S251*H251</f>
        <v>0</v>
      </c>
      <c r="AR251" s="17" t="s">
        <v>152</v>
      </c>
      <c r="AT251" s="17" t="s">
        <v>148</v>
      </c>
      <c r="AU251" s="17" t="s">
        <v>85</v>
      </c>
      <c r="AY251" s="17" t="s">
        <v>146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7" t="s">
        <v>22</v>
      </c>
      <c r="BK251" s="193">
        <f>ROUND(I251*H251,2)</f>
        <v>0</v>
      </c>
      <c r="BL251" s="17" t="s">
        <v>152</v>
      </c>
      <c r="BM251" s="17" t="s">
        <v>414</v>
      </c>
    </row>
    <row r="252" spans="2:51" s="11" customFormat="1" ht="27">
      <c r="B252" s="194"/>
      <c r="C252" s="195"/>
      <c r="D252" s="206" t="s">
        <v>154</v>
      </c>
      <c r="E252" s="207" t="s">
        <v>20</v>
      </c>
      <c r="F252" s="208" t="s">
        <v>415</v>
      </c>
      <c r="G252" s="195"/>
      <c r="H252" s="209">
        <v>4.35</v>
      </c>
      <c r="I252" s="200"/>
      <c r="J252" s="195"/>
      <c r="K252" s="195"/>
      <c r="L252" s="201"/>
      <c r="M252" s="202"/>
      <c r="N252" s="203"/>
      <c r="O252" s="203"/>
      <c r="P252" s="203"/>
      <c r="Q252" s="203"/>
      <c r="R252" s="203"/>
      <c r="S252" s="203"/>
      <c r="T252" s="204"/>
      <c r="AT252" s="205" t="s">
        <v>154</v>
      </c>
      <c r="AU252" s="205" t="s">
        <v>85</v>
      </c>
      <c r="AV252" s="11" t="s">
        <v>85</v>
      </c>
      <c r="AW252" s="11" t="s">
        <v>41</v>
      </c>
      <c r="AX252" s="11" t="s">
        <v>77</v>
      </c>
      <c r="AY252" s="205" t="s">
        <v>146</v>
      </c>
    </row>
    <row r="253" spans="2:51" s="11" customFormat="1" ht="13.5">
      <c r="B253" s="194"/>
      <c r="C253" s="195"/>
      <c r="D253" s="206" t="s">
        <v>154</v>
      </c>
      <c r="E253" s="207" t="s">
        <v>20</v>
      </c>
      <c r="F253" s="208" t="s">
        <v>416</v>
      </c>
      <c r="G253" s="195"/>
      <c r="H253" s="209">
        <v>1.35</v>
      </c>
      <c r="I253" s="200"/>
      <c r="J253" s="195"/>
      <c r="K253" s="195"/>
      <c r="L253" s="201"/>
      <c r="M253" s="202"/>
      <c r="N253" s="203"/>
      <c r="O253" s="203"/>
      <c r="P253" s="203"/>
      <c r="Q253" s="203"/>
      <c r="R253" s="203"/>
      <c r="S253" s="203"/>
      <c r="T253" s="204"/>
      <c r="AT253" s="205" t="s">
        <v>154</v>
      </c>
      <c r="AU253" s="205" t="s">
        <v>85</v>
      </c>
      <c r="AV253" s="11" t="s">
        <v>85</v>
      </c>
      <c r="AW253" s="11" t="s">
        <v>41</v>
      </c>
      <c r="AX253" s="11" t="s">
        <v>77</v>
      </c>
      <c r="AY253" s="205" t="s">
        <v>146</v>
      </c>
    </row>
    <row r="254" spans="2:51" s="12" customFormat="1" ht="13.5">
      <c r="B254" s="210"/>
      <c r="C254" s="211"/>
      <c r="D254" s="196" t="s">
        <v>154</v>
      </c>
      <c r="E254" s="212" t="s">
        <v>20</v>
      </c>
      <c r="F254" s="213" t="s">
        <v>165</v>
      </c>
      <c r="G254" s="211"/>
      <c r="H254" s="214">
        <v>5.7</v>
      </c>
      <c r="I254" s="215"/>
      <c r="J254" s="211"/>
      <c r="K254" s="211"/>
      <c r="L254" s="216"/>
      <c r="M254" s="217"/>
      <c r="N254" s="218"/>
      <c r="O254" s="218"/>
      <c r="P254" s="218"/>
      <c r="Q254" s="218"/>
      <c r="R254" s="218"/>
      <c r="S254" s="218"/>
      <c r="T254" s="219"/>
      <c r="AT254" s="220" t="s">
        <v>154</v>
      </c>
      <c r="AU254" s="220" t="s">
        <v>85</v>
      </c>
      <c r="AV254" s="12" t="s">
        <v>152</v>
      </c>
      <c r="AW254" s="12" t="s">
        <v>41</v>
      </c>
      <c r="AX254" s="12" t="s">
        <v>22</v>
      </c>
      <c r="AY254" s="220" t="s">
        <v>146</v>
      </c>
    </row>
    <row r="255" spans="2:65" s="1" customFormat="1" ht="22.5" customHeight="1">
      <c r="B255" s="34"/>
      <c r="C255" s="182" t="s">
        <v>417</v>
      </c>
      <c r="D255" s="182" t="s">
        <v>148</v>
      </c>
      <c r="E255" s="183" t="s">
        <v>418</v>
      </c>
      <c r="F255" s="184" t="s">
        <v>419</v>
      </c>
      <c r="G255" s="185" t="s">
        <v>161</v>
      </c>
      <c r="H255" s="186">
        <v>152.75</v>
      </c>
      <c r="I255" s="187"/>
      <c r="J255" s="188">
        <f>ROUND(I255*H255,2)</f>
        <v>0</v>
      </c>
      <c r="K255" s="184" t="s">
        <v>168</v>
      </c>
      <c r="L255" s="54"/>
      <c r="M255" s="189" t="s">
        <v>20</v>
      </c>
      <c r="N255" s="190" t="s">
        <v>48</v>
      </c>
      <c r="O255" s="35"/>
      <c r="P255" s="191">
        <f>O255*H255</f>
        <v>0</v>
      </c>
      <c r="Q255" s="191">
        <v>2.13408</v>
      </c>
      <c r="R255" s="191">
        <f>Q255*H255</f>
        <v>325.98072</v>
      </c>
      <c r="S255" s="191">
        <v>0</v>
      </c>
      <c r="T255" s="192">
        <f>S255*H255</f>
        <v>0</v>
      </c>
      <c r="AR255" s="17" t="s">
        <v>152</v>
      </c>
      <c r="AT255" s="17" t="s">
        <v>148</v>
      </c>
      <c r="AU255" s="17" t="s">
        <v>85</v>
      </c>
      <c r="AY255" s="17" t="s">
        <v>146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17" t="s">
        <v>22</v>
      </c>
      <c r="BK255" s="193">
        <f>ROUND(I255*H255,2)</f>
        <v>0</v>
      </c>
      <c r="BL255" s="17" t="s">
        <v>152</v>
      </c>
      <c r="BM255" s="17" t="s">
        <v>420</v>
      </c>
    </row>
    <row r="256" spans="2:51" s="11" customFormat="1" ht="13.5">
      <c r="B256" s="194"/>
      <c r="C256" s="195"/>
      <c r="D256" s="206" t="s">
        <v>154</v>
      </c>
      <c r="E256" s="207" t="s">
        <v>20</v>
      </c>
      <c r="F256" s="208" t="s">
        <v>421</v>
      </c>
      <c r="G256" s="195"/>
      <c r="H256" s="209">
        <v>130</v>
      </c>
      <c r="I256" s="200"/>
      <c r="J256" s="195"/>
      <c r="K256" s="195"/>
      <c r="L256" s="201"/>
      <c r="M256" s="202"/>
      <c r="N256" s="203"/>
      <c r="O256" s="203"/>
      <c r="P256" s="203"/>
      <c r="Q256" s="203"/>
      <c r="R256" s="203"/>
      <c r="S256" s="203"/>
      <c r="T256" s="204"/>
      <c r="AT256" s="205" t="s">
        <v>154</v>
      </c>
      <c r="AU256" s="205" t="s">
        <v>85</v>
      </c>
      <c r="AV256" s="11" t="s">
        <v>85</v>
      </c>
      <c r="AW256" s="11" t="s">
        <v>41</v>
      </c>
      <c r="AX256" s="11" t="s">
        <v>77</v>
      </c>
      <c r="AY256" s="205" t="s">
        <v>146</v>
      </c>
    </row>
    <row r="257" spans="2:51" s="11" customFormat="1" ht="13.5">
      <c r="B257" s="194"/>
      <c r="C257" s="195"/>
      <c r="D257" s="206" t="s">
        <v>154</v>
      </c>
      <c r="E257" s="207" t="s">
        <v>20</v>
      </c>
      <c r="F257" s="208" t="s">
        <v>422</v>
      </c>
      <c r="G257" s="195"/>
      <c r="H257" s="209">
        <v>8</v>
      </c>
      <c r="I257" s="200"/>
      <c r="J257" s="195"/>
      <c r="K257" s="195"/>
      <c r="L257" s="201"/>
      <c r="M257" s="202"/>
      <c r="N257" s="203"/>
      <c r="O257" s="203"/>
      <c r="P257" s="203"/>
      <c r="Q257" s="203"/>
      <c r="R257" s="203"/>
      <c r="S257" s="203"/>
      <c r="T257" s="204"/>
      <c r="AT257" s="205" t="s">
        <v>154</v>
      </c>
      <c r="AU257" s="205" t="s">
        <v>85</v>
      </c>
      <c r="AV257" s="11" t="s">
        <v>85</v>
      </c>
      <c r="AW257" s="11" t="s">
        <v>41</v>
      </c>
      <c r="AX257" s="11" t="s">
        <v>77</v>
      </c>
      <c r="AY257" s="205" t="s">
        <v>146</v>
      </c>
    </row>
    <row r="258" spans="2:51" s="11" customFormat="1" ht="13.5">
      <c r="B258" s="194"/>
      <c r="C258" s="195"/>
      <c r="D258" s="206" t="s">
        <v>154</v>
      </c>
      <c r="E258" s="207" t="s">
        <v>20</v>
      </c>
      <c r="F258" s="208" t="s">
        <v>423</v>
      </c>
      <c r="G258" s="195"/>
      <c r="H258" s="209">
        <v>14.75</v>
      </c>
      <c r="I258" s="200"/>
      <c r="J258" s="195"/>
      <c r="K258" s="195"/>
      <c r="L258" s="201"/>
      <c r="M258" s="202"/>
      <c r="N258" s="203"/>
      <c r="O258" s="203"/>
      <c r="P258" s="203"/>
      <c r="Q258" s="203"/>
      <c r="R258" s="203"/>
      <c r="S258" s="203"/>
      <c r="T258" s="204"/>
      <c r="AT258" s="205" t="s">
        <v>154</v>
      </c>
      <c r="AU258" s="205" t="s">
        <v>85</v>
      </c>
      <c r="AV258" s="11" t="s">
        <v>85</v>
      </c>
      <c r="AW258" s="11" t="s">
        <v>41</v>
      </c>
      <c r="AX258" s="11" t="s">
        <v>77</v>
      </c>
      <c r="AY258" s="205" t="s">
        <v>146</v>
      </c>
    </row>
    <row r="259" spans="2:51" s="12" customFormat="1" ht="13.5">
      <c r="B259" s="210"/>
      <c r="C259" s="211"/>
      <c r="D259" s="196" t="s">
        <v>154</v>
      </c>
      <c r="E259" s="212" t="s">
        <v>20</v>
      </c>
      <c r="F259" s="213" t="s">
        <v>165</v>
      </c>
      <c r="G259" s="211"/>
      <c r="H259" s="214">
        <v>152.75</v>
      </c>
      <c r="I259" s="215"/>
      <c r="J259" s="211"/>
      <c r="K259" s="211"/>
      <c r="L259" s="216"/>
      <c r="M259" s="217"/>
      <c r="N259" s="218"/>
      <c r="O259" s="218"/>
      <c r="P259" s="218"/>
      <c r="Q259" s="218"/>
      <c r="R259" s="218"/>
      <c r="S259" s="218"/>
      <c r="T259" s="219"/>
      <c r="AT259" s="220" t="s">
        <v>154</v>
      </c>
      <c r="AU259" s="220" t="s">
        <v>85</v>
      </c>
      <c r="AV259" s="12" t="s">
        <v>152</v>
      </c>
      <c r="AW259" s="12" t="s">
        <v>41</v>
      </c>
      <c r="AX259" s="12" t="s">
        <v>22</v>
      </c>
      <c r="AY259" s="220" t="s">
        <v>146</v>
      </c>
    </row>
    <row r="260" spans="2:65" s="1" customFormat="1" ht="31.5" customHeight="1">
      <c r="B260" s="34"/>
      <c r="C260" s="182" t="s">
        <v>424</v>
      </c>
      <c r="D260" s="182" t="s">
        <v>148</v>
      </c>
      <c r="E260" s="183" t="s">
        <v>425</v>
      </c>
      <c r="F260" s="184" t="s">
        <v>426</v>
      </c>
      <c r="G260" s="185" t="s">
        <v>161</v>
      </c>
      <c r="H260" s="186">
        <v>50.2</v>
      </c>
      <c r="I260" s="187"/>
      <c r="J260" s="188">
        <f>ROUND(I260*H260,2)</f>
        <v>0</v>
      </c>
      <c r="K260" s="184" t="s">
        <v>168</v>
      </c>
      <c r="L260" s="54"/>
      <c r="M260" s="189" t="s">
        <v>20</v>
      </c>
      <c r="N260" s="190" t="s">
        <v>48</v>
      </c>
      <c r="O260" s="35"/>
      <c r="P260" s="191">
        <f>O260*H260</f>
        <v>0</v>
      </c>
      <c r="Q260" s="191">
        <v>1.848</v>
      </c>
      <c r="R260" s="191">
        <f>Q260*H260</f>
        <v>92.76960000000001</v>
      </c>
      <c r="S260" s="191">
        <v>0</v>
      </c>
      <c r="T260" s="192">
        <f>S260*H260</f>
        <v>0</v>
      </c>
      <c r="AR260" s="17" t="s">
        <v>152</v>
      </c>
      <c r="AT260" s="17" t="s">
        <v>148</v>
      </c>
      <c r="AU260" s="17" t="s">
        <v>85</v>
      </c>
      <c r="AY260" s="17" t="s">
        <v>146</v>
      </c>
      <c r="BE260" s="193">
        <f>IF(N260="základní",J260,0)</f>
        <v>0</v>
      </c>
      <c r="BF260" s="193">
        <f>IF(N260="snížená",J260,0)</f>
        <v>0</v>
      </c>
      <c r="BG260" s="193">
        <f>IF(N260="zákl. přenesená",J260,0)</f>
        <v>0</v>
      </c>
      <c r="BH260" s="193">
        <f>IF(N260="sníž. přenesená",J260,0)</f>
        <v>0</v>
      </c>
      <c r="BI260" s="193">
        <f>IF(N260="nulová",J260,0)</f>
        <v>0</v>
      </c>
      <c r="BJ260" s="17" t="s">
        <v>22</v>
      </c>
      <c r="BK260" s="193">
        <f>ROUND(I260*H260,2)</f>
        <v>0</v>
      </c>
      <c r="BL260" s="17" t="s">
        <v>152</v>
      </c>
      <c r="BM260" s="17" t="s">
        <v>427</v>
      </c>
    </row>
    <row r="261" spans="2:51" s="11" customFormat="1" ht="13.5">
      <c r="B261" s="194"/>
      <c r="C261" s="195"/>
      <c r="D261" s="196" t="s">
        <v>154</v>
      </c>
      <c r="E261" s="197" t="s">
        <v>20</v>
      </c>
      <c r="F261" s="198" t="s">
        <v>428</v>
      </c>
      <c r="G261" s="195"/>
      <c r="H261" s="199">
        <v>50.2</v>
      </c>
      <c r="I261" s="200"/>
      <c r="J261" s="195"/>
      <c r="K261" s="195"/>
      <c r="L261" s="201"/>
      <c r="M261" s="202"/>
      <c r="N261" s="203"/>
      <c r="O261" s="203"/>
      <c r="P261" s="203"/>
      <c r="Q261" s="203"/>
      <c r="R261" s="203"/>
      <c r="S261" s="203"/>
      <c r="T261" s="204"/>
      <c r="AT261" s="205" t="s">
        <v>154</v>
      </c>
      <c r="AU261" s="205" t="s">
        <v>85</v>
      </c>
      <c r="AV261" s="11" t="s">
        <v>85</v>
      </c>
      <c r="AW261" s="11" t="s">
        <v>41</v>
      </c>
      <c r="AX261" s="11" t="s">
        <v>22</v>
      </c>
      <c r="AY261" s="205" t="s">
        <v>146</v>
      </c>
    </row>
    <row r="262" spans="2:65" s="1" customFormat="1" ht="22.5" customHeight="1">
      <c r="B262" s="34"/>
      <c r="C262" s="182" t="s">
        <v>429</v>
      </c>
      <c r="D262" s="182" t="s">
        <v>148</v>
      </c>
      <c r="E262" s="183" t="s">
        <v>430</v>
      </c>
      <c r="F262" s="184" t="s">
        <v>431</v>
      </c>
      <c r="G262" s="185" t="s">
        <v>161</v>
      </c>
      <c r="H262" s="186">
        <v>2</v>
      </c>
      <c r="I262" s="187"/>
      <c r="J262" s="188">
        <f>ROUND(I262*H262,2)</f>
        <v>0</v>
      </c>
      <c r="K262" s="184" t="s">
        <v>168</v>
      </c>
      <c r="L262" s="54"/>
      <c r="M262" s="189" t="s">
        <v>20</v>
      </c>
      <c r="N262" s="190" t="s">
        <v>48</v>
      </c>
      <c r="O262" s="35"/>
      <c r="P262" s="191">
        <f>O262*H262</f>
        <v>0</v>
      </c>
      <c r="Q262" s="191">
        <v>2.58974</v>
      </c>
      <c r="R262" s="191">
        <f>Q262*H262</f>
        <v>5.17948</v>
      </c>
      <c r="S262" s="191">
        <v>0</v>
      </c>
      <c r="T262" s="192">
        <f>S262*H262</f>
        <v>0</v>
      </c>
      <c r="AR262" s="17" t="s">
        <v>152</v>
      </c>
      <c r="AT262" s="17" t="s">
        <v>148</v>
      </c>
      <c r="AU262" s="17" t="s">
        <v>85</v>
      </c>
      <c r="AY262" s="17" t="s">
        <v>146</v>
      </c>
      <c r="BE262" s="193">
        <f>IF(N262="základní",J262,0)</f>
        <v>0</v>
      </c>
      <c r="BF262" s="193">
        <f>IF(N262="snížená",J262,0)</f>
        <v>0</v>
      </c>
      <c r="BG262" s="193">
        <f>IF(N262="zákl. přenesená",J262,0)</f>
        <v>0</v>
      </c>
      <c r="BH262" s="193">
        <f>IF(N262="sníž. přenesená",J262,0)</f>
        <v>0</v>
      </c>
      <c r="BI262" s="193">
        <f>IF(N262="nulová",J262,0)</f>
        <v>0</v>
      </c>
      <c r="BJ262" s="17" t="s">
        <v>22</v>
      </c>
      <c r="BK262" s="193">
        <f>ROUND(I262*H262,2)</f>
        <v>0</v>
      </c>
      <c r="BL262" s="17" t="s">
        <v>152</v>
      </c>
      <c r="BM262" s="17" t="s">
        <v>432</v>
      </c>
    </row>
    <row r="263" spans="2:51" s="11" customFormat="1" ht="27">
      <c r="B263" s="194"/>
      <c r="C263" s="195"/>
      <c r="D263" s="196" t="s">
        <v>154</v>
      </c>
      <c r="E263" s="197" t="s">
        <v>20</v>
      </c>
      <c r="F263" s="198" t="s">
        <v>433</v>
      </c>
      <c r="G263" s="195"/>
      <c r="H263" s="199">
        <v>2</v>
      </c>
      <c r="I263" s="200"/>
      <c r="J263" s="195"/>
      <c r="K263" s="195"/>
      <c r="L263" s="201"/>
      <c r="M263" s="202"/>
      <c r="N263" s="203"/>
      <c r="O263" s="203"/>
      <c r="P263" s="203"/>
      <c r="Q263" s="203"/>
      <c r="R263" s="203"/>
      <c r="S263" s="203"/>
      <c r="T263" s="204"/>
      <c r="AT263" s="205" t="s">
        <v>154</v>
      </c>
      <c r="AU263" s="205" t="s">
        <v>85</v>
      </c>
      <c r="AV263" s="11" t="s">
        <v>85</v>
      </c>
      <c r="AW263" s="11" t="s">
        <v>41</v>
      </c>
      <c r="AX263" s="11" t="s">
        <v>22</v>
      </c>
      <c r="AY263" s="205" t="s">
        <v>146</v>
      </c>
    </row>
    <row r="264" spans="2:65" s="1" customFormat="1" ht="22.5" customHeight="1">
      <c r="B264" s="34"/>
      <c r="C264" s="182" t="s">
        <v>434</v>
      </c>
      <c r="D264" s="182" t="s">
        <v>148</v>
      </c>
      <c r="E264" s="183" t="s">
        <v>435</v>
      </c>
      <c r="F264" s="184" t="s">
        <v>436</v>
      </c>
      <c r="G264" s="185" t="s">
        <v>161</v>
      </c>
      <c r="H264" s="186">
        <v>58.5</v>
      </c>
      <c r="I264" s="187"/>
      <c r="J264" s="188">
        <f>ROUND(I264*H264,2)</f>
        <v>0</v>
      </c>
      <c r="K264" s="184" t="s">
        <v>168</v>
      </c>
      <c r="L264" s="54"/>
      <c r="M264" s="189" t="s">
        <v>20</v>
      </c>
      <c r="N264" s="190" t="s">
        <v>48</v>
      </c>
      <c r="O264" s="35"/>
      <c r="P264" s="191">
        <f>O264*H264</f>
        <v>0</v>
      </c>
      <c r="Q264" s="191">
        <v>2.052</v>
      </c>
      <c r="R264" s="191">
        <f>Q264*H264</f>
        <v>120.042</v>
      </c>
      <c r="S264" s="191">
        <v>0</v>
      </c>
      <c r="T264" s="192">
        <f>S264*H264</f>
        <v>0</v>
      </c>
      <c r="AR264" s="17" t="s">
        <v>152</v>
      </c>
      <c r="AT264" s="17" t="s">
        <v>148</v>
      </c>
      <c r="AU264" s="17" t="s">
        <v>85</v>
      </c>
      <c r="AY264" s="17" t="s">
        <v>146</v>
      </c>
      <c r="BE264" s="193">
        <f>IF(N264="základní",J264,0)</f>
        <v>0</v>
      </c>
      <c r="BF264" s="193">
        <f>IF(N264="snížená",J264,0)</f>
        <v>0</v>
      </c>
      <c r="BG264" s="193">
        <f>IF(N264="zákl. přenesená",J264,0)</f>
        <v>0</v>
      </c>
      <c r="BH264" s="193">
        <f>IF(N264="sníž. přenesená",J264,0)</f>
        <v>0</v>
      </c>
      <c r="BI264" s="193">
        <f>IF(N264="nulová",J264,0)</f>
        <v>0</v>
      </c>
      <c r="BJ264" s="17" t="s">
        <v>22</v>
      </c>
      <c r="BK264" s="193">
        <f>ROUND(I264*H264,2)</f>
        <v>0</v>
      </c>
      <c r="BL264" s="17" t="s">
        <v>152</v>
      </c>
      <c r="BM264" s="17" t="s">
        <v>437</v>
      </c>
    </row>
    <row r="265" spans="2:51" s="13" customFormat="1" ht="27">
      <c r="B265" s="221"/>
      <c r="C265" s="222"/>
      <c r="D265" s="206" t="s">
        <v>154</v>
      </c>
      <c r="E265" s="223" t="s">
        <v>20</v>
      </c>
      <c r="F265" s="224" t="s">
        <v>438</v>
      </c>
      <c r="G265" s="222"/>
      <c r="H265" s="225" t="s">
        <v>20</v>
      </c>
      <c r="I265" s="226"/>
      <c r="J265" s="222"/>
      <c r="K265" s="222"/>
      <c r="L265" s="227"/>
      <c r="M265" s="228"/>
      <c r="N265" s="229"/>
      <c r="O265" s="229"/>
      <c r="P265" s="229"/>
      <c r="Q265" s="229"/>
      <c r="R265" s="229"/>
      <c r="S265" s="229"/>
      <c r="T265" s="230"/>
      <c r="AT265" s="231" t="s">
        <v>154</v>
      </c>
      <c r="AU265" s="231" t="s">
        <v>85</v>
      </c>
      <c r="AV265" s="13" t="s">
        <v>22</v>
      </c>
      <c r="AW265" s="13" t="s">
        <v>41</v>
      </c>
      <c r="AX265" s="13" t="s">
        <v>77</v>
      </c>
      <c r="AY265" s="231" t="s">
        <v>146</v>
      </c>
    </row>
    <row r="266" spans="2:51" s="11" customFormat="1" ht="13.5">
      <c r="B266" s="194"/>
      <c r="C266" s="195"/>
      <c r="D266" s="206" t="s">
        <v>154</v>
      </c>
      <c r="E266" s="207" t="s">
        <v>20</v>
      </c>
      <c r="F266" s="208" t="s">
        <v>439</v>
      </c>
      <c r="G266" s="195"/>
      <c r="H266" s="209">
        <v>29.25</v>
      </c>
      <c r="I266" s="200"/>
      <c r="J266" s="195"/>
      <c r="K266" s="195"/>
      <c r="L266" s="201"/>
      <c r="M266" s="202"/>
      <c r="N266" s="203"/>
      <c r="O266" s="203"/>
      <c r="P266" s="203"/>
      <c r="Q266" s="203"/>
      <c r="R266" s="203"/>
      <c r="S266" s="203"/>
      <c r="T266" s="204"/>
      <c r="AT266" s="205" t="s">
        <v>154</v>
      </c>
      <c r="AU266" s="205" t="s">
        <v>85</v>
      </c>
      <c r="AV266" s="11" t="s">
        <v>85</v>
      </c>
      <c r="AW266" s="11" t="s">
        <v>41</v>
      </c>
      <c r="AX266" s="11" t="s">
        <v>77</v>
      </c>
      <c r="AY266" s="205" t="s">
        <v>146</v>
      </c>
    </row>
    <row r="267" spans="2:51" s="11" customFormat="1" ht="13.5">
      <c r="B267" s="194"/>
      <c r="C267" s="195"/>
      <c r="D267" s="206" t="s">
        <v>154</v>
      </c>
      <c r="E267" s="207" t="s">
        <v>20</v>
      </c>
      <c r="F267" s="208" t="s">
        <v>440</v>
      </c>
      <c r="G267" s="195"/>
      <c r="H267" s="209">
        <v>29.25</v>
      </c>
      <c r="I267" s="200"/>
      <c r="J267" s="195"/>
      <c r="K267" s="195"/>
      <c r="L267" s="201"/>
      <c r="M267" s="202"/>
      <c r="N267" s="203"/>
      <c r="O267" s="203"/>
      <c r="P267" s="203"/>
      <c r="Q267" s="203"/>
      <c r="R267" s="203"/>
      <c r="S267" s="203"/>
      <c r="T267" s="204"/>
      <c r="AT267" s="205" t="s">
        <v>154</v>
      </c>
      <c r="AU267" s="205" t="s">
        <v>85</v>
      </c>
      <c r="AV267" s="11" t="s">
        <v>85</v>
      </c>
      <c r="AW267" s="11" t="s">
        <v>41</v>
      </c>
      <c r="AX267" s="11" t="s">
        <v>77</v>
      </c>
      <c r="AY267" s="205" t="s">
        <v>146</v>
      </c>
    </row>
    <row r="268" spans="2:51" s="12" customFormat="1" ht="13.5">
      <c r="B268" s="210"/>
      <c r="C268" s="211"/>
      <c r="D268" s="196" t="s">
        <v>154</v>
      </c>
      <c r="E268" s="212" t="s">
        <v>20</v>
      </c>
      <c r="F268" s="213" t="s">
        <v>165</v>
      </c>
      <c r="G268" s="211"/>
      <c r="H268" s="214">
        <v>58.5</v>
      </c>
      <c r="I268" s="215"/>
      <c r="J268" s="211"/>
      <c r="K268" s="211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154</v>
      </c>
      <c r="AU268" s="220" t="s">
        <v>85</v>
      </c>
      <c r="AV268" s="12" t="s">
        <v>152</v>
      </c>
      <c r="AW268" s="12" t="s">
        <v>41</v>
      </c>
      <c r="AX268" s="12" t="s">
        <v>22</v>
      </c>
      <c r="AY268" s="220" t="s">
        <v>146</v>
      </c>
    </row>
    <row r="269" spans="2:65" s="1" customFormat="1" ht="22.5" customHeight="1">
      <c r="B269" s="34"/>
      <c r="C269" s="182" t="s">
        <v>441</v>
      </c>
      <c r="D269" s="182" t="s">
        <v>148</v>
      </c>
      <c r="E269" s="183" t="s">
        <v>442</v>
      </c>
      <c r="F269" s="184" t="s">
        <v>443</v>
      </c>
      <c r="G269" s="185" t="s">
        <v>173</v>
      </c>
      <c r="H269" s="186">
        <v>14</v>
      </c>
      <c r="I269" s="187"/>
      <c r="J269" s="188">
        <f>ROUND(I269*H269,2)</f>
        <v>0</v>
      </c>
      <c r="K269" s="184" t="s">
        <v>168</v>
      </c>
      <c r="L269" s="54"/>
      <c r="M269" s="189" t="s">
        <v>20</v>
      </c>
      <c r="N269" s="190" t="s">
        <v>48</v>
      </c>
      <c r="O269" s="35"/>
      <c r="P269" s="191">
        <f>O269*H269</f>
        <v>0</v>
      </c>
      <c r="Q269" s="191">
        <v>0.05791</v>
      </c>
      <c r="R269" s="191">
        <f>Q269*H269</f>
        <v>0.81074</v>
      </c>
      <c r="S269" s="191">
        <v>0</v>
      </c>
      <c r="T269" s="192">
        <f>S269*H269</f>
        <v>0</v>
      </c>
      <c r="AR269" s="17" t="s">
        <v>152</v>
      </c>
      <c r="AT269" s="17" t="s">
        <v>148</v>
      </c>
      <c r="AU269" s="17" t="s">
        <v>85</v>
      </c>
      <c r="AY269" s="17" t="s">
        <v>146</v>
      </c>
      <c r="BE269" s="193">
        <f>IF(N269="základní",J269,0)</f>
        <v>0</v>
      </c>
      <c r="BF269" s="193">
        <f>IF(N269="snížená",J269,0)</f>
        <v>0</v>
      </c>
      <c r="BG269" s="193">
        <f>IF(N269="zákl. přenesená",J269,0)</f>
        <v>0</v>
      </c>
      <c r="BH269" s="193">
        <f>IF(N269="sníž. přenesená",J269,0)</f>
        <v>0</v>
      </c>
      <c r="BI269" s="193">
        <f>IF(N269="nulová",J269,0)</f>
        <v>0</v>
      </c>
      <c r="BJ269" s="17" t="s">
        <v>22</v>
      </c>
      <c r="BK269" s="193">
        <f>ROUND(I269*H269,2)</f>
        <v>0</v>
      </c>
      <c r="BL269" s="17" t="s">
        <v>152</v>
      </c>
      <c r="BM269" s="17" t="s">
        <v>444</v>
      </c>
    </row>
    <row r="270" spans="2:51" s="11" customFormat="1" ht="13.5">
      <c r="B270" s="194"/>
      <c r="C270" s="195"/>
      <c r="D270" s="206" t="s">
        <v>154</v>
      </c>
      <c r="E270" s="207" t="s">
        <v>20</v>
      </c>
      <c r="F270" s="208" t="s">
        <v>445</v>
      </c>
      <c r="G270" s="195"/>
      <c r="H270" s="209">
        <v>14</v>
      </c>
      <c r="I270" s="200"/>
      <c r="J270" s="195"/>
      <c r="K270" s="195"/>
      <c r="L270" s="201"/>
      <c r="M270" s="202"/>
      <c r="N270" s="203"/>
      <c r="O270" s="203"/>
      <c r="P270" s="203"/>
      <c r="Q270" s="203"/>
      <c r="R270" s="203"/>
      <c r="S270" s="203"/>
      <c r="T270" s="204"/>
      <c r="AT270" s="205" t="s">
        <v>154</v>
      </c>
      <c r="AU270" s="205" t="s">
        <v>85</v>
      </c>
      <c r="AV270" s="11" t="s">
        <v>85</v>
      </c>
      <c r="AW270" s="11" t="s">
        <v>41</v>
      </c>
      <c r="AX270" s="11" t="s">
        <v>77</v>
      </c>
      <c r="AY270" s="205" t="s">
        <v>146</v>
      </c>
    </row>
    <row r="271" spans="2:51" s="12" customFormat="1" ht="13.5">
      <c r="B271" s="210"/>
      <c r="C271" s="211"/>
      <c r="D271" s="196" t="s">
        <v>154</v>
      </c>
      <c r="E271" s="212" t="s">
        <v>20</v>
      </c>
      <c r="F271" s="213" t="s">
        <v>165</v>
      </c>
      <c r="G271" s="211"/>
      <c r="H271" s="214">
        <v>14</v>
      </c>
      <c r="I271" s="215"/>
      <c r="J271" s="211"/>
      <c r="K271" s="211"/>
      <c r="L271" s="216"/>
      <c r="M271" s="217"/>
      <c r="N271" s="218"/>
      <c r="O271" s="218"/>
      <c r="P271" s="218"/>
      <c r="Q271" s="218"/>
      <c r="R271" s="218"/>
      <c r="S271" s="218"/>
      <c r="T271" s="219"/>
      <c r="AT271" s="220" t="s">
        <v>154</v>
      </c>
      <c r="AU271" s="220" t="s">
        <v>85</v>
      </c>
      <c r="AV271" s="12" t="s">
        <v>152</v>
      </c>
      <c r="AW271" s="12" t="s">
        <v>41</v>
      </c>
      <c r="AX271" s="12" t="s">
        <v>22</v>
      </c>
      <c r="AY271" s="220" t="s">
        <v>146</v>
      </c>
    </row>
    <row r="272" spans="2:65" s="1" customFormat="1" ht="22.5" customHeight="1">
      <c r="B272" s="34"/>
      <c r="C272" s="182" t="s">
        <v>446</v>
      </c>
      <c r="D272" s="182" t="s">
        <v>148</v>
      </c>
      <c r="E272" s="183" t="s">
        <v>447</v>
      </c>
      <c r="F272" s="184" t="s">
        <v>448</v>
      </c>
      <c r="G272" s="185" t="s">
        <v>173</v>
      </c>
      <c r="H272" s="186">
        <v>37.5</v>
      </c>
      <c r="I272" s="187"/>
      <c r="J272" s="188">
        <f>ROUND(I272*H272,2)</f>
        <v>0</v>
      </c>
      <c r="K272" s="184" t="s">
        <v>168</v>
      </c>
      <c r="L272" s="54"/>
      <c r="M272" s="189" t="s">
        <v>20</v>
      </c>
      <c r="N272" s="190" t="s">
        <v>48</v>
      </c>
      <c r="O272" s="35"/>
      <c r="P272" s="191">
        <f>O272*H272</f>
        <v>0</v>
      </c>
      <c r="Q272" s="191">
        <v>0.08688</v>
      </c>
      <c r="R272" s="191">
        <f>Q272*H272</f>
        <v>3.258</v>
      </c>
      <c r="S272" s="191">
        <v>0</v>
      </c>
      <c r="T272" s="192">
        <f>S272*H272</f>
        <v>0</v>
      </c>
      <c r="AR272" s="17" t="s">
        <v>152</v>
      </c>
      <c r="AT272" s="17" t="s">
        <v>148</v>
      </c>
      <c r="AU272" s="17" t="s">
        <v>85</v>
      </c>
      <c r="AY272" s="17" t="s">
        <v>146</v>
      </c>
      <c r="BE272" s="193">
        <f>IF(N272="základní",J272,0)</f>
        <v>0</v>
      </c>
      <c r="BF272" s="193">
        <f>IF(N272="snížená",J272,0)</f>
        <v>0</v>
      </c>
      <c r="BG272" s="193">
        <f>IF(N272="zákl. přenesená",J272,0)</f>
        <v>0</v>
      </c>
      <c r="BH272" s="193">
        <f>IF(N272="sníž. přenesená",J272,0)</f>
        <v>0</v>
      </c>
      <c r="BI272" s="193">
        <f>IF(N272="nulová",J272,0)</f>
        <v>0</v>
      </c>
      <c r="BJ272" s="17" t="s">
        <v>22</v>
      </c>
      <c r="BK272" s="193">
        <f>ROUND(I272*H272,2)</f>
        <v>0</v>
      </c>
      <c r="BL272" s="17" t="s">
        <v>152</v>
      </c>
      <c r="BM272" s="17" t="s">
        <v>449</v>
      </c>
    </row>
    <row r="273" spans="2:51" s="11" customFormat="1" ht="13.5">
      <c r="B273" s="194"/>
      <c r="C273" s="195"/>
      <c r="D273" s="206" t="s">
        <v>154</v>
      </c>
      <c r="E273" s="207" t="s">
        <v>20</v>
      </c>
      <c r="F273" s="208" t="s">
        <v>450</v>
      </c>
      <c r="G273" s="195"/>
      <c r="H273" s="209">
        <v>25</v>
      </c>
      <c r="I273" s="200"/>
      <c r="J273" s="195"/>
      <c r="K273" s="195"/>
      <c r="L273" s="201"/>
      <c r="M273" s="202"/>
      <c r="N273" s="203"/>
      <c r="O273" s="203"/>
      <c r="P273" s="203"/>
      <c r="Q273" s="203"/>
      <c r="R273" s="203"/>
      <c r="S273" s="203"/>
      <c r="T273" s="204"/>
      <c r="AT273" s="205" t="s">
        <v>154</v>
      </c>
      <c r="AU273" s="205" t="s">
        <v>85</v>
      </c>
      <c r="AV273" s="11" t="s">
        <v>85</v>
      </c>
      <c r="AW273" s="11" t="s">
        <v>41</v>
      </c>
      <c r="AX273" s="11" t="s">
        <v>77</v>
      </c>
      <c r="AY273" s="205" t="s">
        <v>146</v>
      </c>
    </row>
    <row r="274" spans="2:51" s="11" customFormat="1" ht="13.5">
      <c r="B274" s="194"/>
      <c r="C274" s="195"/>
      <c r="D274" s="206" t="s">
        <v>154</v>
      </c>
      <c r="E274" s="207" t="s">
        <v>20</v>
      </c>
      <c r="F274" s="208" t="s">
        <v>451</v>
      </c>
      <c r="G274" s="195"/>
      <c r="H274" s="209">
        <v>6.5</v>
      </c>
      <c r="I274" s="200"/>
      <c r="J274" s="195"/>
      <c r="K274" s="195"/>
      <c r="L274" s="201"/>
      <c r="M274" s="202"/>
      <c r="N274" s="203"/>
      <c r="O274" s="203"/>
      <c r="P274" s="203"/>
      <c r="Q274" s="203"/>
      <c r="R274" s="203"/>
      <c r="S274" s="203"/>
      <c r="T274" s="204"/>
      <c r="AT274" s="205" t="s">
        <v>154</v>
      </c>
      <c r="AU274" s="205" t="s">
        <v>85</v>
      </c>
      <c r="AV274" s="11" t="s">
        <v>85</v>
      </c>
      <c r="AW274" s="11" t="s">
        <v>41</v>
      </c>
      <c r="AX274" s="11" t="s">
        <v>77</v>
      </c>
      <c r="AY274" s="205" t="s">
        <v>146</v>
      </c>
    </row>
    <row r="275" spans="2:51" s="11" customFormat="1" ht="13.5">
      <c r="B275" s="194"/>
      <c r="C275" s="195"/>
      <c r="D275" s="206" t="s">
        <v>154</v>
      </c>
      <c r="E275" s="207" t="s">
        <v>20</v>
      </c>
      <c r="F275" s="208" t="s">
        <v>452</v>
      </c>
      <c r="G275" s="195"/>
      <c r="H275" s="209">
        <v>6</v>
      </c>
      <c r="I275" s="200"/>
      <c r="J275" s="195"/>
      <c r="K275" s="195"/>
      <c r="L275" s="201"/>
      <c r="M275" s="202"/>
      <c r="N275" s="203"/>
      <c r="O275" s="203"/>
      <c r="P275" s="203"/>
      <c r="Q275" s="203"/>
      <c r="R275" s="203"/>
      <c r="S275" s="203"/>
      <c r="T275" s="204"/>
      <c r="AT275" s="205" t="s">
        <v>154</v>
      </c>
      <c r="AU275" s="205" t="s">
        <v>85</v>
      </c>
      <c r="AV275" s="11" t="s">
        <v>85</v>
      </c>
      <c r="AW275" s="11" t="s">
        <v>41</v>
      </c>
      <c r="AX275" s="11" t="s">
        <v>77</v>
      </c>
      <c r="AY275" s="205" t="s">
        <v>146</v>
      </c>
    </row>
    <row r="276" spans="2:51" s="12" customFormat="1" ht="13.5">
      <c r="B276" s="210"/>
      <c r="C276" s="211"/>
      <c r="D276" s="196" t="s">
        <v>154</v>
      </c>
      <c r="E276" s="212" t="s">
        <v>20</v>
      </c>
      <c r="F276" s="213" t="s">
        <v>165</v>
      </c>
      <c r="G276" s="211"/>
      <c r="H276" s="214">
        <v>37.5</v>
      </c>
      <c r="I276" s="215"/>
      <c r="J276" s="211"/>
      <c r="K276" s="211"/>
      <c r="L276" s="216"/>
      <c r="M276" s="217"/>
      <c r="N276" s="218"/>
      <c r="O276" s="218"/>
      <c r="P276" s="218"/>
      <c r="Q276" s="218"/>
      <c r="R276" s="218"/>
      <c r="S276" s="218"/>
      <c r="T276" s="219"/>
      <c r="AT276" s="220" t="s">
        <v>154</v>
      </c>
      <c r="AU276" s="220" t="s">
        <v>85</v>
      </c>
      <c r="AV276" s="12" t="s">
        <v>152</v>
      </c>
      <c r="AW276" s="12" t="s">
        <v>41</v>
      </c>
      <c r="AX276" s="12" t="s">
        <v>22</v>
      </c>
      <c r="AY276" s="220" t="s">
        <v>146</v>
      </c>
    </row>
    <row r="277" spans="2:65" s="1" customFormat="1" ht="22.5" customHeight="1">
      <c r="B277" s="34"/>
      <c r="C277" s="182" t="s">
        <v>453</v>
      </c>
      <c r="D277" s="182" t="s">
        <v>148</v>
      </c>
      <c r="E277" s="183" t="s">
        <v>454</v>
      </c>
      <c r="F277" s="184" t="s">
        <v>455</v>
      </c>
      <c r="G277" s="185" t="s">
        <v>151</v>
      </c>
      <c r="H277" s="186">
        <v>5.85</v>
      </c>
      <c r="I277" s="187"/>
      <c r="J277" s="188">
        <f>ROUND(I277*H277,2)</f>
        <v>0</v>
      </c>
      <c r="K277" s="184" t="s">
        <v>168</v>
      </c>
      <c r="L277" s="54"/>
      <c r="M277" s="189" t="s">
        <v>20</v>
      </c>
      <c r="N277" s="190" t="s">
        <v>48</v>
      </c>
      <c r="O277" s="35"/>
      <c r="P277" s="191">
        <f>O277*H277</f>
        <v>0</v>
      </c>
      <c r="Q277" s="191">
        <v>0.17921</v>
      </c>
      <c r="R277" s="191">
        <f>Q277*H277</f>
        <v>1.0483784999999999</v>
      </c>
      <c r="S277" s="191">
        <v>0</v>
      </c>
      <c r="T277" s="192">
        <f>S277*H277</f>
        <v>0</v>
      </c>
      <c r="AR277" s="17" t="s">
        <v>152</v>
      </c>
      <c r="AT277" s="17" t="s">
        <v>148</v>
      </c>
      <c r="AU277" s="17" t="s">
        <v>85</v>
      </c>
      <c r="AY277" s="17" t="s">
        <v>146</v>
      </c>
      <c r="BE277" s="193">
        <f>IF(N277="základní",J277,0)</f>
        <v>0</v>
      </c>
      <c r="BF277" s="193">
        <f>IF(N277="snížená",J277,0)</f>
        <v>0</v>
      </c>
      <c r="BG277" s="193">
        <f>IF(N277="zákl. přenesená",J277,0)</f>
        <v>0</v>
      </c>
      <c r="BH277" s="193">
        <f>IF(N277="sníž. přenesená",J277,0)</f>
        <v>0</v>
      </c>
      <c r="BI277" s="193">
        <f>IF(N277="nulová",J277,0)</f>
        <v>0</v>
      </c>
      <c r="BJ277" s="17" t="s">
        <v>22</v>
      </c>
      <c r="BK277" s="193">
        <f>ROUND(I277*H277,2)</f>
        <v>0</v>
      </c>
      <c r="BL277" s="17" t="s">
        <v>152</v>
      </c>
      <c r="BM277" s="17" t="s">
        <v>456</v>
      </c>
    </row>
    <row r="278" spans="2:51" s="11" customFormat="1" ht="13.5">
      <c r="B278" s="194"/>
      <c r="C278" s="195"/>
      <c r="D278" s="206" t="s">
        <v>154</v>
      </c>
      <c r="E278" s="207" t="s">
        <v>20</v>
      </c>
      <c r="F278" s="208" t="s">
        <v>457</v>
      </c>
      <c r="G278" s="195"/>
      <c r="H278" s="209">
        <v>5.85</v>
      </c>
      <c r="I278" s="200"/>
      <c r="J278" s="195"/>
      <c r="K278" s="195"/>
      <c r="L278" s="201"/>
      <c r="M278" s="202"/>
      <c r="N278" s="203"/>
      <c r="O278" s="203"/>
      <c r="P278" s="203"/>
      <c r="Q278" s="203"/>
      <c r="R278" s="203"/>
      <c r="S278" s="203"/>
      <c r="T278" s="204"/>
      <c r="AT278" s="205" t="s">
        <v>154</v>
      </c>
      <c r="AU278" s="205" t="s">
        <v>85</v>
      </c>
      <c r="AV278" s="11" t="s">
        <v>85</v>
      </c>
      <c r="AW278" s="11" t="s">
        <v>41</v>
      </c>
      <c r="AX278" s="11" t="s">
        <v>77</v>
      </c>
      <c r="AY278" s="205" t="s">
        <v>146</v>
      </c>
    </row>
    <row r="279" spans="2:51" s="12" customFormat="1" ht="13.5">
      <c r="B279" s="210"/>
      <c r="C279" s="211"/>
      <c r="D279" s="196" t="s">
        <v>154</v>
      </c>
      <c r="E279" s="212" t="s">
        <v>20</v>
      </c>
      <c r="F279" s="213" t="s">
        <v>165</v>
      </c>
      <c r="G279" s="211"/>
      <c r="H279" s="214">
        <v>5.85</v>
      </c>
      <c r="I279" s="215"/>
      <c r="J279" s="211"/>
      <c r="K279" s="211"/>
      <c r="L279" s="216"/>
      <c r="M279" s="217"/>
      <c r="N279" s="218"/>
      <c r="O279" s="218"/>
      <c r="P279" s="218"/>
      <c r="Q279" s="218"/>
      <c r="R279" s="218"/>
      <c r="S279" s="218"/>
      <c r="T279" s="219"/>
      <c r="AT279" s="220" t="s">
        <v>154</v>
      </c>
      <c r="AU279" s="220" t="s">
        <v>85</v>
      </c>
      <c r="AV279" s="12" t="s">
        <v>152</v>
      </c>
      <c r="AW279" s="12" t="s">
        <v>41</v>
      </c>
      <c r="AX279" s="12" t="s">
        <v>22</v>
      </c>
      <c r="AY279" s="220" t="s">
        <v>146</v>
      </c>
    </row>
    <row r="280" spans="2:65" s="1" customFormat="1" ht="22.5" customHeight="1">
      <c r="B280" s="34"/>
      <c r="C280" s="182" t="s">
        <v>458</v>
      </c>
      <c r="D280" s="182" t="s">
        <v>148</v>
      </c>
      <c r="E280" s="183" t="s">
        <v>459</v>
      </c>
      <c r="F280" s="184" t="s">
        <v>460</v>
      </c>
      <c r="G280" s="185" t="s">
        <v>173</v>
      </c>
      <c r="H280" s="186">
        <v>52</v>
      </c>
      <c r="I280" s="187"/>
      <c r="J280" s="188">
        <f>ROUND(I280*H280,2)</f>
        <v>0</v>
      </c>
      <c r="K280" s="184" t="s">
        <v>168</v>
      </c>
      <c r="L280" s="54"/>
      <c r="M280" s="189" t="s">
        <v>20</v>
      </c>
      <c r="N280" s="190" t="s">
        <v>48</v>
      </c>
      <c r="O280" s="35"/>
      <c r="P280" s="191">
        <f>O280*H280</f>
        <v>0</v>
      </c>
      <c r="Q280" s="191">
        <v>0.01305</v>
      </c>
      <c r="R280" s="191">
        <f>Q280*H280</f>
        <v>0.6786000000000001</v>
      </c>
      <c r="S280" s="191">
        <v>0</v>
      </c>
      <c r="T280" s="192">
        <f>S280*H280</f>
        <v>0</v>
      </c>
      <c r="AR280" s="17" t="s">
        <v>152</v>
      </c>
      <c r="AT280" s="17" t="s">
        <v>148</v>
      </c>
      <c r="AU280" s="17" t="s">
        <v>85</v>
      </c>
      <c r="AY280" s="17" t="s">
        <v>146</v>
      </c>
      <c r="BE280" s="193">
        <f>IF(N280="základní",J280,0)</f>
        <v>0</v>
      </c>
      <c r="BF280" s="193">
        <f>IF(N280="snížená",J280,0)</f>
        <v>0</v>
      </c>
      <c r="BG280" s="193">
        <f>IF(N280="zákl. přenesená",J280,0)</f>
        <v>0</v>
      </c>
      <c r="BH280" s="193">
        <f>IF(N280="sníž. přenesená",J280,0)</f>
        <v>0</v>
      </c>
      <c r="BI280" s="193">
        <f>IF(N280="nulová",J280,0)</f>
        <v>0</v>
      </c>
      <c r="BJ280" s="17" t="s">
        <v>22</v>
      </c>
      <c r="BK280" s="193">
        <f>ROUND(I280*H280,2)</f>
        <v>0</v>
      </c>
      <c r="BL280" s="17" t="s">
        <v>152</v>
      </c>
      <c r="BM280" s="17" t="s">
        <v>461</v>
      </c>
    </row>
    <row r="281" spans="2:51" s="13" customFormat="1" ht="13.5">
      <c r="B281" s="221"/>
      <c r="C281" s="222"/>
      <c r="D281" s="206" t="s">
        <v>154</v>
      </c>
      <c r="E281" s="223" t="s">
        <v>20</v>
      </c>
      <c r="F281" s="224" t="s">
        <v>462</v>
      </c>
      <c r="G281" s="222"/>
      <c r="H281" s="225" t="s">
        <v>20</v>
      </c>
      <c r="I281" s="226"/>
      <c r="J281" s="222"/>
      <c r="K281" s="222"/>
      <c r="L281" s="227"/>
      <c r="M281" s="228"/>
      <c r="N281" s="229"/>
      <c r="O281" s="229"/>
      <c r="P281" s="229"/>
      <c r="Q281" s="229"/>
      <c r="R281" s="229"/>
      <c r="S281" s="229"/>
      <c r="T281" s="230"/>
      <c r="AT281" s="231" t="s">
        <v>154</v>
      </c>
      <c r="AU281" s="231" t="s">
        <v>85</v>
      </c>
      <c r="AV281" s="13" t="s">
        <v>22</v>
      </c>
      <c r="AW281" s="13" t="s">
        <v>41</v>
      </c>
      <c r="AX281" s="13" t="s">
        <v>77</v>
      </c>
      <c r="AY281" s="231" t="s">
        <v>146</v>
      </c>
    </row>
    <row r="282" spans="2:51" s="11" customFormat="1" ht="13.5">
      <c r="B282" s="194"/>
      <c r="C282" s="195"/>
      <c r="D282" s="206" t="s">
        <v>154</v>
      </c>
      <c r="E282" s="207" t="s">
        <v>20</v>
      </c>
      <c r="F282" s="208" t="s">
        <v>463</v>
      </c>
      <c r="G282" s="195"/>
      <c r="H282" s="209">
        <v>39</v>
      </c>
      <c r="I282" s="200"/>
      <c r="J282" s="195"/>
      <c r="K282" s="195"/>
      <c r="L282" s="201"/>
      <c r="M282" s="202"/>
      <c r="N282" s="203"/>
      <c r="O282" s="203"/>
      <c r="P282" s="203"/>
      <c r="Q282" s="203"/>
      <c r="R282" s="203"/>
      <c r="S282" s="203"/>
      <c r="T282" s="204"/>
      <c r="AT282" s="205" t="s">
        <v>154</v>
      </c>
      <c r="AU282" s="205" t="s">
        <v>85</v>
      </c>
      <c r="AV282" s="11" t="s">
        <v>85</v>
      </c>
      <c r="AW282" s="11" t="s">
        <v>41</v>
      </c>
      <c r="AX282" s="11" t="s">
        <v>77</v>
      </c>
      <c r="AY282" s="205" t="s">
        <v>146</v>
      </c>
    </row>
    <row r="283" spans="2:51" s="11" customFormat="1" ht="13.5">
      <c r="B283" s="194"/>
      <c r="C283" s="195"/>
      <c r="D283" s="206" t="s">
        <v>154</v>
      </c>
      <c r="E283" s="207" t="s">
        <v>20</v>
      </c>
      <c r="F283" s="208" t="s">
        <v>464</v>
      </c>
      <c r="G283" s="195"/>
      <c r="H283" s="209">
        <v>13</v>
      </c>
      <c r="I283" s="200"/>
      <c r="J283" s="195"/>
      <c r="K283" s="195"/>
      <c r="L283" s="201"/>
      <c r="M283" s="202"/>
      <c r="N283" s="203"/>
      <c r="O283" s="203"/>
      <c r="P283" s="203"/>
      <c r="Q283" s="203"/>
      <c r="R283" s="203"/>
      <c r="S283" s="203"/>
      <c r="T283" s="204"/>
      <c r="AT283" s="205" t="s">
        <v>154</v>
      </c>
      <c r="AU283" s="205" t="s">
        <v>85</v>
      </c>
      <c r="AV283" s="11" t="s">
        <v>85</v>
      </c>
      <c r="AW283" s="11" t="s">
        <v>41</v>
      </c>
      <c r="AX283" s="11" t="s">
        <v>77</v>
      </c>
      <c r="AY283" s="205" t="s">
        <v>146</v>
      </c>
    </row>
    <row r="284" spans="2:51" s="12" customFormat="1" ht="13.5">
      <c r="B284" s="210"/>
      <c r="C284" s="211"/>
      <c r="D284" s="196" t="s">
        <v>154</v>
      </c>
      <c r="E284" s="212" t="s">
        <v>20</v>
      </c>
      <c r="F284" s="213" t="s">
        <v>165</v>
      </c>
      <c r="G284" s="211"/>
      <c r="H284" s="214">
        <v>52</v>
      </c>
      <c r="I284" s="215"/>
      <c r="J284" s="211"/>
      <c r="K284" s="211"/>
      <c r="L284" s="216"/>
      <c r="M284" s="217"/>
      <c r="N284" s="218"/>
      <c r="O284" s="218"/>
      <c r="P284" s="218"/>
      <c r="Q284" s="218"/>
      <c r="R284" s="218"/>
      <c r="S284" s="218"/>
      <c r="T284" s="219"/>
      <c r="AT284" s="220" t="s">
        <v>154</v>
      </c>
      <c r="AU284" s="220" t="s">
        <v>85</v>
      </c>
      <c r="AV284" s="12" t="s">
        <v>152</v>
      </c>
      <c r="AW284" s="12" t="s">
        <v>41</v>
      </c>
      <c r="AX284" s="12" t="s">
        <v>22</v>
      </c>
      <c r="AY284" s="220" t="s">
        <v>146</v>
      </c>
    </row>
    <row r="285" spans="2:65" s="1" customFormat="1" ht="31.5" customHeight="1">
      <c r="B285" s="34"/>
      <c r="C285" s="182" t="s">
        <v>465</v>
      </c>
      <c r="D285" s="182" t="s">
        <v>148</v>
      </c>
      <c r="E285" s="183" t="s">
        <v>466</v>
      </c>
      <c r="F285" s="184" t="s">
        <v>467</v>
      </c>
      <c r="G285" s="185" t="s">
        <v>468</v>
      </c>
      <c r="H285" s="186">
        <v>24</v>
      </c>
      <c r="I285" s="187"/>
      <c r="J285" s="188">
        <f>ROUND(I285*H285,2)</f>
        <v>0</v>
      </c>
      <c r="K285" s="184" t="s">
        <v>20</v>
      </c>
      <c r="L285" s="54"/>
      <c r="M285" s="189" t="s">
        <v>20</v>
      </c>
      <c r="N285" s="190" t="s">
        <v>48</v>
      </c>
      <c r="O285" s="35"/>
      <c r="P285" s="191">
        <f>O285*H285</f>
        <v>0</v>
      </c>
      <c r="Q285" s="191">
        <v>0</v>
      </c>
      <c r="R285" s="191">
        <f>Q285*H285</f>
        <v>0</v>
      </c>
      <c r="S285" s="191">
        <v>0</v>
      </c>
      <c r="T285" s="192">
        <f>S285*H285</f>
        <v>0</v>
      </c>
      <c r="AR285" s="17" t="s">
        <v>152</v>
      </c>
      <c r="AT285" s="17" t="s">
        <v>148</v>
      </c>
      <c r="AU285" s="17" t="s">
        <v>85</v>
      </c>
      <c r="AY285" s="17" t="s">
        <v>146</v>
      </c>
      <c r="BE285" s="193">
        <f>IF(N285="základní",J285,0)</f>
        <v>0</v>
      </c>
      <c r="BF285" s="193">
        <f>IF(N285="snížená",J285,0)</f>
        <v>0</v>
      </c>
      <c r="BG285" s="193">
        <f>IF(N285="zákl. přenesená",J285,0)</f>
        <v>0</v>
      </c>
      <c r="BH285" s="193">
        <f>IF(N285="sníž. přenesená",J285,0)</f>
        <v>0</v>
      </c>
      <c r="BI285" s="193">
        <f>IF(N285="nulová",J285,0)</f>
        <v>0</v>
      </c>
      <c r="BJ285" s="17" t="s">
        <v>22</v>
      </c>
      <c r="BK285" s="193">
        <f>ROUND(I285*H285,2)</f>
        <v>0</v>
      </c>
      <c r="BL285" s="17" t="s">
        <v>152</v>
      </c>
      <c r="BM285" s="17" t="s">
        <v>469</v>
      </c>
    </row>
    <row r="286" spans="2:51" s="13" customFormat="1" ht="13.5">
      <c r="B286" s="221"/>
      <c r="C286" s="222"/>
      <c r="D286" s="206" t="s">
        <v>154</v>
      </c>
      <c r="E286" s="223" t="s">
        <v>20</v>
      </c>
      <c r="F286" s="224" t="s">
        <v>470</v>
      </c>
      <c r="G286" s="222"/>
      <c r="H286" s="225" t="s">
        <v>20</v>
      </c>
      <c r="I286" s="226"/>
      <c r="J286" s="222"/>
      <c r="K286" s="222"/>
      <c r="L286" s="227"/>
      <c r="M286" s="228"/>
      <c r="N286" s="229"/>
      <c r="O286" s="229"/>
      <c r="P286" s="229"/>
      <c r="Q286" s="229"/>
      <c r="R286" s="229"/>
      <c r="S286" s="229"/>
      <c r="T286" s="230"/>
      <c r="AT286" s="231" t="s">
        <v>154</v>
      </c>
      <c r="AU286" s="231" t="s">
        <v>85</v>
      </c>
      <c r="AV286" s="13" t="s">
        <v>22</v>
      </c>
      <c r="AW286" s="13" t="s">
        <v>41</v>
      </c>
      <c r="AX286" s="13" t="s">
        <v>77</v>
      </c>
      <c r="AY286" s="231" t="s">
        <v>146</v>
      </c>
    </row>
    <row r="287" spans="2:51" s="11" customFormat="1" ht="13.5">
      <c r="B287" s="194"/>
      <c r="C287" s="195"/>
      <c r="D287" s="206" t="s">
        <v>154</v>
      </c>
      <c r="E287" s="207" t="s">
        <v>20</v>
      </c>
      <c r="F287" s="208" t="s">
        <v>471</v>
      </c>
      <c r="G287" s="195"/>
      <c r="H287" s="209">
        <v>15</v>
      </c>
      <c r="I287" s="200"/>
      <c r="J287" s="195"/>
      <c r="K287" s="195"/>
      <c r="L287" s="201"/>
      <c r="M287" s="202"/>
      <c r="N287" s="203"/>
      <c r="O287" s="203"/>
      <c r="P287" s="203"/>
      <c r="Q287" s="203"/>
      <c r="R287" s="203"/>
      <c r="S287" s="203"/>
      <c r="T287" s="204"/>
      <c r="AT287" s="205" t="s">
        <v>154</v>
      </c>
      <c r="AU287" s="205" t="s">
        <v>85</v>
      </c>
      <c r="AV287" s="11" t="s">
        <v>85</v>
      </c>
      <c r="AW287" s="11" t="s">
        <v>41</v>
      </c>
      <c r="AX287" s="11" t="s">
        <v>77</v>
      </c>
      <c r="AY287" s="205" t="s">
        <v>146</v>
      </c>
    </row>
    <row r="288" spans="2:51" s="11" customFormat="1" ht="13.5">
      <c r="B288" s="194"/>
      <c r="C288" s="195"/>
      <c r="D288" s="206" t="s">
        <v>154</v>
      </c>
      <c r="E288" s="207" t="s">
        <v>20</v>
      </c>
      <c r="F288" s="208" t="s">
        <v>472</v>
      </c>
      <c r="G288" s="195"/>
      <c r="H288" s="209">
        <v>3</v>
      </c>
      <c r="I288" s="200"/>
      <c r="J288" s="195"/>
      <c r="K288" s="195"/>
      <c r="L288" s="201"/>
      <c r="M288" s="202"/>
      <c r="N288" s="203"/>
      <c r="O288" s="203"/>
      <c r="P288" s="203"/>
      <c r="Q288" s="203"/>
      <c r="R288" s="203"/>
      <c r="S288" s="203"/>
      <c r="T288" s="204"/>
      <c r="AT288" s="205" t="s">
        <v>154</v>
      </c>
      <c r="AU288" s="205" t="s">
        <v>85</v>
      </c>
      <c r="AV288" s="11" t="s">
        <v>85</v>
      </c>
      <c r="AW288" s="11" t="s">
        <v>41</v>
      </c>
      <c r="AX288" s="11" t="s">
        <v>77</v>
      </c>
      <c r="AY288" s="205" t="s">
        <v>146</v>
      </c>
    </row>
    <row r="289" spans="2:51" s="11" customFormat="1" ht="13.5">
      <c r="B289" s="194"/>
      <c r="C289" s="195"/>
      <c r="D289" s="206" t="s">
        <v>154</v>
      </c>
      <c r="E289" s="207" t="s">
        <v>20</v>
      </c>
      <c r="F289" s="208" t="s">
        <v>473</v>
      </c>
      <c r="G289" s="195"/>
      <c r="H289" s="209">
        <v>6</v>
      </c>
      <c r="I289" s="200"/>
      <c r="J289" s="195"/>
      <c r="K289" s="195"/>
      <c r="L289" s="201"/>
      <c r="M289" s="202"/>
      <c r="N289" s="203"/>
      <c r="O289" s="203"/>
      <c r="P289" s="203"/>
      <c r="Q289" s="203"/>
      <c r="R289" s="203"/>
      <c r="S289" s="203"/>
      <c r="T289" s="204"/>
      <c r="AT289" s="205" t="s">
        <v>154</v>
      </c>
      <c r="AU289" s="205" t="s">
        <v>85</v>
      </c>
      <c r="AV289" s="11" t="s">
        <v>85</v>
      </c>
      <c r="AW289" s="11" t="s">
        <v>41</v>
      </c>
      <c r="AX289" s="11" t="s">
        <v>77</v>
      </c>
      <c r="AY289" s="205" t="s">
        <v>146</v>
      </c>
    </row>
    <row r="290" spans="2:51" s="12" customFormat="1" ht="13.5">
      <c r="B290" s="210"/>
      <c r="C290" s="211"/>
      <c r="D290" s="206" t="s">
        <v>154</v>
      </c>
      <c r="E290" s="232" t="s">
        <v>20</v>
      </c>
      <c r="F290" s="233" t="s">
        <v>165</v>
      </c>
      <c r="G290" s="211"/>
      <c r="H290" s="234">
        <v>24</v>
      </c>
      <c r="I290" s="215"/>
      <c r="J290" s="211"/>
      <c r="K290" s="211"/>
      <c r="L290" s="216"/>
      <c r="M290" s="217"/>
      <c r="N290" s="218"/>
      <c r="O290" s="218"/>
      <c r="P290" s="218"/>
      <c r="Q290" s="218"/>
      <c r="R290" s="218"/>
      <c r="S290" s="218"/>
      <c r="T290" s="219"/>
      <c r="AT290" s="220" t="s">
        <v>154</v>
      </c>
      <c r="AU290" s="220" t="s">
        <v>85</v>
      </c>
      <c r="AV290" s="12" t="s">
        <v>152</v>
      </c>
      <c r="AW290" s="12" t="s">
        <v>41</v>
      </c>
      <c r="AX290" s="12" t="s">
        <v>22</v>
      </c>
      <c r="AY290" s="220" t="s">
        <v>146</v>
      </c>
    </row>
    <row r="291" spans="2:63" s="10" customFormat="1" ht="29.85" customHeight="1">
      <c r="B291" s="165"/>
      <c r="C291" s="166"/>
      <c r="D291" s="179" t="s">
        <v>76</v>
      </c>
      <c r="E291" s="180" t="s">
        <v>177</v>
      </c>
      <c r="F291" s="180" t="s">
        <v>474</v>
      </c>
      <c r="G291" s="166"/>
      <c r="H291" s="166"/>
      <c r="I291" s="169"/>
      <c r="J291" s="181">
        <f>BK291</f>
        <v>0</v>
      </c>
      <c r="K291" s="166"/>
      <c r="L291" s="171"/>
      <c r="M291" s="172"/>
      <c r="N291" s="173"/>
      <c r="O291" s="173"/>
      <c r="P291" s="174">
        <f>SUM(P292:P297)</f>
        <v>0</v>
      </c>
      <c r="Q291" s="173"/>
      <c r="R291" s="174">
        <f>SUM(R292:R297)</f>
        <v>15.480899999999998</v>
      </c>
      <c r="S291" s="173"/>
      <c r="T291" s="175">
        <f>SUM(T292:T297)</f>
        <v>0</v>
      </c>
      <c r="AR291" s="176" t="s">
        <v>22</v>
      </c>
      <c r="AT291" s="177" t="s">
        <v>76</v>
      </c>
      <c r="AU291" s="177" t="s">
        <v>22</v>
      </c>
      <c r="AY291" s="176" t="s">
        <v>146</v>
      </c>
      <c r="BK291" s="178">
        <f>SUM(BK292:BK297)</f>
        <v>0</v>
      </c>
    </row>
    <row r="292" spans="2:65" s="1" customFormat="1" ht="31.5" customHeight="1">
      <c r="B292" s="34"/>
      <c r="C292" s="182" t="s">
        <v>475</v>
      </c>
      <c r="D292" s="182" t="s">
        <v>148</v>
      </c>
      <c r="E292" s="183" t="s">
        <v>476</v>
      </c>
      <c r="F292" s="184" t="s">
        <v>477</v>
      </c>
      <c r="G292" s="185" t="s">
        <v>151</v>
      </c>
      <c r="H292" s="186">
        <v>345</v>
      </c>
      <c r="I292" s="187"/>
      <c r="J292" s="188">
        <f>ROUND(I292*H292,2)</f>
        <v>0</v>
      </c>
      <c r="K292" s="184" t="s">
        <v>168</v>
      </c>
      <c r="L292" s="54"/>
      <c r="M292" s="189" t="s">
        <v>20</v>
      </c>
      <c r="N292" s="190" t="s">
        <v>48</v>
      </c>
      <c r="O292" s="35"/>
      <c r="P292" s="191">
        <f>O292*H292</f>
        <v>0</v>
      </c>
      <c r="Q292" s="191">
        <v>0.0399</v>
      </c>
      <c r="R292" s="191">
        <f>Q292*H292</f>
        <v>13.7655</v>
      </c>
      <c r="S292" s="191">
        <v>0</v>
      </c>
      <c r="T292" s="192">
        <f>S292*H292</f>
        <v>0</v>
      </c>
      <c r="AR292" s="17" t="s">
        <v>152</v>
      </c>
      <c r="AT292" s="17" t="s">
        <v>148</v>
      </c>
      <c r="AU292" s="17" t="s">
        <v>85</v>
      </c>
      <c r="AY292" s="17" t="s">
        <v>146</v>
      </c>
      <c r="BE292" s="193">
        <f>IF(N292="základní",J292,0)</f>
        <v>0</v>
      </c>
      <c r="BF292" s="193">
        <f>IF(N292="snížená",J292,0)</f>
        <v>0</v>
      </c>
      <c r="BG292" s="193">
        <f>IF(N292="zákl. přenesená",J292,0)</f>
        <v>0</v>
      </c>
      <c r="BH292" s="193">
        <f>IF(N292="sníž. přenesená",J292,0)</f>
        <v>0</v>
      </c>
      <c r="BI292" s="193">
        <f>IF(N292="nulová",J292,0)</f>
        <v>0</v>
      </c>
      <c r="BJ292" s="17" t="s">
        <v>22</v>
      </c>
      <c r="BK292" s="193">
        <f>ROUND(I292*H292,2)</f>
        <v>0</v>
      </c>
      <c r="BL292" s="17" t="s">
        <v>152</v>
      </c>
      <c r="BM292" s="17" t="s">
        <v>478</v>
      </c>
    </row>
    <row r="293" spans="2:51" s="13" customFormat="1" ht="13.5">
      <c r="B293" s="221"/>
      <c r="C293" s="222"/>
      <c r="D293" s="206" t="s">
        <v>154</v>
      </c>
      <c r="E293" s="223" t="s">
        <v>20</v>
      </c>
      <c r="F293" s="224" t="s">
        <v>479</v>
      </c>
      <c r="G293" s="222"/>
      <c r="H293" s="225" t="s">
        <v>20</v>
      </c>
      <c r="I293" s="226"/>
      <c r="J293" s="222"/>
      <c r="K293" s="222"/>
      <c r="L293" s="227"/>
      <c r="M293" s="228"/>
      <c r="N293" s="229"/>
      <c r="O293" s="229"/>
      <c r="P293" s="229"/>
      <c r="Q293" s="229"/>
      <c r="R293" s="229"/>
      <c r="S293" s="229"/>
      <c r="T293" s="230"/>
      <c r="AT293" s="231" t="s">
        <v>154</v>
      </c>
      <c r="AU293" s="231" t="s">
        <v>85</v>
      </c>
      <c r="AV293" s="13" t="s">
        <v>22</v>
      </c>
      <c r="AW293" s="13" t="s">
        <v>41</v>
      </c>
      <c r="AX293" s="13" t="s">
        <v>77</v>
      </c>
      <c r="AY293" s="231" t="s">
        <v>146</v>
      </c>
    </row>
    <row r="294" spans="2:51" s="11" customFormat="1" ht="27">
      <c r="B294" s="194"/>
      <c r="C294" s="195"/>
      <c r="D294" s="196" t="s">
        <v>154</v>
      </c>
      <c r="E294" s="197" t="s">
        <v>20</v>
      </c>
      <c r="F294" s="198" t="s">
        <v>480</v>
      </c>
      <c r="G294" s="195"/>
      <c r="H294" s="199">
        <v>345</v>
      </c>
      <c r="I294" s="200"/>
      <c r="J294" s="195"/>
      <c r="K294" s="195"/>
      <c r="L294" s="201"/>
      <c r="M294" s="202"/>
      <c r="N294" s="203"/>
      <c r="O294" s="203"/>
      <c r="P294" s="203"/>
      <c r="Q294" s="203"/>
      <c r="R294" s="203"/>
      <c r="S294" s="203"/>
      <c r="T294" s="204"/>
      <c r="AT294" s="205" t="s">
        <v>154</v>
      </c>
      <c r="AU294" s="205" t="s">
        <v>85</v>
      </c>
      <c r="AV294" s="11" t="s">
        <v>85</v>
      </c>
      <c r="AW294" s="11" t="s">
        <v>41</v>
      </c>
      <c r="AX294" s="11" t="s">
        <v>22</v>
      </c>
      <c r="AY294" s="205" t="s">
        <v>146</v>
      </c>
    </row>
    <row r="295" spans="2:65" s="1" customFormat="1" ht="31.5" customHeight="1">
      <c r="B295" s="34"/>
      <c r="C295" s="182" t="s">
        <v>481</v>
      </c>
      <c r="D295" s="182" t="s">
        <v>148</v>
      </c>
      <c r="E295" s="183" t="s">
        <v>482</v>
      </c>
      <c r="F295" s="184" t="s">
        <v>483</v>
      </c>
      <c r="G295" s="185" t="s">
        <v>151</v>
      </c>
      <c r="H295" s="186">
        <v>190.6</v>
      </c>
      <c r="I295" s="187"/>
      <c r="J295" s="188">
        <f>ROUND(I295*H295,2)</f>
        <v>0</v>
      </c>
      <c r="K295" s="184" t="s">
        <v>168</v>
      </c>
      <c r="L295" s="54"/>
      <c r="M295" s="189" t="s">
        <v>20</v>
      </c>
      <c r="N295" s="190" t="s">
        <v>48</v>
      </c>
      <c r="O295" s="35"/>
      <c r="P295" s="191">
        <f>O295*H295</f>
        <v>0</v>
      </c>
      <c r="Q295" s="191">
        <v>0.009</v>
      </c>
      <c r="R295" s="191">
        <f>Q295*H295</f>
        <v>1.7153999999999998</v>
      </c>
      <c r="S295" s="191">
        <v>0</v>
      </c>
      <c r="T295" s="192">
        <f>S295*H295</f>
        <v>0</v>
      </c>
      <c r="AR295" s="17" t="s">
        <v>152</v>
      </c>
      <c r="AT295" s="17" t="s">
        <v>148</v>
      </c>
      <c r="AU295" s="17" t="s">
        <v>85</v>
      </c>
      <c r="AY295" s="17" t="s">
        <v>146</v>
      </c>
      <c r="BE295" s="193">
        <f>IF(N295="základní",J295,0)</f>
        <v>0</v>
      </c>
      <c r="BF295" s="193">
        <f>IF(N295="snížená",J295,0)</f>
        <v>0</v>
      </c>
      <c r="BG295" s="193">
        <f>IF(N295="zákl. přenesená",J295,0)</f>
        <v>0</v>
      </c>
      <c r="BH295" s="193">
        <f>IF(N295="sníž. přenesená",J295,0)</f>
        <v>0</v>
      </c>
      <c r="BI295" s="193">
        <f>IF(N295="nulová",J295,0)</f>
        <v>0</v>
      </c>
      <c r="BJ295" s="17" t="s">
        <v>22</v>
      </c>
      <c r="BK295" s="193">
        <f>ROUND(I295*H295,2)</f>
        <v>0</v>
      </c>
      <c r="BL295" s="17" t="s">
        <v>152</v>
      </c>
      <c r="BM295" s="17" t="s">
        <v>484</v>
      </c>
    </row>
    <row r="296" spans="2:51" s="13" customFormat="1" ht="13.5">
      <c r="B296" s="221"/>
      <c r="C296" s="222"/>
      <c r="D296" s="206" t="s">
        <v>154</v>
      </c>
      <c r="E296" s="223" t="s">
        <v>20</v>
      </c>
      <c r="F296" s="224" t="s">
        <v>479</v>
      </c>
      <c r="G296" s="222"/>
      <c r="H296" s="225" t="s">
        <v>20</v>
      </c>
      <c r="I296" s="226"/>
      <c r="J296" s="222"/>
      <c r="K296" s="222"/>
      <c r="L296" s="227"/>
      <c r="M296" s="228"/>
      <c r="N296" s="229"/>
      <c r="O296" s="229"/>
      <c r="P296" s="229"/>
      <c r="Q296" s="229"/>
      <c r="R296" s="229"/>
      <c r="S296" s="229"/>
      <c r="T296" s="230"/>
      <c r="AT296" s="231" t="s">
        <v>154</v>
      </c>
      <c r="AU296" s="231" t="s">
        <v>85</v>
      </c>
      <c r="AV296" s="13" t="s">
        <v>22</v>
      </c>
      <c r="AW296" s="13" t="s">
        <v>41</v>
      </c>
      <c r="AX296" s="13" t="s">
        <v>77</v>
      </c>
      <c r="AY296" s="231" t="s">
        <v>146</v>
      </c>
    </row>
    <row r="297" spans="2:51" s="11" customFormat="1" ht="13.5">
      <c r="B297" s="194"/>
      <c r="C297" s="195"/>
      <c r="D297" s="206" t="s">
        <v>154</v>
      </c>
      <c r="E297" s="207" t="s">
        <v>20</v>
      </c>
      <c r="F297" s="208" t="s">
        <v>485</v>
      </c>
      <c r="G297" s="195"/>
      <c r="H297" s="209">
        <v>190.6</v>
      </c>
      <c r="I297" s="200"/>
      <c r="J297" s="195"/>
      <c r="K297" s="195"/>
      <c r="L297" s="201"/>
      <c r="M297" s="202"/>
      <c r="N297" s="203"/>
      <c r="O297" s="203"/>
      <c r="P297" s="203"/>
      <c r="Q297" s="203"/>
      <c r="R297" s="203"/>
      <c r="S297" s="203"/>
      <c r="T297" s="204"/>
      <c r="AT297" s="205" t="s">
        <v>154</v>
      </c>
      <c r="AU297" s="205" t="s">
        <v>85</v>
      </c>
      <c r="AV297" s="11" t="s">
        <v>85</v>
      </c>
      <c r="AW297" s="11" t="s">
        <v>41</v>
      </c>
      <c r="AX297" s="11" t="s">
        <v>22</v>
      </c>
      <c r="AY297" s="205" t="s">
        <v>146</v>
      </c>
    </row>
    <row r="298" spans="2:63" s="10" customFormat="1" ht="29.85" customHeight="1">
      <c r="B298" s="165"/>
      <c r="C298" s="166"/>
      <c r="D298" s="179" t="s">
        <v>76</v>
      </c>
      <c r="E298" s="180" t="s">
        <v>193</v>
      </c>
      <c r="F298" s="180" t="s">
        <v>486</v>
      </c>
      <c r="G298" s="166"/>
      <c r="H298" s="166"/>
      <c r="I298" s="169"/>
      <c r="J298" s="181">
        <f>BK298</f>
        <v>0</v>
      </c>
      <c r="K298" s="166"/>
      <c r="L298" s="171"/>
      <c r="M298" s="172"/>
      <c r="N298" s="173"/>
      <c r="O298" s="173"/>
      <c r="P298" s="174">
        <f>SUM(P299:P340)</f>
        <v>0</v>
      </c>
      <c r="Q298" s="173"/>
      <c r="R298" s="174">
        <f>SUM(R299:R340)</f>
        <v>1.52304</v>
      </c>
      <c r="S298" s="173"/>
      <c r="T298" s="175">
        <f>SUM(T299:T340)</f>
        <v>647.763</v>
      </c>
      <c r="AR298" s="176" t="s">
        <v>22</v>
      </c>
      <c r="AT298" s="177" t="s">
        <v>76</v>
      </c>
      <c r="AU298" s="177" t="s">
        <v>22</v>
      </c>
      <c r="AY298" s="176" t="s">
        <v>146</v>
      </c>
      <c r="BK298" s="178">
        <f>SUM(BK299:BK340)</f>
        <v>0</v>
      </c>
    </row>
    <row r="299" spans="2:65" s="1" customFormat="1" ht="22.5" customHeight="1">
      <c r="B299" s="34"/>
      <c r="C299" s="182" t="s">
        <v>487</v>
      </c>
      <c r="D299" s="182" t="s">
        <v>148</v>
      </c>
      <c r="E299" s="183" t="s">
        <v>488</v>
      </c>
      <c r="F299" s="184" t="s">
        <v>489</v>
      </c>
      <c r="G299" s="185" t="s">
        <v>173</v>
      </c>
      <c r="H299" s="186">
        <v>38</v>
      </c>
      <c r="I299" s="187"/>
      <c r="J299" s="188">
        <f>ROUND(I299*H299,2)</f>
        <v>0</v>
      </c>
      <c r="K299" s="184" t="s">
        <v>168</v>
      </c>
      <c r="L299" s="54"/>
      <c r="M299" s="189" t="s">
        <v>20</v>
      </c>
      <c r="N299" s="190" t="s">
        <v>48</v>
      </c>
      <c r="O299" s="35"/>
      <c r="P299" s="191">
        <f>O299*H299</f>
        <v>0</v>
      </c>
      <c r="Q299" s="191">
        <v>0.04008</v>
      </c>
      <c r="R299" s="191">
        <f>Q299*H299</f>
        <v>1.52304</v>
      </c>
      <c r="S299" s="191">
        <v>0</v>
      </c>
      <c r="T299" s="192">
        <f>S299*H299</f>
        <v>0</v>
      </c>
      <c r="AR299" s="17" t="s">
        <v>152</v>
      </c>
      <c r="AT299" s="17" t="s">
        <v>148</v>
      </c>
      <c r="AU299" s="17" t="s">
        <v>85</v>
      </c>
      <c r="AY299" s="17" t="s">
        <v>146</v>
      </c>
      <c r="BE299" s="193">
        <f>IF(N299="základní",J299,0)</f>
        <v>0</v>
      </c>
      <c r="BF299" s="193">
        <f>IF(N299="snížená",J299,0)</f>
        <v>0</v>
      </c>
      <c r="BG299" s="193">
        <f>IF(N299="zákl. přenesená",J299,0)</f>
        <v>0</v>
      </c>
      <c r="BH299" s="193">
        <f>IF(N299="sníž. přenesená",J299,0)</f>
        <v>0</v>
      </c>
      <c r="BI299" s="193">
        <f>IF(N299="nulová",J299,0)</f>
        <v>0</v>
      </c>
      <c r="BJ299" s="17" t="s">
        <v>22</v>
      </c>
      <c r="BK299" s="193">
        <f>ROUND(I299*H299,2)</f>
        <v>0</v>
      </c>
      <c r="BL299" s="17" t="s">
        <v>152</v>
      </c>
      <c r="BM299" s="17" t="s">
        <v>490</v>
      </c>
    </row>
    <row r="300" spans="2:51" s="13" customFormat="1" ht="27">
      <c r="B300" s="221"/>
      <c r="C300" s="222"/>
      <c r="D300" s="206" t="s">
        <v>154</v>
      </c>
      <c r="E300" s="223" t="s">
        <v>20</v>
      </c>
      <c r="F300" s="224" t="s">
        <v>491</v>
      </c>
      <c r="G300" s="222"/>
      <c r="H300" s="225" t="s">
        <v>20</v>
      </c>
      <c r="I300" s="226"/>
      <c r="J300" s="222"/>
      <c r="K300" s="222"/>
      <c r="L300" s="227"/>
      <c r="M300" s="228"/>
      <c r="N300" s="229"/>
      <c r="O300" s="229"/>
      <c r="P300" s="229"/>
      <c r="Q300" s="229"/>
      <c r="R300" s="229"/>
      <c r="S300" s="229"/>
      <c r="T300" s="230"/>
      <c r="AT300" s="231" t="s">
        <v>154</v>
      </c>
      <c r="AU300" s="231" t="s">
        <v>85</v>
      </c>
      <c r="AV300" s="13" t="s">
        <v>22</v>
      </c>
      <c r="AW300" s="13" t="s">
        <v>41</v>
      </c>
      <c r="AX300" s="13" t="s">
        <v>77</v>
      </c>
      <c r="AY300" s="231" t="s">
        <v>146</v>
      </c>
    </row>
    <row r="301" spans="2:51" s="11" customFormat="1" ht="13.5">
      <c r="B301" s="194"/>
      <c r="C301" s="195"/>
      <c r="D301" s="206" t="s">
        <v>154</v>
      </c>
      <c r="E301" s="207" t="s">
        <v>20</v>
      </c>
      <c r="F301" s="208" t="s">
        <v>492</v>
      </c>
      <c r="G301" s="195"/>
      <c r="H301" s="209">
        <v>38</v>
      </c>
      <c r="I301" s="200"/>
      <c r="J301" s="195"/>
      <c r="K301" s="195"/>
      <c r="L301" s="201"/>
      <c r="M301" s="202"/>
      <c r="N301" s="203"/>
      <c r="O301" s="203"/>
      <c r="P301" s="203"/>
      <c r="Q301" s="203"/>
      <c r="R301" s="203"/>
      <c r="S301" s="203"/>
      <c r="T301" s="204"/>
      <c r="AT301" s="205" t="s">
        <v>154</v>
      </c>
      <c r="AU301" s="205" t="s">
        <v>85</v>
      </c>
      <c r="AV301" s="11" t="s">
        <v>85</v>
      </c>
      <c r="AW301" s="11" t="s">
        <v>41</v>
      </c>
      <c r="AX301" s="11" t="s">
        <v>22</v>
      </c>
      <c r="AY301" s="205" t="s">
        <v>146</v>
      </c>
    </row>
    <row r="302" spans="2:51" s="13" customFormat="1" ht="13.5">
      <c r="B302" s="221"/>
      <c r="C302" s="222"/>
      <c r="D302" s="196" t="s">
        <v>154</v>
      </c>
      <c r="E302" s="245" t="s">
        <v>20</v>
      </c>
      <c r="F302" s="246" t="s">
        <v>493</v>
      </c>
      <c r="G302" s="222"/>
      <c r="H302" s="247" t="s">
        <v>20</v>
      </c>
      <c r="I302" s="226"/>
      <c r="J302" s="222"/>
      <c r="K302" s="222"/>
      <c r="L302" s="227"/>
      <c r="M302" s="228"/>
      <c r="N302" s="229"/>
      <c r="O302" s="229"/>
      <c r="P302" s="229"/>
      <c r="Q302" s="229"/>
      <c r="R302" s="229"/>
      <c r="S302" s="229"/>
      <c r="T302" s="230"/>
      <c r="AT302" s="231" t="s">
        <v>154</v>
      </c>
      <c r="AU302" s="231" t="s">
        <v>85</v>
      </c>
      <c r="AV302" s="13" t="s">
        <v>22</v>
      </c>
      <c r="AW302" s="13" t="s">
        <v>41</v>
      </c>
      <c r="AX302" s="13" t="s">
        <v>77</v>
      </c>
      <c r="AY302" s="231" t="s">
        <v>146</v>
      </c>
    </row>
    <row r="303" spans="2:65" s="1" customFormat="1" ht="22.5" customHeight="1">
      <c r="B303" s="34"/>
      <c r="C303" s="182" t="s">
        <v>494</v>
      </c>
      <c r="D303" s="182" t="s">
        <v>148</v>
      </c>
      <c r="E303" s="183" t="s">
        <v>495</v>
      </c>
      <c r="F303" s="184" t="s">
        <v>496</v>
      </c>
      <c r="G303" s="185" t="s">
        <v>151</v>
      </c>
      <c r="H303" s="186">
        <v>784</v>
      </c>
      <c r="I303" s="187"/>
      <c r="J303" s="188">
        <f>ROUND(I303*H303,2)</f>
        <v>0</v>
      </c>
      <c r="K303" s="184" t="s">
        <v>168</v>
      </c>
      <c r="L303" s="54"/>
      <c r="M303" s="189" t="s">
        <v>20</v>
      </c>
      <c r="N303" s="190" t="s">
        <v>48</v>
      </c>
      <c r="O303" s="35"/>
      <c r="P303" s="191">
        <f>O303*H303</f>
        <v>0</v>
      </c>
      <c r="Q303" s="191">
        <v>0</v>
      </c>
      <c r="R303" s="191">
        <f>Q303*H303</f>
        <v>0</v>
      </c>
      <c r="S303" s="191">
        <v>0</v>
      </c>
      <c r="T303" s="192">
        <f>S303*H303</f>
        <v>0</v>
      </c>
      <c r="AR303" s="17" t="s">
        <v>152</v>
      </c>
      <c r="AT303" s="17" t="s">
        <v>148</v>
      </c>
      <c r="AU303" s="17" t="s">
        <v>85</v>
      </c>
      <c r="AY303" s="17" t="s">
        <v>146</v>
      </c>
      <c r="BE303" s="193">
        <f>IF(N303="základní",J303,0)</f>
        <v>0</v>
      </c>
      <c r="BF303" s="193">
        <f>IF(N303="snížená",J303,0)</f>
        <v>0</v>
      </c>
      <c r="BG303" s="193">
        <f>IF(N303="zákl. přenesená",J303,0)</f>
        <v>0</v>
      </c>
      <c r="BH303" s="193">
        <f>IF(N303="sníž. přenesená",J303,0)</f>
        <v>0</v>
      </c>
      <c r="BI303" s="193">
        <f>IF(N303="nulová",J303,0)</f>
        <v>0</v>
      </c>
      <c r="BJ303" s="17" t="s">
        <v>22</v>
      </c>
      <c r="BK303" s="193">
        <f>ROUND(I303*H303,2)</f>
        <v>0</v>
      </c>
      <c r="BL303" s="17" t="s">
        <v>152</v>
      </c>
      <c r="BM303" s="17" t="s">
        <v>497</v>
      </c>
    </row>
    <row r="304" spans="2:51" s="13" customFormat="1" ht="13.5">
      <c r="B304" s="221"/>
      <c r="C304" s="222"/>
      <c r="D304" s="206" t="s">
        <v>154</v>
      </c>
      <c r="E304" s="223" t="s">
        <v>20</v>
      </c>
      <c r="F304" s="224" t="s">
        <v>479</v>
      </c>
      <c r="G304" s="222"/>
      <c r="H304" s="225" t="s">
        <v>20</v>
      </c>
      <c r="I304" s="226"/>
      <c r="J304" s="222"/>
      <c r="K304" s="222"/>
      <c r="L304" s="227"/>
      <c r="M304" s="228"/>
      <c r="N304" s="229"/>
      <c r="O304" s="229"/>
      <c r="P304" s="229"/>
      <c r="Q304" s="229"/>
      <c r="R304" s="229"/>
      <c r="S304" s="229"/>
      <c r="T304" s="230"/>
      <c r="AT304" s="231" t="s">
        <v>154</v>
      </c>
      <c r="AU304" s="231" t="s">
        <v>85</v>
      </c>
      <c r="AV304" s="13" t="s">
        <v>22</v>
      </c>
      <c r="AW304" s="13" t="s">
        <v>41</v>
      </c>
      <c r="AX304" s="13" t="s">
        <v>77</v>
      </c>
      <c r="AY304" s="231" t="s">
        <v>146</v>
      </c>
    </row>
    <row r="305" spans="2:51" s="11" customFormat="1" ht="13.5">
      <c r="B305" s="194"/>
      <c r="C305" s="195"/>
      <c r="D305" s="196" t="s">
        <v>154</v>
      </c>
      <c r="E305" s="197" t="s">
        <v>20</v>
      </c>
      <c r="F305" s="198" t="s">
        <v>498</v>
      </c>
      <c r="G305" s="195"/>
      <c r="H305" s="199">
        <v>784</v>
      </c>
      <c r="I305" s="200"/>
      <c r="J305" s="195"/>
      <c r="K305" s="195"/>
      <c r="L305" s="201"/>
      <c r="M305" s="202"/>
      <c r="N305" s="203"/>
      <c r="O305" s="203"/>
      <c r="P305" s="203"/>
      <c r="Q305" s="203"/>
      <c r="R305" s="203"/>
      <c r="S305" s="203"/>
      <c r="T305" s="204"/>
      <c r="AT305" s="205" t="s">
        <v>154</v>
      </c>
      <c r="AU305" s="205" t="s">
        <v>85</v>
      </c>
      <c r="AV305" s="11" t="s">
        <v>85</v>
      </c>
      <c r="AW305" s="11" t="s">
        <v>41</v>
      </c>
      <c r="AX305" s="11" t="s">
        <v>22</v>
      </c>
      <c r="AY305" s="205" t="s">
        <v>146</v>
      </c>
    </row>
    <row r="306" spans="2:65" s="1" customFormat="1" ht="22.5" customHeight="1">
      <c r="B306" s="34"/>
      <c r="C306" s="182" t="s">
        <v>499</v>
      </c>
      <c r="D306" s="182" t="s">
        <v>148</v>
      </c>
      <c r="E306" s="183" t="s">
        <v>500</v>
      </c>
      <c r="F306" s="184" t="s">
        <v>501</v>
      </c>
      <c r="G306" s="185" t="s">
        <v>151</v>
      </c>
      <c r="H306" s="186">
        <v>345</v>
      </c>
      <c r="I306" s="187"/>
      <c r="J306" s="188">
        <f>ROUND(I306*H306,2)</f>
        <v>0</v>
      </c>
      <c r="K306" s="184" t="s">
        <v>168</v>
      </c>
      <c r="L306" s="54"/>
      <c r="M306" s="189" t="s">
        <v>20</v>
      </c>
      <c r="N306" s="190" t="s">
        <v>48</v>
      </c>
      <c r="O306" s="35"/>
      <c r="P306" s="191">
        <f>O306*H306</f>
        <v>0</v>
      </c>
      <c r="Q306" s="191">
        <v>0</v>
      </c>
      <c r="R306" s="191">
        <f>Q306*H306</f>
        <v>0</v>
      </c>
      <c r="S306" s="191">
        <v>0.018</v>
      </c>
      <c r="T306" s="192">
        <f>S306*H306</f>
        <v>6.21</v>
      </c>
      <c r="AR306" s="17" t="s">
        <v>152</v>
      </c>
      <c r="AT306" s="17" t="s">
        <v>148</v>
      </c>
      <c r="AU306" s="17" t="s">
        <v>85</v>
      </c>
      <c r="AY306" s="17" t="s">
        <v>146</v>
      </c>
      <c r="BE306" s="193">
        <f>IF(N306="základní",J306,0)</f>
        <v>0</v>
      </c>
      <c r="BF306" s="193">
        <f>IF(N306="snížená",J306,0)</f>
        <v>0</v>
      </c>
      <c r="BG306" s="193">
        <f>IF(N306="zákl. přenesená",J306,0)</f>
        <v>0</v>
      </c>
      <c r="BH306" s="193">
        <f>IF(N306="sníž. přenesená",J306,0)</f>
        <v>0</v>
      </c>
      <c r="BI306" s="193">
        <f>IF(N306="nulová",J306,0)</f>
        <v>0</v>
      </c>
      <c r="BJ306" s="17" t="s">
        <v>22</v>
      </c>
      <c r="BK306" s="193">
        <f>ROUND(I306*H306,2)</f>
        <v>0</v>
      </c>
      <c r="BL306" s="17" t="s">
        <v>152</v>
      </c>
      <c r="BM306" s="17" t="s">
        <v>502</v>
      </c>
    </row>
    <row r="307" spans="2:51" s="13" customFormat="1" ht="13.5">
      <c r="B307" s="221"/>
      <c r="C307" s="222"/>
      <c r="D307" s="206" t="s">
        <v>154</v>
      </c>
      <c r="E307" s="223" t="s">
        <v>20</v>
      </c>
      <c r="F307" s="224" t="s">
        <v>479</v>
      </c>
      <c r="G307" s="222"/>
      <c r="H307" s="225" t="s">
        <v>20</v>
      </c>
      <c r="I307" s="226"/>
      <c r="J307" s="222"/>
      <c r="K307" s="222"/>
      <c r="L307" s="227"/>
      <c r="M307" s="228"/>
      <c r="N307" s="229"/>
      <c r="O307" s="229"/>
      <c r="P307" s="229"/>
      <c r="Q307" s="229"/>
      <c r="R307" s="229"/>
      <c r="S307" s="229"/>
      <c r="T307" s="230"/>
      <c r="AT307" s="231" t="s">
        <v>154</v>
      </c>
      <c r="AU307" s="231" t="s">
        <v>85</v>
      </c>
      <c r="AV307" s="13" t="s">
        <v>22</v>
      </c>
      <c r="AW307" s="13" t="s">
        <v>41</v>
      </c>
      <c r="AX307" s="13" t="s">
        <v>77</v>
      </c>
      <c r="AY307" s="231" t="s">
        <v>146</v>
      </c>
    </row>
    <row r="308" spans="2:51" s="11" customFormat="1" ht="27">
      <c r="B308" s="194"/>
      <c r="C308" s="195"/>
      <c r="D308" s="196" t="s">
        <v>154</v>
      </c>
      <c r="E308" s="197" t="s">
        <v>20</v>
      </c>
      <c r="F308" s="198" t="s">
        <v>480</v>
      </c>
      <c r="G308" s="195"/>
      <c r="H308" s="199">
        <v>345</v>
      </c>
      <c r="I308" s="200"/>
      <c r="J308" s="195"/>
      <c r="K308" s="195"/>
      <c r="L308" s="201"/>
      <c r="M308" s="202"/>
      <c r="N308" s="203"/>
      <c r="O308" s="203"/>
      <c r="P308" s="203"/>
      <c r="Q308" s="203"/>
      <c r="R308" s="203"/>
      <c r="S308" s="203"/>
      <c r="T308" s="204"/>
      <c r="AT308" s="205" t="s">
        <v>154</v>
      </c>
      <c r="AU308" s="205" t="s">
        <v>85</v>
      </c>
      <c r="AV308" s="11" t="s">
        <v>85</v>
      </c>
      <c r="AW308" s="11" t="s">
        <v>41</v>
      </c>
      <c r="AX308" s="11" t="s">
        <v>22</v>
      </c>
      <c r="AY308" s="205" t="s">
        <v>146</v>
      </c>
    </row>
    <row r="309" spans="2:65" s="1" customFormat="1" ht="22.5" customHeight="1">
      <c r="B309" s="34"/>
      <c r="C309" s="182" t="s">
        <v>503</v>
      </c>
      <c r="D309" s="182" t="s">
        <v>148</v>
      </c>
      <c r="E309" s="183" t="s">
        <v>504</v>
      </c>
      <c r="F309" s="184" t="s">
        <v>505</v>
      </c>
      <c r="G309" s="185" t="s">
        <v>151</v>
      </c>
      <c r="H309" s="186">
        <v>190.6</v>
      </c>
      <c r="I309" s="187"/>
      <c r="J309" s="188">
        <f>ROUND(I309*H309,2)</f>
        <v>0</v>
      </c>
      <c r="K309" s="184" t="s">
        <v>168</v>
      </c>
      <c r="L309" s="54"/>
      <c r="M309" s="189" t="s">
        <v>20</v>
      </c>
      <c r="N309" s="190" t="s">
        <v>48</v>
      </c>
      <c r="O309" s="35"/>
      <c r="P309" s="191">
        <f>O309*H309</f>
        <v>0</v>
      </c>
      <c r="Q309" s="191">
        <v>0</v>
      </c>
      <c r="R309" s="191">
        <f>Q309*H309</f>
        <v>0</v>
      </c>
      <c r="S309" s="191">
        <v>0.015</v>
      </c>
      <c r="T309" s="192">
        <f>S309*H309</f>
        <v>2.859</v>
      </c>
      <c r="AR309" s="17" t="s">
        <v>152</v>
      </c>
      <c r="AT309" s="17" t="s">
        <v>148</v>
      </c>
      <c r="AU309" s="17" t="s">
        <v>85</v>
      </c>
      <c r="AY309" s="17" t="s">
        <v>146</v>
      </c>
      <c r="BE309" s="193">
        <f>IF(N309="základní",J309,0)</f>
        <v>0</v>
      </c>
      <c r="BF309" s="193">
        <f>IF(N309="snížená",J309,0)</f>
        <v>0</v>
      </c>
      <c r="BG309" s="193">
        <f>IF(N309="zákl. přenesená",J309,0)</f>
        <v>0</v>
      </c>
      <c r="BH309" s="193">
        <f>IF(N309="sníž. přenesená",J309,0)</f>
        <v>0</v>
      </c>
      <c r="BI309" s="193">
        <f>IF(N309="nulová",J309,0)</f>
        <v>0</v>
      </c>
      <c r="BJ309" s="17" t="s">
        <v>22</v>
      </c>
      <c r="BK309" s="193">
        <f>ROUND(I309*H309,2)</f>
        <v>0</v>
      </c>
      <c r="BL309" s="17" t="s">
        <v>152</v>
      </c>
      <c r="BM309" s="17" t="s">
        <v>506</v>
      </c>
    </row>
    <row r="310" spans="2:51" s="13" customFormat="1" ht="13.5">
      <c r="B310" s="221"/>
      <c r="C310" s="222"/>
      <c r="D310" s="206" t="s">
        <v>154</v>
      </c>
      <c r="E310" s="223" t="s">
        <v>20</v>
      </c>
      <c r="F310" s="224" t="s">
        <v>479</v>
      </c>
      <c r="G310" s="222"/>
      <c r="H310" s="225" t="s">
        <v>20</v>
      </c>
      <c r="I310" s="226"/>
      <c r="J310" s="222"/>
      <c r="K310" s="222"/>
      <c r="L310" s="227"/>
      <c r="M310" s="228"/>
      <c r="N310" s="229"/>
      <c r="O310" s="229"/>
      <c r="P310" s="229"/>
      <c r="Q310" s="229"/>
      <c r="R310" s="229"/>
      <c r="S310" s="229"/>
      <c r="T310" s="230"/>
      <c r="AT310" s="231" t="s">
        <v>154</v>
      </c>
      <c r="AU310" s="231" t="s">
        <v>85</v>
      </c>
      <c r="AV310" s="13" t="s">
        <v>22</v>
      </c>
      <c r="AW310" s="13" t="s">
        <v>41</v>
      </c>
      <c r="AX310" s="13" t="s">
        <v>77</v>
      </c>
      <c r="AY310" s="231" t="s">
        <v>146</v>
      </c>
    </row>
    <row r="311" spans="2:51" s="11" customFormat="1" ht="13.5">
      <c r="B311" s="194"/>
      <c r="C311" s="195"/>
      <c r="D311" s="196" t="s">
        <v>154</v>
      </c>
      <c r="E311" s="197" t="s">
        <v>20</v>
      </c>
      <c r="F311" s="198" t="s">
        <v>485</v>
      </c>
      <c r="G311" s="195"/>
      <c r="H311" s="199">
        <v>190.6</v>
      </c>
      <c r="I311" s="200"/>
      <c r="J311" s="195"/>
      <c r="K311" s="195"/>
      <c r="L311" s="201"/>
      <c r="M311" s="202"/>
      <c r="N311" s="203"/>
      <c r="O311" s="203"/>
      <c r="P311" s="203"/>
      <c r="Q311" s="203"/>
      <c r="R311" s="203"/>
      <c r="S311" s="203"/>
      <c r="T311" s="204"/>
      <c r="AT311" s="205" t="s">
        <v>154</v>
      </c>
      <c r="AU311" s="205" t="s">
        <v>85</v>
      </c>
      <c r="AV311" s="11" t="s">
        <v>85</v>
      </c>
      <c r="AW311" s="11" t="s">
        <v>41</v>
      </c>
      <c r="AX311" s="11" t="s">
        <v>22</v>
      </c>
      <c r="AY311" s="205" t="s">
        <v>146</v>
      </c>
    </row>
    <row r="312" spans="2:65" s="1" customFormat="1" ht="22.5" customHeight="1">
      <c r="B312" s="34"/>
      <c r="C312" s="182" t="s">
        <v>507</v>
      </c>
      <c r="D312" s="182" t="s">
        <v>148</v>
      </c>
      <c r="E312" s="183" t="s">
        <v>508</v>
      </c>
      <c r="F312" s="184" t="s">
        <v>509</v>
      </c>
      <c r="G312" s="185" t="s">
        <v>173</v>
      </c>
      <c r="H312" s="186">
        <v>38</v>
      </c>
      <c r="I312" s="187"/>
      <c r="J312" s="188">
        <f>ROUND(I312*H312,2)</f>
        <v>0</v>
      </c>
      <c r="K312" s="184" t="s">
        <v>168</v>
      </c>
      <c r="L312" s="54"/>
      <c r="M312" s="189" t="s">
        <v>20</v>
      </c>
      <c r="N312" s="190" t="s">
        <v>48</v>
      </c>
      <c r="O312" s="35"/>
      <c r="P312" s="191">
        <f>O312*H312</f>
        <v>0</v>
      </c>
      <c r="Q312" s="191">
        <v>0</v>
      </c>
      <c r="R312" s="191">
        <f>Q312*H312</f>
        <v>0</v>
      </c>
      <c r="S312" s="191">
        <v>0.035</v>
      </c>
      <c r="T312" s="192">
        <f>S312*H312</f>
        <v>1.33</v>
      </c>
      <c r="AR312" s="17" t="s">
        <v>152</v>
      </c>
      <c r="AT312" s="17" t="s">
        <v>148</v>
      </c>
      <c r="AU312" s="17" t="s">
        <v>85</v>
      </c>
      <c r="AY312" s="17" t="s">
        <v>146</v>
      </c>
      <c r="BE312" s="193">
        <f>IF(N312="základní",J312,0)</f>
        <v>0</v>
      </c>
      <c r="BF312" s="193">
        <f>IF(N312="snížená",J312,0)</f>
        <v>0</v>
      </c>
      <c r="BG312" s="193">
        <f>IF(N312="zákl. přenesená",J312,0)</f>
        <v>0</v>
      </c>
      <c r="BH312" s="193">
        <f>IF(N312="sníž. přenesená",J312,0)</f>
        <v>0</v>
      </c>
      <c r="BI312" s="193">
        <f>IF(N312="nulová",J312,0)</f>
        <v>0</v>
      </c>
      <c r="BJ312" s="17" t="s">
        <v>22</v>
      </c>
      <c r="BK312" s="193">
        <f>ROUND(I312*H312,2)</f>
        <v>0</v>
      </c>
      <c r="BL312" s="17" t="s">
        <v>152</v>
      </c>
      <c r="BM312" s="17" t="s">
        <v>510</v>
      </c>
    </row>
    <row r="313" spans="2:51" s="13" customFormat="1" ht="27">
      <c r="B313" s="221"/>
      <c r="C313" s="222"/>
      <c r="D313" s="206" t="s">
        <v>154</v>
      </c>
      <c r="E313" s="223" t="s">
        <v>20</v>
      </c>
      <c r="F313" s="224" t="s">
        <v>511</v>
      </c>
      <c r="G313" s="222"/>
      <c r="H313" s="225" t="s">
        <v>20</v>
      </c>
      <c r="I313" s="226"/>
      <c r="J313" s="222"/>
      <c r="K313" s="222"/>
      <c r="L313" s="227"/>
      <c r="M313" s="228"/>
      <c r="N313" s="229"/>
      <c r="O313" s="229"/>
      <c r="P313" s="229"/>
      <c r="Q313" s="229"/>
      <c r="R313" s="229"/>
      <c r="S313" s="229"/>
      <c r="T313" s="230"/>
      <c r="AT313" s="231" t="s">
        <v>154</v>
      </c>
      <c r="AU313" s="231" t="s">
        <v>85</v>
      </c>
      <c r="AV313" s="13" t="s">
        <v>22</v>
      </c>
      <c r="AW313" s="13" t="s">
        <v>41</v>
      </c>
      <c r="AX313" s="13" t="s">
        <v>77</v>
      </c>
      <c r="AY313" s="231" t="s">
        <v>146</v>
      </c>
    </row>
    <row r="314" spans="2:51" s="11" customFormat="1" ht="13.5">
      <c r="B314" s="194"/>
      <c r="C314" s="195"/>
      <c r="D314" s="196" t="s">
        <v>154</v>
      </c>
      <c r="E314" s="197" t="s">
        <v>20</v>
      </c>
      <c r="F314" s="198" t="s">
        <v>492</v>
      </c>
      <c r="G314" s="195"/>
      <c r="H314" s="199">
        <v>38</v>
      </c>
      <c r="I314" s="200"/>
      <c r="J314" s="195"/>
      <c r="K314" s="195"/>
      <c r="L314" s="201"/>
      <c r="M314" s="202"/>
      <c r="N314" s="203"/>
      <c r="O314" s="203"/>
      <c r="P314" s="203"/>
      <c r="Q314" s="203"/>
      <c r="R314" s="203"/>
      <c r="S314" s="203"/>
      <c r="T314" s="204"/>
      <c r="AT314" s="205" t="s">
        <v>154</v>
      </c>
      <c r="AU314" s="205" t="s">
        <v>85</v>
      </c>
      <c r="AV314" s="11" t="s">
        <v>85</v>
      </c>
      <c r="AW314" s="11" t="s">
        <v>41</v>
      </c>
      <c r="AX314" s="11" t="s">
        <v>22</v>
      </c>
      <c r="AY314" s="205" t="s">
        <v>146</v>
      </c>
    </row>
    <row r="315" spans="2:65" s="1" customFormat="1" ht="22.5" customHeight="1">
      <c r="B315" s="34"/>
      <c r="C315" s="182" t="s">
        <v>512</v>
      </c>
      <c r="D315" s="182" t="s">
        <v>148</v>
      </c>
      <c r="E315" s="183" t="s">
        <v>513</v>
      </c>
      <c r="F315" s="184" t="s">
        <v>514</v>
      </c>
      <c r="G315" s="185" t="s">
        <v>161</v>
      </c>
      <c r="H315" s="186">
        <v>25.434</v>
      </c>
      <c r="I315" s="187"/>
      <c r="J315" s="188">
        <f>ROUND(I315*H315,2)</f>
        <v>0</v>
      </c>
      <c r="K315" s="184" t="s">
        <v>168</v>
      </c>
      <c r="L315" s="54"/>
      <c r="M315" s="189" t="s">
        <v>20</v>
      </c>
      <c r="N315" s="190" t="s">
        <v>48</v>
      </c>
      <c r="O315" s="35"/>
      <c r="P315" s="191">
        <f>O315*H315</f>
        <v>0</v>
      </c>
      <c r="Q315" s="191">
        <v>0</v>
      </c>
      <c r="R315" s="191">
        <f>Q315*H315</f>
        <v>0</v>
      </c>
      <c r="S315" s="191">
        <v>0</v>
      </c>
      <c r="T315" s="192">
        <f>S315*H315</f>
        <v>0</v>
      </c>
      <c r="AR315" s="17" t="s">
        <v>152</v>
      </c>
      <c r="AT315" s="17" t="s">
        <v>148</v>
      </c>
      <c r="AU315" s="17" t="s">
        <v>85</v>
      </c>
      <c r="AY315" s="17" t="s">
        <v>146</v>
      </c>
      <c r="BE315" s="193">
        <f>IF(N315="základní",J315,0)</f>
        <v>0</v>
      </c>
      <c r="BF315" s="193">
        <f>IF(N315="snížená",J315,0)</f>
        <v>0</v>
      </c>
      <c r="BG315" s="193">
        <f>IF(N315="zákl. přenesená",J315,0)</f>
        <v>0</v>
      </c>
      <c r="BH315" s="193">
        <f>IF(N315="sníž. přenesená",J315,0)</f>
        <v>0</v>
      </c>
      <c r="BI315" s="193">
        <f>IF(N315="nulová",J315,0)</f>
        <v>0</v>
      </c>
      <c r="BJ315" s="17" t="s">
        <v>22</v>
      </c>
      <c r="BK315" s="193">
        <f>ROUND(I315*H315,2)</f>
        <v>0</v>
      </c>
      <c r="BL315" s="17" t="s">
        <v>152</v>
      </c>
      <c r="BM315" s="17" t="s">
        <v>515</v>
      </c>
    </row>
    <row r="316" spans="2:51" s="11" customFormat="1" ht="13.5">
      <c r="B316" s="194"/>
      <c r="C316" s="195"/>
      <c r="D316" s="206" t="s">
        <v>154</v>
      </c>
      <c r="E316" s="207" t="s">
        <v>20</v>
      </c>
      <c r="F316" s="208" t="s">
        <v>516</v>
      </c>
      <c r="G316" s="195"/>
      <c r="H316" s="209">
        <v>18.086</v>
      </c>
      <c r="I316" s="200"/>
      <c r="J316" s="195"/>
      <c r="K316" s="195"/>
      <c r="L316" s="201"/>
      <c r="M316" s="202"/>
      <c r="N316" s="203"/>
      <c r="O316" s="203"/>
      <c r="P316" s="203"/>
      <c r="Q316" s="203"/>
      <c r="R316" s="203"/>
      <c r="S316" s="203"/>
      <c r="T316" s="204"/>
      <c r="AT316" s="205" t="s">
        <v>154</v>
      </c>
      <c r="AU316" s="205" t="s">
        <v>85</v>
      </c>
      <c r="AV316" s="11" t="s">
        <v>85</v>
      </c>
      <c r="AW316" s="11" t="s">
        <v>41</v>
      </c>
      <c r="AX316" s="11" t="s">
        <v>77</v>
      </c>
      <c r="AY316" s="205" t="s">
        <v>146</v>
      </c>
    </row>
    <row r="317" spans="2:51" s="11" customFormat="1" ht="13.5">
      <c r="B317" s="194"/>
      <c r="C317" s="195"/>
      <c r="D317" s="206" t="s">
        <v>154</v>
      </c>
      <c r="E317" s="207" t="s">
        <v>20</v>
      </c>
      <c r="F317" s="208" t="s">
        <v>517</v>
      </c>
      <c r="G317" s="195"/>
      <c r="H317" s="209">
        <v>7.348</v>
      </c>
      <c r="I317" s="200"/>
      <c r="J317" s="195"/>
      <c r="K317" s="195"/>
      <c r="L317" s="201"/>
      <c r="M317" s="202"/>
      <c r="N317" s="203"/>
      <c r="O317" s="203"/>
      <c r="P317" s="203"/>
      <c r="Q317" s="203"/>
      <c r="R317" s="203"/>
      <c r="S317" s="203"/>
      <c r="T317" s="204"/>
      <c r="AT317" s="205" t="s">
        <v>154</v>
      </c>
      <c r="AU317" s="205" t="s">
        <v>85</v>
      </c>
      <c r="AV317" s="11" t="s">
        <v>85</v>
      </c>
      <c r="AW317" s="11" t="s">
        <v>41</v>
      </c>
      <c r="AX317" s="11" t="s">
        <v>77</v>
      </c>
      <c r="AY317" s="205" t="s">
        <v>146</v>
      </c>
    </row>
    <row r="318" spans="2:51" s="12" customFormat="1" ht="13.5">
      <c r="B318" s="210"/>
      <c r="C318" s="211"/>
      <c r="D318" s="196" t="s">
        <v>154</v>
      </c>
      <c r="E318" s="212" t="s">
        <v>92</v>
      </c>
      <c r="F318" s="213" t="s">
        <v>165</v>
      </c>
      <c r="G318" s="211"/>
      <c r="H318" s="214">
        <v>25.434</v>
      </c>
      <c r="I318" s="215"/>
      <c r="J318" s="211"/>
      <c r="K318" s="211"/>
      <c r="L318" s="216"/>
      <c r="M318" s="217"/>
      <c r="N318" s="218"/>
      <c r="O318" s="218"/>
      <c r="P318" s="218"/>
      <c r="Q318" s="218"/>
      <c r="R318" s="218"/>
      <c r="S318" s="218"/>
      <c r="T318" s="219"/>
      <c r="AT318" s="220" t="s">
        <v>154</v>
      </c>
      <c r="AU318" s="220" t="s">
        <v>85</v>
      </c>
      <c r="AV318" s="12" t="s">
        <v>152</v>
      </c>
      <c r="AW318" s="12" t="s">
        <v>41</v>
      </c>
      <c r="AX318" s="12" t="s">
        <v>22</v>
      </c>
      <c r="AY318" s="220" t="s">
        <v>146</v>
      </c>
    </row>
    <row r="319" spans="2:65" s="1" customFormat="1" ht="31.5" customHeight="1">
      <c r="B319" s="34"/>
      <c r="C319" s="182" t="s">
        <v>518</v>
      </c>
      <c r="D319" s="182" t="s">
        <v>148</v>
      </c>
      <c r="E319" s="183" t="s">
        <v>519</v>
      </c>
      <c r="F319" s="184" t="s">
        <v>520</v>
      </c>
      <c r="G319" s="185" t="s">
        <v>161</v>
      </c>
      <c r="H319" s="186">
        <v>267.8</v>
      </c>
      <c r="I319" s="187"/>
      <c r="J319" s="188">
        <f>ROUND(I319*H319,2)</f>
        <v>0</v>
      </c>
      <c r="K319" s="184" t="s">
        <v>168</v>
      </c>
      <c r="L319" s="54"/>
      <c r="M319" s="189" t="s">
        <v>20</v>
      </c>
      <c r="N319" s="190" t="s">
        <v>48</v>
      </c>
      <c r="O319" s="35"/>
      <c r="P319" s="191">
        <f>O319*H319</f>
        <v>0</v>
      </c>
      <c r="Q319" s="191">
        <v>0</v>
      </c>
      <c r="R319" s="191">
        <f>Q319*H319</f>
        <v>0</v>
      </c>
      <c r="S319" s="191">
        <v>2.38</v>
      </c>
      <c r="T319" s="192">
        <f>S319*H319</f>
        <v>637.364</v>
      </c>
      <c r="AR319" s="17" t="s">
        <v>152</v>
      </c>
      <c r="AT319" s="17" t="s">
        <v>148</v>
      </c>
      <c r="AU319" s="17" t="s">
        <v>85</v>
      </c>
      <c r="AY319" s="17" t="s">
        <v>146</v>
      </c>
      <c r="BE319" s="193">
        <f>IF(N319="základní",J319,0)</f>
        <v>0</v>
      </c>
      <c r="BF319" s="193">
        <f>IF(N319="snížená",J319,0)</f>
        <v>0</v>
      </c>
      <c r="BG319" s="193">
        <f>IF(N319="zákl. přenesená",J319,0)</f>
        <v>0</v>
      </c>
      <c r="BH319" s="193">
        <f>IF(N319="sníž. přenesená",J319,0)</f>
        <v>0</v>
      </c>
      <c r="BI319" s="193">
        <f>IF(N319="nulová",J319,0)</f>
        <v>0</v>
      </c>
      <c r="BJ319" s="17" t="s">
        <v>22</v>
      </c>
      <c r="BK319" s="193">
        <f>ROUND(I319*H319,2)</f>
        <v>0</v>
      </c>
      <c r="BL319" s="17" t="s">
        <v>152</v>
      </c>
      <c r="BM319" s="17" t="s">
        <v>521</v>
      </c>
    </row>
    <row r="320" spans="2:51" s="13" customFormat="1" ht="13.5">
      <c r="B320" s="221"/>
      <c r="C320" s="222"/>
      <c r="D320" s="206" t="s">
        <v>154</v>
      </c>
      <c r="E320" s="223" t="s">
        <v>20</v>
      </c>
      <c r="F320" s="224" t="s">
        <v>522</v>
      </c>
      <c r="G320" s="222"/>
      <c r="H320" s="225" t="s">
        <v>20</v>
      </c>
      <c r="I320" s="226"/>
      <c r="J320" s="222"/>
      <c r="K320" s="222"/>
      <c r="L320" s="227"/>
      <c r="M320" s="228"/>
      <c r="N320" s="229"/>
      <c r="O320" s="229"/>
      <c r="P320" s="229"/>
      <c r="Q320" s="229"/>
      <c r="R320" s="229"/>
      <c r="S320" s="229"/>
      <c r="T320" s="230"/>
      <c r="AT320" s="231" t="s">
        <v>154</v>
      </c>
      <c r="AU320" s="231" t="s">
        <v>85</v>
      </c>
      <c r="AV320" s="13" t="s">
        <v>22</v>
      </c>
      <c r="AW320" s="13" t="s">
        <v>41</v>
      </c>
      <c r="AX320" s="13" t="s">
        <v>77</v>
      </c>
      <c r="AY320" s="231" t="s">
        <v>146</v>
      </c>
    </row>
    <row r="321" spans="2:51" s="11" customFormat="1" ht="13.5">
      <c r="B321" s="194"/>
      <c r="C321" s="195"/>
      <c r="D321" s="206" t="s">
        <v>154</v>
      </c>
      <c r="E321" s="207" t="s">
        <v>20</v>
      </c>
      <c r="F321" s="208" t="s">
        <v>523</v>
      </c>
      <c r="G321" s="195"/>
      <c r="H321" s="209">
        <v>32.5</v>
      </c>
      <c r="I321" s="200"/>
      <c r="J321" s="195"/>
      <c r="K321" s="195"/>
      <c r="L321" s="201"/>
      <c r="M321" s="202"/>
      <c r="N321" s="203"/>
      <c r="O321" s="203"/>
      <c r="P321" s="203"/>
      <c r="Q321" s="203"/>
      <c r="R321" s="203"/>
      <c r="S321" s="203"/>
      <c r="T321" s="204"/>
      <c r="AT321" s="205" t="s">
        <v>154</v>
      </c>
      <c r="AU321" s="205" t="s">
        <v>85</v>
      </c>
      <c r="AV321" s="11" t="s">
        <v>85</v>
      </c>
      <c r="AW321" s="11" t="s">
        <v>41</v>
      </c>
      <c r="AX321" s="11" t="s">
        <v>77</v>
      </c>
      <c r="AY321" s="205" t="s">
        <v>146</v>
      </c>
    </row>
    <row r="322" spans="2:51" s="11" customFormat="1" ht="13.5">
      <c r="B322" s="194"/>
      <c r="C322" s="195"/>
      <c r="D322" s="206" t="s">
        <v>154</v>
      </c>
      <c r="E322" s="207" t="s">
        <v>20</v>
      </c>
      <c r="F322" s="208" t="s">
        <v>524</v>
      </c>
      <c r="G322" s="195"/>
      <c r="H322" s="209">
        <v>13.6</v>
      </c>
      <c r="I322" s="200"/>
      <c r="J322" s="195"/>
      <c r="K322" s="195"/>
      <c r="L322" s="201"/>
      <c r="M322" s="202"/>
      <c r="N322" s="203"/>
      <c r="O322" s="203"/>
      <c r="P322" s="203"/>
      <c r="Q322" s="203"/>
      <c r="R322" s="203"/>
      <c r="S322" s="203"/>
      <c r="T322" s="204"/>
      <c r="AT322" s="205" t="s">
        <v>154</v>
      </c>
      <c r="AU322" s="205" t="s">
        <v>85</v>
      </c>
      <c r="AV322" s="11" t="s">
        <v>85</v>
      </c>
      <c r="AW322" s="11" t="s">
        <v>41</v>
      </c>
      <c r="AX322" s="11" t="s">
        <v>77</v>
      </c>
      <c r="AY322" s="205" t="s">
        <v>146</v>
      </c>
    </row>
    <row r="323" spans="2:51" s="11" customFormat="1" ht="13.5">
      <c r="B323" s="194"/>
      <c r="C323" s="195"/>
      <c r="D323" s="206" t="s">
        <v>154</v>
      </c>
      <c r="E323" s="207" t="s">
        <v>20</v>
      </c>
      <c r="F323" s="208" t="s">
        <v>525</v>
      </c>
      <c r="G323" s="195"/>
      <c r="H323" s="209">
        <v>20.4</v>
      </c>
      <c r="I323" s="200"/>
      <c r="J323" s="195"/>
      <c r="K323" s="195"/>
      <c r="L323" s="201"/>
      <c r="M323" s="202"/>
      <c r="N323" s="203"/>
      <c r="O323" s="203"/>
      <c r="P323" s="203"/>
      <c r="Q323" s="203"/>
      <c r="R323" s="203"/>
      <c r="S323" s="203"/>
      <c r="T323" s="204"/>
      <c r="AT323" s="205" t="s">
        <v>154</v>
      </c>
      <c r="AU323" s="205" t="s">
        <v>85</v>
      </c>
      <c r="AV323" s="11" t="s">
        <v>85</v>
      </c>
      <c r="AW323" s="11" t="s">
        <v>41</v>
      </c>
      <c r="AX323" s="11" t="s">
        <v>77</v>
      </c>
      <c r="AY323" s="205" t="s">
        <v>146</v>
      </c>
    </row>
    <row r="324" spans="2:51" s="11" customFormat="1" ht="13.5">
      <c r="B324" s="194"/>
      <c r="C324" s="195"/>
      <c r="D324" s="206" t="s">
        <v>154</v>
      </c>
      <c r="E324" s="207" t="s">
        <v>20</v>
      </c>
      <c r="F324" s="208" t="s">
        <v>526</v>
      </c>
      <c r="G324" s="195"/>
      <c r="H324" s="209">
        <v>16.8</v>
      </c>
      <c r="I324" s="200"/>
      <c r="J324" s="195"/>
      <c r="K324" s="195"/>
      <c r="L324" s="201"/>
      <c r="M324" s="202"/>
      <c r="N324" s="203"/>
      <c r="O324" s="203"/>
      <c r="P324" s="203"/>
      <c r="Q324" s="203"/>
      <c r="R324" s="203"/>
      <c r="S324" s="203"/>
      <c r="T324" s="204"/>
      <c r="AT324" s="205" t="s">
        <v>154</v>
      </c>
      <c r="AU324" s="205" t="s">
        <v>85</v>
      </c>
      <c r="AV324" s="11" t="s">
        <v>85</v>
      </c>
      <c r="AW324" s="11" t="s">
        <v>41</v>
      </c>
      <c r="AX324" s="11" t="s">
        <v>77</v>
      </c>
      <c r="AY324" s="205" t="s">
        <v>146</v>
      </c>
    </row>
    <row r="325" spans="2:51" s="11" customFormat="1" ht="13.5">
      <c r="B325" s="194"/>
      <c r="C325" s="195"/>
      <c r="D325" s="206" t="s">
        <v>154</v>
      </c>
      <c r="E325" s="207" t="s">
        <v>20</v>
      </c>
      <c r="F325" s="208" t="s">
        <v>527</v>
      </c>
      <c r="G325" s="195"/>
      <c r="H325" s="209">
        <v>27.2</v>
      </c>
      <c r="I325" s="200"/>
      <c r="J325" s="195"/>
      <c r="K325" s="195"/>
      <c r="L325" s="201"/>
      <c r="M325" s="202"/>
      <c r="N325" s="203"/>
      <c r="O325" s="203"/>
      <c r="P325" s="203"/>
      <c r="Q325" s="203"/>
      <c r="R325" s="203"/>
      <c r="S325" s="203"/>
      <c r="T325" s="204"/>
      <c r="AT325" s="205" t="s">
        <v>154</v>
      </c>
      <c r="AU325" s="205" t="s">
        <v>85</v>
      </c>
      <c r="AV325" s="11" t="s">
        <v>85</v>
      </c>
      <c r="AW325" s="11" t="s">
        <v>41</v>
      </c>
      <c r="AX325" s="11" t="s">
        <v>77</v>
      </c>
      <c r="AY325" s="205" t="s">
        <v>146</v>
      </c>
    </row>
    <row r="326" spans="2:51" s="11" customFormat="1" ht="13.5">
      <c r="B326" s="194"/>
      <c r="C326" s="195"/>
      <c r="D326" s="206" t="s">
        <v>154</v>
      </c>
      <c r="E326" s="207" t="s">
        <v>20</v>
      </c>
      <c r="F326" s="208" t="s">
        <v>528</v>
      </c>
      <c r="G326" s="195"/>
      <c r="H326" s="209">
        <v>13.6</v>
      </c>
      <c r="I326" s="200"/>
      <c r="J326" s="195"/>
      <c r="K326" s="195"/>
      <c r="L326" s="201"/>
      <c r="M326" s="202"/>
      <c r="N326" s="203"/>
      <c r="O326" s="203"/>
      <c r="P326" s="203"/>
      <c r="Q326" s="203"/>
      <c r="R326" s="203"/>
      <c r="S326" s="203"/>
      <c r="T326" s="204"/>
      <c r="AT326" s="205" t="s">
        <v>154</v>
      </c>
      <c r="AU326" s="205" t="s">
        <v>85</v>
      </c>
      <c r="AV326" s="11" t="s">
        <v>85</v>
      </c>
      <c r="AW326" s="11" t="s">
        <v>41</v>
      </c>
      <c r="AX326" s="11" t="s">
        <v>77</v>
      </c>
      <c r="AY326" s="205" t="s">
        <v>146</v>
      </c>
    </row>
    <row r="327" spans="2:51" s="11" customFormat="1" ht="13.5">
      <c r="B327" s="194"/>
      <c r="C327" s="195"/>
      <c r="D327" s="206" t="s">
        <v>154</v>
      </c>
      <c r="E327" s="207" t="s">
        <v>20</v>
      </c>
      <c r="F327" s="208" t="s">
        <v>529</v>
      </c>
      <c r="G327" s="195"/>
      <c r="H327" s="209">
        <v>114</v>
      </c>
      <c r="I327" s="200"/>
      <c r="J327" s="195"/>
      <c r="K327" s="195"/>
      <c r="L327" s="201"/>
      <c r="M327" s="202"/>
      <c r="N327" s="203"/>
      <c r="O327" s="203"/>
      <c r="P327" s="203"/>
      <c r="Q327" s="203"/>
      <c r="R327" s="203"/>
      <c r="S327" s="203"/>
      <c r="T327" s="204"/>
      <c r="AT327" s="205" t="s">
        <v>154</v>
      </c>
      <c r="AU327" s="205" t="s">
        <v>85</v>
      </c>
      <c r="AV327" s="11" t="s">
        <v>85</v>
      </c>
      <c r="AW327" s="11" t="s">
        <v>41</v>
      </c>
      <c r="AX327" s="11" t="s">
        <v>77</v>
      </c>
      <c r="AY327" s="205" t="s">
        <v>146</v>
      </c>
    </row>
    <row r="328" spans="2:51" s="13" customFormat="1" ht="13.5">
      <c r="B328" s="221"/>
      <c r="C328" s="222"/>
      <c r="D328" s="206" t="s">
        <v>154</v>
      </c>
      <c r="E328" s="223" t="s">
        <v>20</v>
      </c>
      <c r="F328" s="224" t="s">
        <v>530</v>
      </c>
      <c r="G328" s="222"/>
      <c r="H328" s="225" t="s">
        <v>20</v>
      </c>
      <c r="I328" s="226"/>
      <c r="J328" s="222"/>
      <c r="K328" s="222"/>
      <c r="L328" s="227"/>
      <c r="M328" s="228"/>
      <c r="N328" s="229"/>
      <c r="O328" s="229"/>
      <c r="P328" s="229"/>
      <c r="Q328" s="229"/>
      <c r="R328" s="229"/>
      <c r="S328" s="229"/>
      <c r="T328" s="230"/>
      <c r="AT328" s="231" t="s">
        <v>154</v>
      </c>
      <c r="AU328" s="231" t="s">
        <v>85</v>
      </c>
      <c r="AV328" s="13" t="s">
        <v>22</v>
      </c>
      <c r="AW328" s="13" t="s">
        <v>41</v>
      </c>
      <c r="AX328" s="13" t="s">
        <v>77</v>
      </c>
      <c r="AY328" s="231" t="s">
        <v>146</v>
      </c>
    </row>
    <row r="329" spans="2:51" s="11" customFormat="1" ht="13.5">
      <c r="B329" s="194"/>
      <c r="C329" s="195"/>
      <c r="D329" s="206" t="s">
        <v>154</v>
      </c>
      <c r="E329" s="207" t="s">
        <v>20</v>
      </c>
      <c r="F329" s="208" t="s">
        <v>531</v>
      </c>
      <c r="G329" s="195"/>
      <c r="H329" s="209">
        <v>29.7</v>
      </c>
      <c r="I329" s="200"/>
      <c r="J329" s="195"/>
      <c r="K329" s="195"/>
      <c r="L329" s="201"/>
      <c r="M329" s="202"/>
      <c r="N329" s="203"/>
      <c r="O329" s="203"/>
      <c r="P329" s="203"/>
      <c r="Q329" s="203"/>
      <c r="R329" s="203"/>
      <c r="S329" s="203"/>
      <c r="T329" s="204"/>
      <c r="AT329" s="205" t="s">
        <v>154</v>
      </c>
      <c r="AU329" s="205" t="s">
        <v>85</v>
      </c>
      <c r="AV329" s="11" t="s">
        <v>85</v>
      </c>
      <c r="AW329" s="11" t="s">
        <v>41</v>
      </c>
      <c r="AX329" s="11" t="s">
        <v>77</v>
      </c>
      <c r="AY329" s="205" t="s">
        <v>146</v>
      </c>
    </row>
    <row r="330" spans="2:51" s="12" customFormat="1" ht="13.5">
      <c r="B330" s="210"/>
      <c r="C330" s="211"/>
      <c r="D330" s="196" t="s">
        <v>154</v>
      </c>
      <c r="E330" s="212" t="s">
        <v>95</v>
      </c>
      <c r="F330" s="213" t="s">
        <v>165</v>
      </c>
      <c r="G330" s="211"/>
      <c r="H330" s="214">
        <v>267.8</v>
      </c>
      <c r="I330" s="215"/>
      <c r="J330" s="211"/>
      <c r="K330" s="211"/>
      <c r="L330" s="216"/>
      <c r="M330" s="217"/>
      <c r="N330" s="218"/>
      <c r="O330" s="218"/>
      <c r="P330" s="218"/>
      <c r="Q330" s="218"/>
      <c r="R330" s="218"/>
      <c r="S330" s="218"/>
      <c r="T330" s="219"/>
      <c r="AT330" s="220" t="s">
        <v>154</v>
      </c>
      <c r="AU330" s="220" t="s">
        <v>85</v>
      </c>
      <c r="AV330" s="12" t="s">
        <v>152</v>
      </c>
      <c r="AW330" s="12" t="s">
        <v>41</v>
      </c>
      <c r="AX330" s="12" t="s">
        <v>22</v>
      </c>
      <c r="AY330" s="220" t="s">
        <v>146</v>
      </c>
    </row>
    <row r="331" spans="2:65" s="1" customFormat="1" ht="22.5" customHeight="1">
      <c r="B331" s="34"/>
      <c r="C331" s="182" t="s">
        <v>532</v>
      </c>
      <c r="D331" s="182" t="s">
        <v>148</v>
      </c>
      <c r="E331" s="183" t="s">
        <v>533</v>
      </c>
      <c r="F331" s="184" t="s">
        <v>534</v>
      </c>
      <c r="G331" s="185" t="s">
        <v>468</v>
      </c>
      <c r="H331" s="186">
        <v>6</v>
      </c>
      <c r="I331" s="187"/>
      <c r="J331" s="188">
        <f>ROUND(I331*H331,2)</f>
        <v>0</v>
      </c>
      <c r="K331" s="184" t="s">
        <v>20</v>
      </c>
      <c r="L331" s="54"/>
      <c r="M331" s="189" t="s">
        <v>20</v>
      </c>
      <c r="N331" s="190" t="s">
        <v>48</v>
      </c>
      <c r="O331" s="35"/>
      <c r="P331" s="191">
        <f>O331*H331</f>
        <v>0</v>
      </c>
      <c r="Q331" s="191">
        <v>0</v>
      </c>
      <c r="R331" s="191">
        <f>Q331*H331</f>
        <v>0</v>
      </c>
      <c r="S331" s="191">
        <v>0</v>
      </c>
      <c r="T331" s="192">
        <f>S331*H331</f>
        <v>0</v>
      </c>
      <c r="AR331" s="17" t="s">
        <v>152</v>
      </c>
      <c r="AT331" s="17" t="s">
        <v>148</v>
      </c>
      <c r="AU331" s="17" t="s">
        <v>85</v>
      </c>
      <c r="AY331" s="17" t="s">
        <v>146</v>
      </c>
      <c r="BE331" s="193">
        <f>IF(N331="základní",J331,0)</f>
        <v>0</v>
      </c>
      <c r="BF331" s="193">
        <f>IF(N331="snížená",J331,0)</f>
        <v>0</v>
      </c>
      <c r="BG331" s="193">
        <f>IF(N331="zákl. přenesená",J331,0)</f>
        <v>0</v>
      </c>
      <c r="BH331" s="193">
        <f>IF(N331="sníž. přenesená",J331,0)</f>
        <v>0</v>
      </c>
      <c r="BI331" s="193">
        <f>IF(N331="nulová",J331,0)</f>
        <v>0</v>
      </c>
      <c r="BJ331" s="17" t="s">
        <v>22</v>
      </c>
      <c r="BK331" s="193">
        <f>ROUND(I331*H331,2)</f>
        <v>0</v>
      </c>
      <c r="BL331" s="17" t="s">
        <v>152</v>
      </c>
      <c r="BM331" s="17" t="s">
        <v>535</v>
      </c>
    </row>
    <row r="332" spans="2:51" s="13" customFormat="1" ht="13.5">
      <c r="B332" s="221"/>
      <c r="C332" s="222"/>
      <c r="D332" s="206" t="s">
        <v>154</v>
      </c>
      <c r="E332" s="223" t="s">
        <v>20</v>
      </c>
      <c r="F332" s="224" t="s">
        <v>536</v>
      </c>
      <c r="G332" s="222"/>
      <c r="H332" s="225" t="s">
        <v>20</v>
      </c>
      <c r="I332" s="226"/>
      <c r="J332" s="222"/>
      <c r="K332" s="222"/>
      <c r="L332" s="227"/>
      <c r="M332" s="228"/>
      <c r="N332" s="229"/>
      <c r="O332" s="229"/>
      <c r="P332" s="229"/>
      <c r="Q332" s="229"/>
      <c r="R332" s="229"/>
      <c r="S332" s="229"/>
      <c r="T332" s="230"/>
      <c r="AT332" s="231" t="s">
        <v>154</v>
      </c>
      <c r="AU332" s="231" t="s">
        <v>85</v>
      </c>
      <c r="AV332" s="13" t="s">
        <v>22</v>
      </c>
      <c r="AW332" s="13" t="s">
        <v>41</v>
      </c>
      <c r="AX332" s="13" t="s">
        <v>77</v>
      </c>
      <c r="AY332" s="231" t="s">
        <v>146</v>
      </c>
    </row>
    <row r="333" spans="2:51" s="11" customFormat="1" ht="13.5">
      <c r="B333" s="194"/>
      <c r="C333" s="195"/>
      <c r="D333" s="206" t="s">
        <v>154</v>
      </c>
      <c r="E333" s="207" t="s">
        <v>20</v>
      </c>
      <c r="F333" s="208" t="s">
        <v>537</v>
      </c>
      <c r="G333" s="195"/>
      <c r="H333" s="209">
        <v>1</v>
      </c>
      <c r="I333" s="200"/>
      <c r="J333" s="195"/>
      <c r="K333" s="195"/>
      <c r="L333" s="201"/>
      <c r="M333" s="202"/>
      <c r="N333" s="203"/>
      <c r="O333" s="203"/>
      <c r="P333" s="203"/>
      <c r="Q333" s="203"/>
      <c r="R333" s="203"/>
      <c r="S333" s="203"/>
      <c r="T333" s="204"/>
      <c r="AT333" s="205" t="s">
        <v>154</v>
      </c>
      <c r="AU333" s="205" t="s">
        <v>85</v>
      </c>
      <c r="AV333" s="11" t="s">
        <v>85</v>
      </c>
      <c r="AW333" s="11" t="s">
        <v>41</v>
      </c>
      <c r="AX333" s="11" t="s">
        <v>77</v>
      </c>
      <c r="AY333" s="205" t="s">
        <v>146</v>
      </c>
    </row>
    <row r="334" spans="2:51" s="13" customFormat="1" ht="13.5">
      <c r="B334" s="221"/>
      <c r="C334" s="222"/>
      <c r="D334" s="206" t="s">
        <v>154</v>
      </c>
      <c r="E334" s="223" t="s">
        <v>20</v>
      </c>
      <c r="F334" s="224" t="s">
        <v>538</v>
      </c>
      <c r="G334" s="222"/>
      <c r="H334" s="225" t="s">
        <v>20</v>
      </c>
      <c r="I334" s="226"/>
      <c r="J334" s="222"/>
      <c r="K334" s="222"/>
      <c r="L334" s="227"/>
      <c r="M334" s="228"/>
      <c r="N334" s="229"/>
      <c r="O334" s="229"/>
      <c r="P334" s="229"/>
      <c r="Q334" s="229"/>
      <c r="R334" s="229"/>
      <c r="S334" s="229"/>
      <c r="T334" s="230"/>
      <c r="AT334" s="231" t="s">
        <v>154</v>
      </c>
      <c r="AU334" s="231" t="s">
        <v>85</v>
      </c>
      <c r="AV334" s="13" t="s">
        <v>22</v>
      </c>
      <c r="AW334" s="13" t="s">
        <v>41</v>
      </c>
      <c r="AX334" s="13" t="s">
        <v>77</v>
      </c>
      <c r="AY334" s="231" t="s">
        <v>146</v>
      </c>
    </row>
    <row r="335" spans="2:51" s="13" customFormat="1" ht="13.5">
      <c r="B335" s="221"/>
      <c r="C335" s="222"/>
      <c r="D335" s="206" t="s">
        <v>154</v>
      </c>
      <c r="E335" s="223" t="s">
        <v>20</v>
      </c>
      <c r="F335" s="224" t="s">
        <v>539</v>
      </c>
      <c r="G335" s="222"/>
      <c r="H335" s="225" t="s">
        <v>20</v>
      </c>
      <c r="I335" s="226"/>
      <c r="J335" s="222"/>
      <c r="K335" s="222"/>
      <c r="L335" s="227"/>
      <c r="M335" s="228"/>
      <c r="N335" s="229"/>
      <c r="O335" s="229"/>
      <c r="P335" s="229"/>
      <c r="Q335" s="229"/>
      <c r="R335" s="229"/>
      <c r="S335" s="229"/>
      <c r="T335" s="230"/>
      <c r="AT335" s="231" t="s">
        <v>154</v>
      </c>
      <c r="AU335" s="231" t="s">
        <v>85</v>
      </c>
      <c r="AV335" s="13" t="s">
        <v>22</v>
      </c>
      <c r="AW335" s="13" t="s">
        <v>41</v>
      </c>
      <c r="AX335" s="13" t="s">
        <v>77</v>
      </c>
      <c r="AY335" s="231" t="s">
        <v>146</v>
      </c>
    </row>
    <row r="336" spans="2:51" s="13" customFormat="1" ht="13.5">
      <c r="B336" s="221"/>
      <c r="C336" s="222"/>
      <c r="D336" s="206" t="s">
        <v>154</v>
      </c>
      <c r="E336" s="223" t="s">
        <v>20</v>
      </c>
      <c r="F336" s="224" t="s">
        <v>540</v>
      </c>
      <c r="G336" s="222"/>
      <c r="H336" s="225" t="s">
        <v>20</v>
      </c>
      <c r="I336" s="226"/>
      <c r="J336" s="222"/>
      <c r="K336" s="222"/>
      <c r="L336" s="227"/>
      <c r="M336" s="228"/>
      <c r="N336" s="229"/>
      <c r="O336" s="229"/>
      <c r="P336" s="229"/>
      <c r="Q336" s="229"/>
      <c r="R336" s="229"/>
      <c r="S336" s="229"/>
      <c r="T336" s="230"/>
      <c r="AT336" s="231" t="s">
        <v>154</v>
      </c>
      <c r="AU336" s="231" t="s">
        <v>85</v>
      </c>
      <c r="AV336" s="13" t="s">
        <v>22</v>
      </c>
      <c r="AW336" s="13" t="s">
        <v>41</v>
      </c>
      <c r="AX336" s="13" t="s">
        <v>77</v>
      </c>
      <c r="AY336" s="231" t="s">
        <v>146</v>
      </c>
    </row>
    <row r="337" spans="2:51" s="11" customFormat="1" ht="13.5">
      <c r="B337" s="194"/>
      <c r="C337" s="195"/>
      <c r="D337" s="206" t="s">
        <v>154</v>
      </c>
      <c r="E337" s="207" t="s">
        <v>20</v>
      </c>
      <c r="F337" s="208" t="s">
        <v>541</v>
      </c>
      <c r="G337" s="195"/>
      <c r="H337" s="209">
        <v>1</v>
      </c>
      <c r="I337" s="200"/>
      <c r="J337" s="195"/>
      <c r="K337" s="195"/>
      <c r="L337" s="201"/>
      <c r="M337" s="202"/>
      <c r="N337" s="203"/>
      <c r="O337" s="203"/>
      <c r="P337" s="203"/>
      <c r="Q337" s="203"/>
      <c r="R337" s="203"/>
      <c r="S337" s="203"/>
      <c r="T337" s="204"/>
      <c r="AT337" s="205" t="s">
        <v>154</v>
      </c>
      <c r="AU337" s="205" t="s">
        <v>85</v>
      </c>
      <c r="AV337" s="11" t="s">
        <v>85</v>
      </c>
      <c r="AW337" s="11" t="s">
        <v>41</v>
      </c>
      <c r="AX337" s="11" t="s">
        <v>77</v>
      </c>
      <c r="AY337" s="205" t="s">
        <v>146</v>
      </c>
    </row>
    <row r="338" spans="2:51" s="13" customFormat="1" ht="13.5">
      <c r="B338" s="221"/>
      <c r="C338" s="222"/>
      <c r="D338" s="206" t="s">
        <v>154</v>
      </c>
      <c r="E338" s="223" t="s">
        <v>20</v>
      </c>
      <c r="F338" s="224" t="s">
        <v>542</v>
      </c>
      <c r="G338" s="222"/>
      <c r="H338" s="225" t="s">
        <v>20</v>
      </c>
      <c r="I338" s="226"/>
      <c r="J338" s="222"/>
      <c r="K338" s="222"/>
      <c r="L338" s="227"/>
      <c r="M338" s="228"/>
      <c r="N338" s="229"/>
      <c r="O338" s="229"/>
      <c r="P338" s="229"/>
      <c r="Q338" s="229"/>
      <c r="R338" s="229"/>
      <c r="S338" s="229"/>
      <c r="T338" s="230"/>
      <c r="AT338" s="231" t="s">
        <v>154</v>
      </c>
      <c r="AU338" s="231" t="s">
        <v>85</v>
      </c>
      <c r="AV338" s="13" t="s">
        <v>22</v>
      </c>
      <c r="AW338" s="13" t="s">
        <v>41</v>
      </c>
      <c r="AX338" s="13" t="s">
        <v>77</v>
      </c>
      <c r="AY338" s="231" t="s">
        <v>146</v>
      </c>
    </row>
    <row r="339" spans="2:51" s="11" customFormat="1" ht="13.5">
      <c r="B339" s="194"/>
      <c r="C339" s="195"/>
      <c r="D339" s="206" t="s">
        <v>154</v>
      </c>
      <c r="E339" s="207" t="s">
        <v>20</v>
      </c>
      <c r="F339" s="208" t="s">
        <v>543</v>
      </c>
      <c r="G339" s="195"/>
      <c r="H339" s="209">
        <v>4</v>
      </c>
      <c r="I339" s="200"/>
      <c r="J339" s="195"/>
      <c r="K339" s="195"/>
      <c r="L339" s="201"/>
      <c r="M339" s="202"/>
      <c r="N339" s="203"/>
      <c r="O339" s="203"/>
      <c r="P339" s="203"/>
      <c r="Q339" s="203"/>
      <c r="R339" s="203"/>
      <c r="S339" s="203"/>
      <c r="T339" s="204"/>
      <c r="AT339" s="205" t="s">
        <v>154</v>
      </c>
      <c r="AU339" s="205" t="s">
        <v>85</v>
      </c>
      <c r="AV339" s="11" t="s">
        <v>85</v>
      </c>
      <c r="AW339" s="11" t="s">
        <v>41</v>
      </c>
      <c r="AX339" s="11" t="s">
        <v>77</v>
      </c>
      <c r="AY339" s="205" t="s">
        <v>146</v>
      </c>
    </row>
    <row r="340" spans="2:51" s="12" customFormat="1" ht="13.5">
      <c r="B340" s="210"/>
      <c r="C340" s="211"/>
      <c r="D340" s="206" t="s">
        <v>154</v>
      </c>
      <c r="E340" s="232" t="s">
        <v>20</v>
      </c>
      <c r="F340" s="233" t="s">
        <v>165</v>
      </c>
      <c r="G340" s="211"/>
      <c r="H340" s="234">
        <v>6</v>
      </c>
      <c r="I340" s="215"/>
      <c r="J340" s="211"/>
      <c r="K340" s="211"/>
      <c r="L340" s="216"/>
      <c r="M340" s="217"/>
      <c r="N340" s="218"/>
      <c r="O340" s="218"/>
      <c r="P340" s="218"/>
      <c r="Q340" s="218"/>
      <c r="R340" s="218"/>
      <c r="S340" s="218"/>
      <c r="T340" s="219"/>
      <c r="AT340" s="220" t="s">
        <v>154</v>
      </c>
      <c r="AU340" s="220" t="s">
        <v>85</v>
      </c>
      <c r="AV340" s="12" t="s">
        <v>152</v>
      </c>
      <c r="AW340" s="12" t="s">
        <v>41</v>
      </c>
      <c r="AX340" s="12" t="s">
        <v>22</v>
      </c>
      <c r="AY340" s="220" t="s">
        <v>146</v>
      </c>
    </row>
    <row r="341" spans="2:63" s="10" customFormat="1" ht="29.85" customHeight="1">
      <c r="B341" s="165"/>
      <c r="C341" s="166"/>
      <c r="D341" s="179" t="s">
        <v>76</v>
      </c>
      <c r="E341" s="180" t="s">
        <v>544</v>
      </c>
      <c r="F341" s="180" t="s">
        <v>545</v>
      </c>
      <c r="G341" s="166"/>
      <c r="H341" s="166"/>
      <c r="I341" s="169"/>
      <c r="J341" s="181">
        <f>BK341</f>
        <v>0</v>
      </c>
      <c r="K341" s="166"/>
      <c r="L341" s="171"/>
      <c r="M341" s="172"/>
      <c r="N341" s="173"/>
      <c r="O341" s="173"/>
      <c r="P341" s="174">
        <f>SUM(P342:P354)</f>
        <v>0</v>
      </c>
      <c r="Q341" s="173"/>
      <c r="R341" s="174">
        <f>SUM(R342:R354)</f>
        <v>0</v>
      </c>
      <c r="S341" s="173"/>
      <c r="T341" s="175">
        <f>SUM(T342:T354)</f>
        <v>0</v>
      </c>
      <c r="AR341" s="176" t="s">
        <v>22</v>
      </c>
      <c r="AT341" s="177" t="s">
        <v>76</v>
      </c>
      <c r="AU341" s="177" t="s">
        <v>22</v>
      </c>
      <c r="AY341" s="176" t="s">
        <v>146</v>
      </c>
      <c r="BK341" s="178">
        <f>SUM(BK342:BK354)</f>
        <v>0</v>
      </c>
    </row>
    <row r="342" spans="2:65" s="1" customFormat="1" ht="22.5" customHeight="1">
      <c r="B342" s="34"/>
      <c r="C342" s="182" t="s">
        <v>546</v>
      </c>
      <c r="D342" s="182" t="s">
        <v>148</v>
      </c>
      <c r="E342" s="183" t="s">
        <v>547</v>
      </c>
      <c r="F342" s="184" t="s">
        <v>548</v>
      </c>
      <c r="G342" s="185" t="s">
        <v>267</v>
      </c>
      <c r="H342" s="186">
        <v>557.317</v>
      </c>
      <c r="I342" s="187"/>
      <c r="J342" s="188">
        <f>ROUND(I342*H342,2)</f>
        <v>0</v>
      </c>
      <c r="K342" s="184" t="s">
        <v>168</v>
      </c>
      <c r="L342" s="54"/>
      <c r="M342" s="189" t="s">
        <v>20</v>
      </c>
      <c r="N342" s="190" t="s">
        <v>48</v>
      </c>
      <c r="O342" s="35"/>
      <c r="P342" s="191">
        <f>O342*H342</f>
        <v>0</v>
      </c>
      <c r="Q342" s="191">
        <v>0</v>
      </c>
      <c r="R342" s="191">
        <f>Q342*H342</f>
        <v>0</v>
      </c>
      <c r="S342" s="191">
        <v>0</v>
      </c>
      <c r="T342" s="192">
        <f>S342*H342</f>
        <v>0</v>
      </c>
      <c r="AR342" s="17" t="s">
        <v>152</v>
      </c>
      <c r="AT342" s="17" t="s">
        <v>148</v>
      </c>
      <c r="AU342" s="17" t="s">
        <v>85</v>
      </c>
      <c r="AY342" s="17" t="s">
        <v>146</v>
      </c>
      <c r="BE342" s="193">
        <f>IF(N342="základní",J342,0)</f>
        <v>0</v>
      </c>
      <c r="BF342" s="193">
        <f>IF(N342="snížená",J342,0)</f>
        <v>0</v>
      </c>
      <c r="BG342" s="193">
        <f>IF(N342="zákl. přenesená",J342,0)</f>
        <v>0</v>
      </c>
      <c r="BH342" s="193">
        <f>IF(N342="sníž. přenesená",J342,0)</f>
        <v>0</v>
      </c>
      <c r="BI342" s="193">
        <f>IF(N342="nulová",J342,0)</f>
        <v>0</v>
      </c>
      <c r="BJ342" s="17" t="s">
        <v>22</v>
      </c>
      <c r="BK342" s="193">
        <f>ROUND(I342*H342,2)</f>
        <v>0</v>
      </c>
      <c r="BL342" s="17" t="s">
        <v>152</v>
      </c>
      <c r="BM342" s="17" t="s">
        <v>549</v>
      </c>
    </row>
    <row r="343" spans="2:51" s="11" customFormat="1" ht="13.5">
      <c r="B343" s="194"/>
      <c r="C343" s="195"/>
      <c r="D343" s="196" t="s">
        <v>154</v>
      </c>
      <c r="E343" s="197" t="s">
        <v>20</v>
      </c>
      <c r="F343" s="198" t="s">
        <v>550</v>
      </c>
      <c r="G343" s="195"/>
      <c r="H343" s="199">
        <v>557.317</v>
      </c>
      <c r="I343" s="200"/>
      <c r="J343" s="195"/>
      <c r="K343" s="195"/>
      <c r="L343" s="201"/>
      <c r="M343" s="202"/>
      <c r="N343" s="203"/>
      <c r="O343" s="203"/>
      <c r="P343" s="203"/>
      <c r="Q343" s="203"/>
      <c r="R343" s="203"/>
      <c r="S343" s="203"/>
      <c r="T343" s="204"/>
      <c r="AT343" s="205" t="s">
        <v>154</v>
      </c>
      <c r="AU343" s="205" t="s">
        <v>85</v>
      </c>
      <c r="AV343" s="11" t="s">
        <v>85</v>
      </c>
      <c r="AW343" s="11" t="s">
        <v>41</v>
      </c>
      <c r="AX343" s="11" t="s">
        <v>22</v>
      </c>
      <c r="AY343" s="205" t="s">
        <v>146</v>
      </c>
    </row>
    <row r="344" spans="2:65" s="1" customFormat="1" ht="22.5" customHeight="1">
      <c r="B344" s="34"/>
      <c r="C344" s="182" t="s">
        <v>551</v>
      </c>
      <c r="D344" s="182" t="s">
        <v>148</v>
      </c>
      <c r="E344" s="183" t="s">
        <v>552</v>
      </c>
      <c r="F344" s="184" t="s">
        <v>553</v>
      </c>
      <c r="G344" s="185" t="s">
        <v>267</v>
      </c>
      <c r="H344" s="186">
        <v>557.317</v>
      </c>
      <c r="I344" s="187"/>
      <c r="J344" s="188">
        <f>ROUND(I344*H344,2)</f>
        <v>0</v>
      </c>
      <c r="K344" s="184" t="s">
        <v>168</v>
      </c>
      <c r="L344" s="54"/>
      <c r="M344" s="189" t="s">
        <v>20</v>
      </c>
      <c r="N344" s="190" t="s">
        <v>48</v>
      </c>
      <c r="O344" s="35"/>
      <c r="P344" s="191">
        <f>O344*H344</f>
        <v>0</v>
      </c>
      <c r="Q344" s="191">
        <v>0</v>
      </c>
      <c r="R344" s="191">
        <f>Q344*H344</f>
        <v>0</v>
      </c>
      <c r="S344" s="191">
        <v>0</v>
      </c>
      <c r="T344" s="192">
        <f>S344*H344</f>
        <v>0</v>
      </c>
      <c r="AR344" s="17" t="s">
        <v>152</v>
      </c>
      <c r="AT344" s="17" t="s">
        <v>148</v>
      </c>
      <c r="AU344" s="17" t="s">
        <v>85</v>
      </c>
      <c r="AY344" s="17" t="s">
        <v>146</v>
      </c>
      <c r="BE344" s="193">
        <f>IF(N344="základní",J344,0)</f>
        <v>0</v>
      </c>
      <c r="BF344" s="193">
        <f>IF(N344="snížená",J344,0)</f>
        <v>0</v>
      </c>
      <c r="BG344" s="193">
        <f>IF(N344="zákl. přenesená",J344,0)</f>
        <v>0</v>
      </c>
      <c r="BH344" s="193">
        <f>IF(N344="sníž. přenesená",J344,0)</f>
        <v>0</v>
      </c>
      <c r="BI344" s="193">
        <f>IF(N344="nulová",J344,0)</f>
        <v>0</v>
      </c>
      <c r="BJ344" s="17" t="s">
        <v>22</v>
      </c>
      <c r="BK344" s="193">
        <f>ROUND(I344*H344,2)</f>
        <v>0</v>
      </c>
      <c r="BL344" s="17" t="s">
        <v>152</v>
      </c>
      <c r="BM344" s="17" t="s">
        <v>554</v>
      </c>
    </row>
    <row r="345" spans="2:51" s="11" customFormat="1" ht="13.5">
      <c r="B345" s="194"/>
      <c r="C345" s="195"/>
      <c r="D345" s="206" t="s">
        <v>154</v>
      </c>
      <c r="E345" s="207" t="s">
        <v>20</v>
      </c>
      <c r="F345" s="208" t="s">
        <v>555</v>
      </c>
      <c r="G345" s="195"/>
      <c r="H345" s="209">
        <v>535.6</v>
      </c>
      <c r="I345" s="200"/>
      <c r="J345" s="195"/>
      <c r="K345" s="195"/>
      <c r="L345" s="201"/>
      <c r="M345" s="202"/>
      <c r="N345" s="203"/>
      <c r="O345" s="203"/>
      <c r="P345" s="203"/>
      <c r="Q345" s="203"/>
      <c r="R345" s="203"/>
      <c r="S345" s="203"/>
      <c r="T345" s="204"/>
      <c r="AT345" s="205" t="s">
        <v>154</v>
      </c>
      <c r="AU345" s="205" t="s">
        <v>85</v>
      </c>
      <c r="AV345" s="11" t="s">
        <v>85</v>
      </c>
      <c r="AW345" s="11" t="s">
        <v>41</v>
      </c>
      <c r="AX345" s="11" t="s">
        <v>77</v>
      </c>
      <c r="AY345" s="205" t="s">
        <v>146</v>
      </c>
    </row>
    <row r="346" spans="2:51" s="11" customFormat="1" ht="13.5">
      <c r="B346" s="194"/>
      <c r="C346" s="195"/>
      <c r="D346" s="206" t="s">
        <v>154</v>
      </c>
      <c r="E346" s="207" t="s">
        <v>20</v>
      </c>
      <c r="F346" s="208" t="s">
        <v>556</v>
      </c>
      <c r="G346" s="195"/>
      <c r="H346" s="209">
        <v>12.717</v>
      </c>
      <c r="I346" s="200"/>
      <c r="J346" s="195"/>
      <c r="K346" s="195"/>
      <c r="L346" s="201"/>
      <c r="M346" s="202"/>
      <c r="N346" s="203"/>
      <c r="O346" s="203"/>
      <c r="P346" s="203"/>
      <c r="Q346" s="203"/>
      <c r="R346" s="203"/>
      <c r="S346" s="203"/>
      <c r="T346" s="204"/>
      <c r="AT346" s="205" t="s">
        <v>154</v>
      </c>
      <c r="AU346" s="205" t="s">
        <v>85</v>
      </c>
      <c r="AV346" s="11" t="s">
        <v>85</v>
      </c>
      <c r="AW346" s="11" t="s">
        <v>41</v>
      </c>
      <c r="AX346" s="11" t="s">
        <v>77</v>
      </c>
      <c r="AY346" s="205" t="s">
        <v>146</v>
      </c>
    </row>
    <row r="347" spans="2:51" s="11" customFormat="1" ht="13.5">
      <c r="B347" s="194"/>
      <c r="C347" s="195"/>
      <c r="D347" s="206" t="s">
        <v>154</v>
      </c>
      <c r="E347" s="207" t="s">
        <v>20</v>
      </c>
      <c r="F347" s="208" t="s">
        <v>557</v>
      </c>
      <c r="G347" s="195"/>
      <c r="H347" s="209">
        <v>9</v>
      </c>
      <c r="I347" s="200"/>
      <c r="J347" s="195"/>
      <c r="K347" s="195"/>
      <c r="L347" s="201"/>
      <c r="M347" s="202"/>
      <c r="N347" s="203"/>
      <c r="O347" s="203"/>
      <c r="P347" s="203"/>
      <c r="Q347" s="203"/>
      <c r="R347" s="203"/>
      <c r="S347" s="203"/>
      <c r="T347" s="204"/>
      <c r="AT347" s="205" t="s">
        <v>154</v>
      </c>
      <c r="AU347" s="205" t="s">
        <v>85</v>
      </c>
      <c r="AV347" s="11" t="s">
        <v>85</v>
      </c>
      <c r="AW347" s="11" t="s">
        <v>41</v>
      </c>
      <c r="AX347" s="11" t="s">
        <v>77</v>
      </c>
      <c r="AY347" s="205" t="s">
        <v>146</v>
      </c>
    </row>
    <row r="348" spans="2:51" s="12" customFormat="1" ht="13.5">
      <c r="B348" s="210"/>
      <c r="C348" s="211"/>
      <c r="D348" s="196" t="s">
        <v>154</v>
      </c>
      <c r="E348" s="212" t="s">
        <v>111</v>
      </c>
      <c r="F348" s="213" t="s">
        <v>165</v>
      </c>
      <c r="G348" s="211"/>
      <c r="H348" s="214">
        <v>557.317</v>
      </c>
      <c r="I348" s="215"/>
      <c r="J348" s="211"/>
      <c r="K348" s="211"/>
      <c r="L348" s="216"/>
      <c r="M348" s="217"/>
      <c r="N348" s="218"/>
      <c r="O348" s="218"/>
      <c r="P348" s="218"/>
      <c r="Q348" s="218"/>
      <c r="R348" s="218"/>
      <c r="S348" s="218"/>
      <c r="T348" s="219"/>
      <c r="AT348" s="220" t="s">
        <v>154</v>
      </c>
      <c r="AU348" s="220" t="s">
        <v>85</v>
      </c>
      <c r="AV348" s="12" t="s">
        <v>152</v>
      </c>
      <c r="AW348" s="12" t="s">
        <v>41</v>
      </c>
      <c r="AX348" s="12" t="s">
        <v>22</v>
      </c>
      <c r="AY348" s="220" t="s">
        <v>146</v>
      </c>
    </row>
    <row r="349" spans="2:65" s="1" customFormat="1" ht="22.5" customHeight="1">
      <c r="B349" s="34"/>
      <c r="C349" s="182" t="s">
        <v>558</v>
      </c>
      <c r="D349" s="182" t="s">
        <v>148</v>
      </c>
      <c r="E349" s="183" t="s">
        <v>559</v>
      </c>
      <c r="F349" s="184" t="s">
        <v>560</v>
      </c>
      <c r="G349" s="185" t="s">
        <v>267</v>
      </c>
      <c r="H349" s="186">
        <v>557.317</v>
      </c>
      <c r="I349" s="187"/>
      <c r="J349" s="188">
        <f>ROUND(I349*H349,2)</f>
        <v>0</v>
      </c>
      <c r="K349" s="184" t="s">
        <v>168</v>
      </c>
      <c r="L349" s="54"/>
      <c r="M349" s="189" t="s">
        <v>20</v>
      </c>
      <c r="N349" s="190" t="s">
        <v>48</v>
      </c>
      <c r="O349" s="35"/>
      <c r="P349" s="191">
        <f>O349*H349</f>
        <v>0</v>
      </c>
      <c r="Q349" s="191">
        <v>0</v>
      </c>
      <c r="R349" s="191">
        <f>Q349*H349</f>
        <v>0</v>
      </c>
      <c r="S349" s="191">
        <v>0</v>
      </c>
      <c r="T349" s="192">
        <f>S349*H349</f>
        <v>0</v>
      </c>
      <c r="AR349" s="17" t="s">
        <v>152</v>
      </c>
      <c r="AT349" s="17" t="s">
        <v>148</v>
      </c>
      <c r="AU349" s="17" t="s">
        <v>85</v>
      </c>
      <c r="AY349" s="17" t="s">
        <v>146</v>
      </c>
      <c r="BE349" s="193">
        <f>IF(N349="základní",J349,0)</f>
        <v>0</v>
      </c>
      <c r="BF349" s="193">
        <f>IF(N349="snížená",J349,0)</f>
        <v>0</v>
      </c>
      <c r="BG349" s="193">
        <f>IF(N349="zákl. přenesená",J349,0)</f>
        <v>0</v>
      </c>
      <c r="BH349" s="193">
        <f>IF(N349="sníž. přenesená",J349,0)</f>
        <v>0</v>
      </c>
      <c r="BI349" s="193">
        <f>IF(N349="nulová",J349,0)</f>
        <v>0</v>
      </c>
      <c r="BJ349" s="17" t="s">
        <v>22</v>
      </c>
      <c r="BK349" s="193">
        <f>ROUND(I349*H349,2)</f>
        <v>0</v>
      </c>
      <c r="BL349" s="17" t="s">
        <v>152</v>
      </c>
      <c r="BM349" s="17" t="s">
        <v>561</v>
      </c>
    </row>
    <row r="350" spans="2:51" s="11" customFormat="1" ht="13.5">
      <c r="B350" s="194"/>
      <c r="C350" s="195"/>
      <c r="D350" s="196" t="s">
        <v>154</v>
      </c>
      <c r="E350" s="197" t="s">
        <v>20</v>
      </c>
      <c r="F350" s="198" t="s">
        <v>111</v>
      </c>
      <c r="G350" s="195"/>
      <c r="H350" s="199">
        <v>557.317</v>
      </c>
      <c r="I350" s="200"/>
      <c r="J350" s="195"/>
      <c r="K350" s="195"/>
      <c r="L350" s="201"/>
      <c r="M350" s="202"/>
      <c r="N350" s="203"/>
      <c r="O350" s="203"/>
      <c r="P350" s="203"/>
      <c r="Q350" s="203"/>
      <c r="R350" s="203"/>
      <c r="S350" s="203"/>
      <c r="T350" s="204"/>
      <c r="AT350" s="205" t="s">
        <v>154</v>
      </c>
      <c r="AU350" s="205" t="s">
        <v>85</v>
      </c>
      <c r="AV350" s="11" t="s">
        <v>85</v>
      </c>
      <c r="AW350" s="11" t="s">
        <v>41</v>
      </c>
      <c r="AX350" s="11" t="s">
        <v>22</v>
      </c>
      <c r="AY350" s="205" t="s">
        <v>146</v>
      </c>
    </row>
    <row r="351" spans="2:65" s="1" customFormat="1" ht="22.5" customHeight="1">
      <c r="B351" s="34"/>
      <c r="C351" s="182" t="s">
        <v>562</v>
      </c>
      <c r="D351" s="182" t="s">
        <v>148</v>
      </c>
      <c r="E351" s="183" t="s">
        <v>563</v>
      </c>
      <c r="F351" s="184" t="s">
        <v>564</v>
      </c>
      <c r="G351" s="185" t="s">
        <v>267</v>
      </c>
      <c r="H351" s="186">
        <v>18948.778</v>
      </c>
      <c r="I351" s="187"/>
      <c r="J351" s="188">
        <f>ROUND(I351*H351,2)</f>
        <v>0</v>
      </c>
      <c r="K351" s="184" t="s">
        <v>168</v>
      </c>
      <c r="L351" s="54"/>
      <c r="M351" s="189" t="s">
        <v>20</v>
      </c>
      <c r="N351" s="190" t="s">
        <v>48</v>
      </c>
      <c r="O351" s="35"/>
      <c r="P351" s="191">
        <f>O351*H351</f>
        <v>0</v>
      </c>
      <c r="Q351" s="191">
        <v>0</v>
      </c>
      <c r="R351" s="191">
        <f>Q351*H351</f>
        <v>0</v>
      </c>
      <c r="S351" s="191">
        <v>0</v>
      </c>
      <c r="T351" s="192">
        <f>S351*H351</f>
        <v>0</v>
      </c>
      <c r="AR351" s="17" t="s">
        <v>152</v>
      </c>
      <c r="AT351" s="17" t="s">
        <v>148</v>
      </c>
      <c r="AU351" s="17" t="s">
        <v>85</v>
      </c>
      <c r="AY351" s="17" t="s">
        <v>146</v>
      </c>
      <c r="BE351" s="193">
        <f>IF(N351="základní",J351,0)</f>
        <v>0</v>
      </c>
      <c r="BF351" s="193">
        <f>IF(N351="snížená",J351,0)</f>
        <v>0</v>
      </c>
      <c r="BG351" s="193">
        <f>IF(N351="zákl. přenesená",J351,0)</f>
        <v>0</v>
      </c>
      <c r="BH351" s="193">
        <f>IF(N351="sníž. přenesená",J351,0)</f>
        <v>0</v>
      </c>
      <c r="BI351" s="193">
        <f>IF(N351="nulová",J351,0)</f>
        <v>0</v>
      </c>
      <c r="BJ351" s="17" t="s">
        <v>22</v>
      </c>
      <c r="BK351" s="193">
        <f>ROUND(I351*H351,2)</f>
        <v>0</v>
      </c>
      <c r="BL351" s="17" t="s">
        <v>152</v>
      </c>
      <c r="BM351" s="17" t="s">
        <v>565</v>
      </c>
    </row>
    <row r="352" spans="2:51" s="11" customFormat="1" ht="13.5">
      <c r="B352" s="194"/>
      <c r="C352" s="195"/>
      <c r="D352" s="196" t="s">
        <v>154</v>
      </c>
      <c r="E352" s="197" t="s">
        <v>20</v>
      </c>
      <c r="F352" s="198" t="s">
        <v>566</v>
      </c>
      <c r="G352" s="195"/>
      <c r="H352" s="199">
        <v>18948.778</v>
      </c>
      <c r="I352" s="200"/>
      <c r="J352" s="195"/>
      <c r="K352" s="195"/>
      <c r="L352" s="201"/>
      <c r="M352" s="202"/>
      <c r="N352" s="203"/>
      <c r="O352" s="203"/>
      <c r="P352" s="203"/>
      <c r="Q352" s="203"/>
      <c r="R352" s="203"/>
      <c r="S352" s="203"/>
      <c r="T352" s="204"/>
      <c r="AT352" s="205" t="s">
        <v>154</v>
      </c>
      <c r="AU352" s="205" t="s">
        <v>85</v>
      </c>
      <c r="AV352" s="11" t="s">
        <v>85</v>
      </c>
      <c r="AW352" s="11" t="s">
        <v>41</v>
      </c>
      <c r="AX352" s="11" t="s">
        <v>22</v>
      </c>
      <c r="AY352" s="205" t="s">
        <v>146</v>
      </c>
    </row>
    <row r="353" spans="2:65" s="1" customFormat="1" ht="22.5" customHeight="1">
      <c r="B353" s="34"/>
      <c r="C353" s="182" t="s">
        <v>567</v>
      </c>
      <c r="D353" s="182" t="s">
        <v>148</v>
      </c>
      <c r="E353" s="183" t="s">
        <v>568</v>
      </c>
      <c r="F353" s="184" t="s">
        <v>569</v>
      </c>
      <c r="G353" s="185" t="s">
        <v>267</v>
      </c>
      <c r="H353" s="186">
        <v>1159.311</v>
      </c>
      <c r="I353" s="187"/>
      <c r="J353" s="188">
        <f>ROUND(I353*H353,2)</f>
        <v>0</v>
      </c>
      <c r="K353" s="184" t="s">
        <v>168</v>
      </c>
      <c r="L353" s="54"/>
      <c r="M353" s="189" t="s">
        <v>20</v>
      </c>
      <c r="N353" s="190" t="s">
        <v>48</v>
      </c>
      <c r="O353" s="35"/>
      <c r="P353" s="191">
        <f>O353*H353</f>
        <v>0</v>
      </c>
      <c r="Q353" s="191">
        <v>0</v>
      </c>
      <c r="R353" s="191">
        <f>Q353*H353</f>
        <v>0</v>
      </c>
      <c r="S353" s="191">
        <v>0</v>
      </c>
      <c r="T353" s="192">
        <f>S353*H353</f>
        <v>0</v>
      </c>
      <c r="AR353" s="17" t="s">
        <v>152</v>
      </c>
      <c r="AT353" s="17" t="s">
        <v>148</v>
      </c>
      <c r="AU353" s="17" t="s">
        <v>85</v>
      </c>
      <c r="AY353" s="17" t="s">
        <v>146</v>
      </c>
      <c r="BE353" s="193">
        <f>IF(N353="základní",J353,0)</f>
        <v>0</v>
      </c>
      <c r="BF353" s="193">
        <f>IF(N353="snížená",J353,0)</f>
        <v>0</v>
      </c>
      <c r="BG353" s="193">
        <f>IF(N353="zákl. přenesená",J353,0)</f>
        <v>0</v>
      </c>
      <c r="BH353" s="193">
        <f>IF(N353="sníž. přenesená",J353,0)</f>
        <v>0</v>
      </c>
      <c r="BI353" s="193">
        <f>IF(N353="nulová",J353,0)</f>
        <v>0</v>
      </c>
      <c r="BJ353" s="17" t="s">
        <v>22</v>
      </c>
      <c r="BK353" s="193">
        <f>ROUND(I353*H353,2)</f>
        <v>0</v>
      </c>
      <c r="BL353" s="17" t="s">
        <v>152</v>
      </c>
      <c r="BM353" s="17" t="s">
        <v>570</v>
      </c>
    </row>
    <row r="354" spans="2:65" s="1" customFormat="1" ht="22.5" customHeight="1">
      <c r="B354" s="34"/>
      <c r="C354" s="182" t="s">
        <v>571</v>
      </c>
      <c r="D354" s="182" t="s">
        <v>148</v>
      </c>
      <c r="E354" s="183" t="s">
        <v>572</v>
      </c>
      <c r="F354" s="184" t="s">
        <v>573</v>
      </c>
      <c r="G354" s="185" t="s">
        <v>267</v>
      </c>
      <c r="H354" s="186">
        <v>1159.311</v>
      </c>
      <c r="I354" s="187"/>
      <c r="J354" s="188">
        <f>ROUND(I354*H354,2)</f>
        <v>0</v>
      </c>
      <c r="K354" s="184" t="s">
        <v>168</v>
      </c>
      <c r="L354" s="54"/>
      <c r="M354" s="189" t="s">
        <v>20</v>
      </c>
      <c r="N354" s="190" t="s">
        <v>48</v>
      </c>
      <c r="O354" s="35"/>
      <c r="P354" s="191">
        <f>O354*H354</f>
        <v>0</v>
      </c>
      <c r="Q354" s="191">
        <v>0</v>
      </c>
      <c r="R354" s="191">
        <f>Q354*H354</f>
        <v>0</v>
      </c>
      <c r="S354" s="191">
        <v>0</v>
      </c>
      <c r="T354" s="192">
        <f>S354*H354</f>
        <v>0</v>
      </c>
      <c r="AR354" s="17" t="s">
        <v>152</v>
      </c>
      <c r="AT354" s="17" t="s">
        <v>148</v>
      </c>
      <c r="AU354" s="17" t="s">
        <v>85</v>
      </c>
      <c r="AY354" s="17" t="s">
        <v>146</v>
      </c>
      <c r="BE354" s="193">
        <f>IF(N354="základní",J354,0)</f>
        <v>0</v>
      </c>
      <c r="BF354" s="193">
        <f>IF(N354="snížená",J354,0)</f>
        <v>0</v>
      </c>
      <c r="BG354" s="193">
        <f>IF(N354="zákl. přenesená",J354,0)</f>
        <v>0</v>
      </c>
      <c r="BH354" s="193">
        <f>IF(N354="sníž. přenesená",J354,0)</f>
        <v>0</v>
      </c>
      <c r="BI354" s="193">
        <f>IF(N354="nulová",J354,0)</f>
        <v>0</v>
      </c>
      <c r="BJ354" s="17" t="s">
        <v>22</v>
      </c>
      <c r="BK354" s="193">
        <f>ROUND(I354*H354,2)</f>
        <v>0</v>
      </c>
      <c r="BL354" s="17" t="s">
        <v>152</v>
      </c>
      <c r="BM354" s="17" t="s">
        <v>574</v>
      </c>
    </row>
    <row r="355" spans="2:63" s="10" customFormat="1" ht="37.35" customHeight="1">
      <c r="B355" s="165"/>
      <c r="C355" s="166"/>
      <c r="D355" s="167" t="s">
        <v>76</v>
      </c>
      <c r="E355" s="168" t="s">
        <v>575</v>
      </c>
      <c r="F355" s="168" t="s">
        <v>576</v>
      </c>
      <c r="G355" s="166"/>
      <c r="H355" s="166"/>
      <c r="I355" s="169"/>
      <c r="J355" s="170">
        <f>BK355</f>
        <v>0</v>
      </c>
      <c r="K355" s="166"/>
      <c r="L355" s="171"/>
      <c r="M355" s="172"/>
      <c r="N355" s="173"/>
      <c r="O355" s="173"/>
      <c r="P355" s="174">
        <f>P356</f>
        <v>0</v>
      </c>
      <c r="Q355" s="173"/>
      <c r="R355" s="174">
        <f>R356</f>
        <v>0.05332833000000001</v>
      </c>
      <c r="S355" s="173"/>
      <c r="T355" s="175">
        <f>T356</f>
        <v>0</v>
      </c>
      <c r="AR355" s="176" t="s">
        <v>85</v>
      </c>
      <c r="AT355" s="177" t="s">
        <v>76</v>
      </c>
      <c r="AU355" s="177" t="s">
        <v>77</v>
      </c>
      <c r="AY355" s="176" t="s">
        <v>146</v>
      </c>
      <c r="BK355" s="178">
        <f>BK356</f>
        <v>0</v>
      </c>
    </row>
    <row r="356" spans="2:63" s="10" customFormat="1" ht="19.9" customHeight="1">
      <c r="B356" s="165"/>
      <c r="C356" s="166"/>
      <c r="D356" s="179" t="s">
        <v>76</v>
      </c>
      <c r="E356" s="180" t="s">
        <v>577</v>
      </c>
      <c r="F356" s="180" t="s">
        <v>578</v>
      </c>
      <c r="G356" s="166"/>
      <c r="H356" s="166"/>
      <c r="I356" s="169"/>
      <c r="J356" s="181">
        <f>BK356</f>
        <v>0</v>
      </c>
      <c r="K356" s="166"/>
      <c r="L356" s="171"/>
      <c r="M356" s="172"/>
      <c r="N356" s="173"/>
      <c r="O356" s="173"/>
      <c r="P356" s="174">
        <f>SUM(P357:P363)</f>
        <v>0</v>
      </c>
      <c r="Q356" s="173"/>
      <c r="R356" s="174">
        <f>SUM(R357:R363)</f>
        <v>0.05332833000000001</v>
      </c>
      <c r="S356" s="173"/>
      <c r="T356" s="175">
        <f>SUM(T357:T363)</f>
        <v>0</v>
      </c>
      <c r="AR356" s="176" t="s">
        <v>85</v>
      </c>
      <c r="AT356" s="177" t="s">
        <v>76</v>
      </c>
      <c r="AU356" s="177" t="s">
        <v>22</v>
      </c>
      <c r="AY356" s="176" t="s">
        <v>146</v>
      </c>
      <c r="BK356" s="178">
        <f>SUM(BK357:BK363)</f>
        <v>0</v>
      </c>
    </row>
    <row r="357" spans="2:65" s="1" customFormat="1" ht="69.75" customHeight="1">
      <c r="B357" s="34"/>
      <c r="C357" s="182" t="s">
        <v>579</v>
      </c>
      <c r="D357" s="182" t="s">
        <v>148</v>
      </c>
      <c r="E357" s="183" t="s">
        <v>580</v>
      </c>
      <c r="F357" s="184" t="s">
        <v>581</v>
      </c>
      <c r="G357" s="185" t="s">
        <v>151</v>
      </c>
      <c r="H357" s="186">
        <v>64.251</v>
      </c>
      <c r="I357" s="187"/>
      <c r="J357" s="188">
        <f>ROUND(I357*H357,2)</f>
        <v>0</v>
      </c>
      <c r="K357" s="184" t="s">
        <v>20</v>
      </c>
      <c r="L357" s="54"/>
      <c r="M357" s="189" t="s">
        <v>20</v>
      </c>
      <c r="N357" s="190" t="s">
        <v>48</v>
      </c>
      <c r="O357" s="35"/>
      <c r="P357" s="191">
        <f>O357*H357</f>
        <v>0</v>
      </c>
      <c r="Q357" s="191">
        <v>0.00083</v>
      </c>
      <c r="R357" s="191">
        <f>Q357*H357</f>
        <v>0.05332833000000001</v>
      </c>
      <c r="S357" s="191">
        <v>0</v>
      </c>
      <c r="T357" s="192">
        <f>S357*H357</f>
        <v>0</v>
      </c>
      <c r="AR357" s="17" t="s">
        <v>236</v>
      </c>
      <c r="AT357" s="17" t="s">
        <v>148</v>
      </c>
      <c r="AU357" s="17" t="s">
        <v>85</v>
      </c>
      <c r="AY357" s="17" t="s">
        <v>146</v>
      </c>
      <c r="BE357" s="193">
        <f>IF(N357="základní",J357,0)</f>
        <v>0</v>
      </c>
      <c r="BF357" s="193">
        <f>IF(N357="snížená",J357,0)</f>
        <v>0</v>
      </c>
      <c r="BG357" s="193">
        <f>IF(N357="zákl. přenesená",J357,0)</f>
        <v>0</v>
      </c>
      <c r="BH357" s="193">
        <f>IF(N357="sníž. přenesená",J357,0)</f>
        <v>0</v>
      </c>
      <c r="BI357" s="193">
        <f>IF(N357="nulová",J357,0)</f>
        <v>0</v>
      </c>
      <c r="BJ357" s="17" t="s">
        <v>22</v>
      </c>
      <c r="BK357" s="193">
        <f>ROUND(I357*H357,2)</f>
        <v>0</v>
      </c>
      <c r="BL357" s="17" t="s">
        <v>236</v>
      </c>
      <c r="BM357" s="17" t="s">
        <v>582</v>
      </c>
    </row>
    <row r="358" spans="2:51" s="13" customFormat="1" ht="27">
      <c r="B358" s="221"/>
      <c r="C358" s="222"/>
      <c r="D358" s="206" t="s">
        <v>154</v>
      </c>
      <c r="E358" s="223" t="s">
        <v>20</v>
      </c>
      <c r="F358" s="224" t="s">
        <v>491</v>
      </c>
      <c r="G358" s="222"/>
      <c r="H358" s="225" t="s">
        <v>20</v>
      </c>
      <c r="I358" s="226"/>
      <c r="J358" s="222"/>
      <c r="K358" s="222"/>
      <c r="L358" s="227"/>
      <c r="M358" s="228"/>
      <c r="N358" s="229"/>
      <c r="O358" s="229"/>
      <c r="P358" s="229"/>
      <c r="Q358" s="229"/>
      <c r="R358" s="229"/>
      <c r="S358" s="229"/>
      <c r="T358" s="230"/>
      <c r="AT358" s="231" t="s">
        <v>154</v>
      </c>
      <c r="AU358" s="231" t="s">
        <v>85</v>
      </c>
      <c r="AV358" s="13" t="s">
        <v>22</v>
      </c>
      <c r="AW358" s="13" t="s">
        <v>41</v>
      </c>
      <c r="AX358" s="13" t="s">
        <v>77</v>
      </c>
      <c r="AY358" s="231" t="s">
        <v>146</v>
      </c>
    </row>
    <row r="359" spans="2:51" s="13" customFormat="1" ht="13.5">
      <c r="B359" s="221"/>
      <c r="C359" s="222"/>
      <c r="D359" s="206" t="s">
        <v>154</v>
      </c>
      <c r="E359" s="223" t="s">
        <v>20</v>
      </c>
      <c r="F359" s="224" t="s">
        <v>493</v>
      </c>
      <c r="G359" s="222"/>
      <c r="H359" s="225" t="s">
        <v>20</v>
      </c>
      <c r="I359" s="226"/>
      <c r="J359" s="222"/>
      <c r="K359" s="222"/>
      <c r="L359" s="227"/>
      <c r="M359" s="228"/>
      <c r="N359" s="229"/>
      <c r="O359" s="229"/>
      <c r="P359" s="229"/>
      <c r="Q359" s="229"/>
      <c r="R359" s="229"/>
      <c r="S359" s="229"/>
      <c r="T359" s="230"/>
      <c r="AT359" s="231" t="s">
        <v>154</v>
      </c>
      <c r="AU359" s="231" t="s">
        <v>85</v>
      </c>
      <c r="AV359" s="13" t="s">
        <v>22</v>
      </c>
      <c r="AW359" s="13" t="s">
        <v>41</v>
      </c>
      <c r="AX359" s="13" t="s">
        <v>77</v>
      </c>
      <c r="AY359" s="231" t="s">
        <v>146</v>
      </c>
    </row>
    <row r="360" spans="2:51" s="11" customFormat="1" ht="13.5">
      <c r="B360" s="194"/>
      <c r="C360" s="195"/>
      <c r="D360" s="206" t="s">
        <v>154</v>
      </c>
      <c r="E360" s="207" t="s">
        <v>20</v>
      </c>
      <c r="F360" s="208" t="s">
        <v>583</v>
      </c>
      <c r="G360" s="195"/>
      <c r="H360" s="209">
        <v>9.546</v>
      </c>
      <c r="I360" s="200"/>
      <c r="J360" s="195"/>
      <c r="K360" s="195"/>
      <c r="L360" s="201"/>
      <c r="M360" s="202"/>
      <c r="N360" s="203"/>
      <c r="O360" s="203"/>
      <c r="P360" s="203"/>
      <c r="Q360" s="203"/>
      <c r="R360" s="203"/>
      <c r="S360" s="203"/>
      <c r="T360" s="204"/>
      <c r="AT360" s="205" t="s">
        <v>154</v>
      </c>
      <c r="AU360" s="205" t="s">
        <v>85</v>
      </c>
      <c r="AV360" s="11" t="s">
        <v>85</v>
      </c>
      <c r="AW360" s="11" t="s">
        <v>41</v>
      </c>
      <c r="AX360" s="11" t="s">
        <v>77</v>
      </c>
      <c r="AY360" s="205" t="s">
        <v>146</v>
      </c>
    </row>
    <row r="361" spans="2:51" s="11" customFormat="1" ht="13.5">
      <c r="B361" s="194"/>
      <c r="C361" s="195"/>
      <c r="D361" s="206" t="s">
        <v>154</v>
      </c>
      <c r="E361" s="207" t="s">
        <v>20</v>
      </c>
      <c r="F361" s="208" t="s">
        <v>492</v>
      </c>
      <c r="G361" s="195"/>
      <c r="H361" s="209">
        <v>38</v>
      </c>
      <c r="I361" s="200"/>
      <c r="J361" s="195"/>
      <c r="K361" s="195"/>
      <c r="L361" s="201"/>
      <c r="M361" s="202"/>
      <c r="N361" s="203"/>
      <c r="O361" s="203"/>
      <c r="P361" s="203"/>
      <c r="Q361" s="203"/>
      <c r="R361" s="203"/>
      <c r="S361" s="203"/>
      <c r="T361" s="204"/>
      <c r="AT361" s="205" t="s">
        <v>154</v>
      </c>
      <c r="AU361" s="205" t="s">
        <v>85</v>
      </c>
      <c r="AV361" s="11" t="s">
        <v>85</v>
      </c>
      <c r="AW361" s="11" t="s">
        <v>41</v>
      </c>
      <c r="AX361" s="11" t="s">
        <v>77</v>
      </c>
      <c r="AY361" s="205" t="s">
        <v>146</v>
      </c>
    </row>
    <row r="362" spans="2:51" s="11" customFormat="1" ht="13.5">
      <c r="B362" s="194"/>
      <c r="C362" s="195"/>
      <c r="D362" s="206" t="s">
        <v>154</v>
      </c>
      <c r="E362" s="207" t="s">
        <v>20</v>
      </c>
      <c r="F362" s="208" t="s">
        <v>584</v>
      </c>
      <c r="G362" s="195"/>
      <c r="H362" s="209">
        <v>16.705</v>
      </c>
      <c r="I362" s="200"/>
      <c r="J362" s="195"/>
      <c r="K362" s="195"/>
      <c r="L362" s="201"/>
      <c r="M362" s="202"/>
      <c r="N362" s="203"/>
      <c r="O362" s="203"/>
      <c r="P362" s="203"/>
      <c r="Q362" s="203"/>
      <c r="R362" s="203"/>
      <c r="S362" s="203"/>
      <c r="T362" s="204"/>
      <c r="AT362" s="205" t="s">
        <v>154</v>
      </c>
      <c r="AU362" s="205" t="s">
        <v>85</v>
      </c>
      <c r="AV362" s="11" t="s">
        <v>85</v>
      </c>
      <c r="AW362" s="11" t="s">
        <v>41</v>
      </c>
      <c r="AX362" s="11" t="s">
        <v>77</v>
      </c>
      <c r="AY362" s="205" t="s">
        <v>146</v>
      </c>
    </row>
    <row r="363" spans="2:51" s="12" customFormat="1" ht="13.5">
      <c r="B363" s="210"/>
      <c r="C363" s="211"/>
      <c r="D363" s="206" t="s">
        <v>154</v>
      </c>
      <c r="E363" s="232" t="s">
        <v>20</v>
      </c>
      <c r="F363" s="233" t="s">
        <v>165</v>
      </c>
      <c r="G363" s="211"/>
      <c r="H363" s="234">
        <v>64.251</v>
      </c>
      <c r="I363" s="215"/>
      <c r="J363" s="211"/>
      <c r="K363" s="211"/>
      <c r="L363" s="216"/>
      <c r="M363" s="248"/>
      <c r="N363" s="249"/>
      <c r="O363" s="249"/>
      <c r="P363" s="249"/>
      <c r="Q363" s="249"/>
      <c r="R363" s="249"/>
      <c r="S363" s="249"/>
      <c r="T363" s="250"/>
      <c r="AT363" s="220" t="s">
        <v>154</v>
      </c>
      <c r="AU363" s="220" t="s">
        <v>85</v>
      </c>
      <c r="AV363" s="12" t="s">
        <v>152</v>
      </c>
      <c r="AW363" s="12" t="s">
        <v>41</v>
      </c>
      <c r="AX363" s="12" t="s">
        <v>22</v>
      </c>
      <c r="AY363" s="220" t="s">
        <v>146</v>
      </c>
    </row>
    <row r="364" spans="2:12" s="1" customFormat="1" ht="6.95" customHeight="1">
      <c r="B364" s="49"/>
      <c r="C364" s="50"/>
      <c r="D364" s="50"/>
      <c r="E364" s="50"/>
      <c r="F364" s="50"/>
      <c r="G364" s="50"/>
      <c r="H364" s="50"/>
      <c r="I364" s="128"/>
      <c r="J364" s="50"/>
      <c r="K364" s="50"/>
      <c r="L364" s="54"/>
    </row>
  </sheetData>
  <sheetProtection password="CC35" sheet="1" objects="1" scenarios="1" formatColumns="0" formatRows="0" sort="0" autoFilter="0"/>
  <autoFilter ref="C85:K85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2"/>
  <sheetViews>
    <sheetView showGridLines="0" workbookViewId="0" topLeftCell="A1">
      <pane ySplit="1" topLeftCell="A71" activePane="bottomLeft" state="frozen"/>
      <selection pane="topLeft" activeCell="E20" sqref="E20:AN20"/>
      <selection pane="bottomLeft" activeCell="E20" sqref="E20:AN2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57"/>
      <c r="C1" s="257"/>
      <c r="D1" s="256" t="s">
        <v>1</v>
      </c>
      <c r="E1" s="257"/>
      <c r="F1" s="258" t="s">
        <v>646</v>
      </c>
      <c r="G1" s="382" t="s">
        <v>647</v>
      </c>
      <c r="H1" s="382"/>
      <c r="I1" s="262"/>
      <c r="J1" s="258" t="s">
        <v>648</v>
      </c>
      <c r="K1" s="256" t="s">
        <v>89</v>
      </c>
      <c r="L1" s="258" t="s">
        <v>649</v>
      </c>
      <c r="M1" s="258"/>
      <c r="N1" s="258"/>
      <c r="O1" s="258"/>
      <c r="P1" s="258"/>
      <c r="Q1" s="258"/>
      <c r="R1" s="258"/>
      <c r="S1" s="258"/>
      <c r="T1" s="258"/>
      <c r="U1" s="254"/>
      <c r="V1" s="254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95" customHeight="1"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17" t="s">
        <v>88</v>
      </c>
    </row>
    <row r="3" spans="2:46" ht="6.95" customHeight="1">
      <c r="B3" s="18"/>
      <c r="C3" s="19"/>
      <c r="D3" s="19"/>
      <c r="E3" s="19"/>
      <c r="F3" s="19"/>
      <c r="G3" s="19"/>
      <c r="H3" s="19"/>
      <c r="I3" s="105"/>
      <c r="J3" s="19"/>
      <c r="K3" s="20"/>
      <c r="AT3" s="17" t="s">
        <v>85</v>
      </c>
    </row>
    <row r="4" spans="2:46" ht="36.95" customHeight="1">
      <c r="B4" s="21"/>
      <c r="C4" s="22"/>
      <c r="D4" s="23" t="s">
        <v>94</v>
      </c>
      <c r="E4" s="22"/>
      <c r="F4" s="22"/>
      <c r="G4" s="22"/>
      <c r="H4" s="22"/>
      <c r="I4" s="106"/>
      <c r="J4" s="22"/>
      <c r="K4" s="24"/>
      <c r="M4" s="25" t="s">
        <v>10</v>
      </c>
      <c r="AT4" s="17" t="s">
        <v>4</v>
      </c>
    </row>
    <row r="5" spans="2:11" ht="6.95" customHeight="1">
      <c r="B5" s="21"/>
      <c r="C5" s="22"/>
      <c r="D5" s="22"/>
      <c r="E5" s="22"/>
      <c r="F5" s="22"/>
      <c r="G5" s="22"/>
      <c r="H5" s="22"/>
      <c r="I5" s="106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106"/>
      <c r="J6" s="22"/>
      <c r="K6" s="24"/>
    </row>
    <row r="7" spans="2:11" ht="22.5" customHeight="1">
      <c r="B7" s="21"/>
      <c r="C7" s="22"/>
      <c r="D7" s="22"/>
      <c r="E7" s="383" t="str">
        <f>'Rekapitulace stavby'!K6</f>
        <v>VT Osoblaha-Petrovice Petr1 km 30,700-33,000</v>
      </c>
      <c r="F7" s="346"/>
      <c r="G7" s="346"/>
      <c r="H7" s="346"/>
      <c r="I7" s="106"/>
      <c r="J7" s="22"/>
      <c r="K7" s="24"/>
    </row>
    <row r="8" spans="2:11" s="1" customFormat="1" ht="15">
      <c r="B8" s="34"/>
      <c r="C8" s="35"/>
      <c r="D8" s="30" t="s">
        <v>103</v>
      </c>
      <c r="E8" s="35"/>
      <c r="F8" s="35"/>
      <c r="G8" s="35"/>
      <c r="H8" s="35"/>
      <c r="I8" s="107"/>
      <c r="J8" s="35"/>
      <c r="K8" s="38"/>
    </row>
    <row r="9" spans="2:11" s="1" customFormat="1" ht="36.95" customHeight="1">
      <c r="B9" s="34"/>
      <c r="C9" s="35"/>
      <c r="D9" s="35"/>
      <c r="E9" s="384" t="s">
        <v>585</v>
      </c>
      <c r="F9" s="352"/>
      <c r="G9" s="352"/>
      <c r="H9" s="352"/>
      <c r="I9" s="107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7"/>
      <c r="J10" s="35"/>
      <c r="K10" s="38"/>
    </row>
    <row r="11" spans="2:11" s="1" customFormat="1" ht="14.4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108" t="s">
        <v>21</v>
      </c>
      <c r="J11" s="28" t="s">
        <v>20</v>
      </c>
      <c r="K11" s="38"/>
    </row>
    <row r="12" spans="2:11" s="1" customFormat="1" ht="14.4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108" t="s">
        <v>25</v>
      </c>
      <c r="J12" s="109" t="str">
        <f>'Rekapitulace stavby'!AN8</f>
        <v>15.12.2016</v>
      </c>
      <c r="K12" s="38"/>
    </row>
    <row r="13" spans="2:11" s="1" customFormat="1" ht="10.9" customHeight="1">
      <c r="B13" s="34"/>
      <c r="C13" s="35"/>
      <c r="D13" s="35"/>
      <c r="E13" s="35"/>
      <c r="F13" s="35"/>
      <c r="G13" s="35"/>
      <c r="H13" s="35"/>
      <c r="I13" s="107"/>
      <c r="J13" s="35"/>
      <c r="K13" s="38"/>
    </row>
    <row r="14" spans="2:11" s="1" customFormat="1" ht="14.45" customHeight="1">
      <c r="B14" s="34"/>
      <c r="C14" s="35"/>
      <c r="D14" s="30" t="s">
        <v>29</v>
      </c>
      <c r="E14" s="35"/>
      <c r="F14" s="35"/>
      <c r="G14" s="35"/>
      <c r="H14" s="35"/>
      <c r="I14" s="108" t="s">
        <v>30</v>
      </c>
      <c r="J14" s="28" t="s">
        <v>31</v>
      </c>
      <c r="K14" s="38"/>
    </row>
    <row r="15" spans="2:11" s="1" customFormat="1" ht="18" customHeight="1">
      <c r="B15" s="34"/>
      <c r="C15" s="35"/>
      <c r="D15" s="35"/>
      <c r="E15" s="28" t="s">
        <v>32</v>
      </c>
      <c r="F15" s="35"/>
      <c r="G15" s="35"/>
      <c r="H15" s="35"/>
      <c r="I15" s="108" t="s">
        <v>33</v>
      </c>
      <c r="J15" s="28" t="s">
        <v>34</v>
      </c>
      <c r="K15" s="38"/>
    </row>
    <row r="16" spans="2:11" s="1" customFormat="1" ht="6.95" customHeight="1">
      <c r="B16" s="34"/>
      <c r="C16" s="35"/>
      <c r="D16" s="35"/>
      <c r="E16" s="35"/>
      <c r="F16" s="35"/>
      <c r="G16" s="35"/>
      <c r="H16" s="35"/>
      <c r="I16" s="107"/>
      <c r="J16" s="35"/>
      <c r="K16" s="38"/>
    </row>
    <row r="17" spans="2:11" s="1" customFormat="1" ht="14.45" customHeight="1">
      <c r="B17" s="34"/>
      <c r="C17" s="35"/>
      <c r="D17" s="30" t="s">
        <v>35</v>
      </c>
      <c r="E17" s="35"/>
      <c r="F17" s="35"/>
      <c r="G17" s="35"/>
      <c r="H17" s="35"/>
      <c r="I17" s="108" t="s">
        <v>30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108" t="s">
        <v>33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07"/>
      <c r="J19" s="35"/>
      <c r="K19" s="38"/>
    </row>
    <row r="20" spans="2:11" s="1" customFormat="1" ht="14.45" customHeight="1">
      <c r="B20" s="34"/>
      <c r="C20" s="35"/>
      <c r="D20" s="30" t="s">
        <v>37</v>
      </c>
      <c r="E20" s="35"/>
      <c r="F20" s="35"/>
      <c r="G20" s="35"/>
      <c r="H20" s="35"/>
      <c r="I20" s="108" t="s">
        <v>30</v>
      </c>
      <c r="J20" s="28" t="s">
        <v>38</v>
      </c>
      <c r="K20" s="38"/>
    </row>
    <row r="21" spans="2:11" s="1" customFormat="1" ht="18" customHeight="1">
      <c r="B21" s="34"/>
      <c r="C21" s="35"/>
      <c r="D21" s="35"/>
      <c r="E21" s="28" t="s">
        <v>39</v>
      </c>
      <c r="F21" s="35"/>
      <c r="G21" s="35"/>
      <c r="H21" s="35"/>
      <c r="I21" s="108" t="s">
        <v>33</v>
      </c>
      <c r="J21" s="28" t="s">
        <v>40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07"/>
      <c r="J22" s="35"/>
      <c r="K22" s="38"/>
    </row>
    <row r="23" spans="2:11" s="1" customFormat="1" ht="14.45" customHeight="1">
      <c r="B23" s="34"/>
      <c r="C23" s="35"/>
      <c r="D23" s="30" t="s">
        <v>42</v>
      </c>
      <c r="E23" s="35"/>
      <c r="F23" s="35"/>
      <c r="G23" s="35"/>
      <c r="H23" s="35"/>
      <c r="I23" s="107"/>
      <c r="J23" s="35"/>
      <c r="K23" s="38"/>
    </row>
    <row r="24" spans="2:11" s="6" customFormat="1" ht="22.5" customHeight="1">
      <c r="B24" s="110"/>
      <c r="C24" s="111"/>
      <c r="D24" s="111"/>
      <c r="E24" s="348" t="s">
        <v>20</v>
      </c>
      <c r="F24" s="385"/>
      <c r="G24" s="385"/>
      <c r="H24" s="385"/>
      <c r="I24" s="112"/>
      <c r="J24" s="111"/>
      <c r="K24" s="113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07"/>
      <c r="J25" s="35"/>
      <c r="K25" s="38"/>
    </row>
    <row r="26" spans="2:11" s="1" customFormat="1" ht="6.95" customHeight="1">
      <c r="B26" s="34"/>
      <c r="C26" s="35"/>
      <c r="D26" s="78"/>
      <c r="E26" s="78"/>
      <c r="F26" s="78"/>
      <c r="G26" s="78"/>
      <c r="H26" s="78"/>
      <c r="I26" s="114"/>
      <c r="J26" s="78"/>
      <c r="K26" s="115"/>
    </row>
    <row r="27" spans="2:11" s="1" customFormat="1" ht="25.35" customHeight="1">
      <c r="B27" s="34"/>
      <c r="C27" s="35"/>
      <c r="D27" s="116" t="s">
        <v>43</v>
      </c>
      <c r="E27" s="35"/>
      <c r="F27" s="35"/>
      <c r="G27" s="35"/>
      <c r="H27" s="35"/>
      <c r="I27" s="107"/>
      <c r="J27" s="117">
        <f>ROUND(J78,2)</f>
        <v>0</v>
      </c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14"/>
      <c r="J28" s="78"/>
      <c r="K28" s="115"/>
    </row>
    <row r="29" spans="2:11" s="1" customFormat="1" ht="14.45" customHeight="1">
      <c r="B29" s="34"/>
      <c r="C29" s="35"/>
      <c r="D29" s="35"/>
      <c r="E29" s="35"/>
      <c r="F29" s="39" t="s">
        <v>45</v>
      </c>
      <c r="G29" s="35"/>
      <c r="H29" s="35"/>
      <c r="I29" s="118" t="s">
        <v>44</v>
      </c>
      <c r="J29" s="39" t="s">
        <v>46</v>
      </c>
      <c r="K29" s="38"/>
    </row>
    <row r="30" spans="2:11" s="1" customFormat="1" ht="14.45" customHeight="1">
      <c r="B30" s="34"/>
      <c r="C30" s="35"/>
      <c r="D30" s="42" t="s">
        <v>47</v>
      </c>
      <c r="E30" s="42" t="s">
        <v>48</v>
      </c>
      <c r="F30" s="119">
        <f>ROUND(SUM(BE78:BE121),2)</f>
        <v>0</v>
      </c>
      <c r="G30" s="35"/>
      <c r="H30" s="35"/>
      <c r="I30" s="120">
        <v>0.21</v>
      </c>
      <c r="J30" s="119">
        <f>ROUND(ROUND((SUM(BE78:BE121)),2)*I30,2)</f>
        <v>0</v>
      </c>
      <c r="K30" s="38"/>
    </row>
    <row r="31" spans="2:11" s="1" customFormat="1" ht="14.45" customHeight="1">
      <c r="B31" s="34"/>
      <c r="C31" s="35"/>
      <c r="D31" s="35"/>
      <c r="E31" s="42" t="s">
        <v>49</v>
      </c>
      <c r="F31" s="119">
        <f>ROUND(SUM(BF78:BF121),2)</f>
        <v>0</v>
      </c>
      <c r="G31" s="35"/>
      <c r="H31" s="35"/>
      <c r="I31" s="120">
        <v>0.15</v>
      </c>
      <c r="J31" s="119">
        <f>ROUND(ROUND((SUM(BF78:BF121)),2)*I31,2)</f>
        <v>0</v>
      </c>
      <c r="K31" s="38"/>
    </row>
    <row r="32" spans="2:11" s="1" customFormat="1" ht="14.45" customHeight="1" hidden="1">
      <c r="B32" s="34"/>
      <c r="C32" s="35"/>
      <c r="D32" s="35"/>
      <c r="E32" s="42" t="s">
        <v>50</v>
      </c>
      <c r="F32" s="119">
        <f>ROUND(SUM(BG78:BG121),2)</f>
        <v>0</v>
      </c>
      <c r="G32" s="35"/>
      <c r="H32" s="35"/>
      <c r="I32" s="120">
        <v>0.21</v>
      </c>
      <c r="J32" s="119">
        <v>0</v>
      </c>
      <c r="K32" s="38"/>
    </row>
    <row r="33" spans="2:11" s="1" customFormat="1" ht="14.45" customHeight="1" hidden="1">
      <c r="B33" s="34"/>
      <c r="C33" s="35"/>
      <c r="D33" s="35"/>
      <c r="E33" s="42" t="s">
        <v>51</v>
      </c>
      <c r="F33" s="119">
        <f>ROUND(SUM(BH78:BH121),2)</f>
        <v>0</v>
      </c>
      <c r="G33" s="35"/>
      <c r="H33" s="35"/>
      <c r="I33" s="120">
        <v>0.15</v>
      </c>
      <c r="J33" s="119">
        <v>0</v>
      </c>
      <c r="K33" s="38"/>
    </row>
    <row r="34" spans="2:11" s="1" customFormat="1" ht="14.45" customHeight="1" hidden="1">
      <c r="B34" s="34"/>
      <c r="C34" s="35"/>
      <c r="D34" s="35"/>
      <c r="E34" s="42" t="s">
        <v>52</v>
      </c>
      <c r="F34" s="119">
        <f>ROUND(SUM(BI78:BI121),2)</f>
        <v>0</v>
      </c>
      <c r="G34" s="35"/>
      <c r="H34" s="35"/>
      <c r="I34" s="120">
        <v>0</v>
      </c>
      <c r="J34" s="119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07"/>
      <c r="J35" s="35"/>
      <c r="K35" s="38"/>
    </row>
    <row r="36" spans="2:11" s="1" customFormat="1" ht="25.35" customHeight="1">
      <c r="B36" s="34"/>
      <c r="C36" s="121"/>
      <c r="D36" s="122" t="s">
        <v>53</v>
      </c>
      <c r="E36" s="72"/>
      <c r="F36" s="72"/>
      <c r="G36" s="123" t="s">
        <v>54</v>
      </c>
      <c r="H36" s="124" t="s">
        <v>55</v>
      </c>
      <c r="I36" s="125"/>
      <c r="J36" s="126">
        <f>SUM(J27:J34)</f>
        <v>0</v>
      </c>
      <c r="K36" s="127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28"/>
      <c r="J37" s="50"/>
      <c r="K37" s="51"/>
    </row>
    <row r="41" spans="2:11" s="1" customFormat="1" ht="6.95" customHeight="1">
      <c r="B41" s="129"/>
      <c r="C41" s="130"/>
      <c r="D41" s="130"/>
      <c r="E41" s="130"/>
      <c r="F41" s="130"/>
      <c r="G41" s="130"/>
      <c r="H41" s="130"/>
      <c r="I41" s="131"/>
      <c r="J41" s="130"/>
      <c r="K41" s="132"/>
    </row>
    <row r="42" spans="2:11" s="1" customFormat="1" ht="36.95" customHeight="1">
      <c r="B42" s="34"/>
      <c r="C42" s="23" t="s">
        <v>115</v>
      </c>
      <c r="D42" s="35"/>
      <c r="E42" s="35"/>
      <c r="F42" s="35"/>
      <c r="G42" s="35"/>
      <c r="H42" s="35"/>
      <c r="I42" s="107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07"/>
      <c r="J43" s="35"/>
      <c r="K43" s="38"/>
    </row>
    <row r="44" spans="2:11" s="1" customFormat="1" ht="14.45" customHeight="1">
      <c r="B44" s="34"/>
      <c r="C44" s="30" t="s">
        <v>16</v>
      </c>
      <c r="D44" s="35"/>
      <c r="E44" s="35"/>
      <c r="F44" s="35"/>
      <c r="G44" s="35"/>
      <c r="H44" s="35"/>
      <c r="I44" s="107"/>
      <c r="J44" s="35"/>
      <c r="K44" s="38"/>
    </row>
    <row r="45" spans="2:11" s="1" customFormat="1" ht="22.5" customHeight="1">
      <c r="B45" s="34"/>
      <c r="C45" s="35"/>
      <c r="D45" s="35"/>
      <c r="E45" s="383" t="str">
        <f>E7</f>
        <v>VT Osoblaha-Petrovice Petr1 km 30,700-33,000</v>
      </c>
      <c r="F45" s="352"/>
      <c r="G45" s="352"/>
      <c r="H45" s="352"/>
      <c r="I45" s="107"/>
      <c r="J45" s="35"/>
      <c r="K45" s="38"/>
    </row>
    <row r="46" spans="2:11" s="1" customFormat="1" ht="14.45" customHeight="1">
      <c r="B46" s="34"/>
      <c r="C46" s="30" t="s">
        <v>103</v>
      </c>
      <c r="D46" s="35"/>
      <c r="E46" s="35"/>
      <c r="F46" s="35"/>
      <c r="G46" s="35"/>
      <c r="H46" s="35"/>
      <c r="I46" s="107"/>
      <c r="J46" s="35"/>
      <c r="K46" s="38"/>
    </row>
    <row r="47" spans="2:11" s="1" customFormat="1" ht="23.25" customHeight="1">
      <c r="B47" s="34"/>
      <c r="C47" s="35"/>
      <c r="D47" s="35"/>
      <c r="E47" s="384" t="str">
        <f>E9</f>
        <v>43092-02 - VT Osoblaha- Petrovice - Ostatní náklady spojené se stavbou</v>
      </c>
      <c r="F47" s="352"/>
      <c r="G47" s="352"/>
      <c r="H47" s="352"/>
      <c r="I47" s="107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07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Petrovice</v>
      </c>
      <c r="G49" s="35"/>
      <c r="H49" s="35"/>
      <c r="I49" s="108" t="s">
        <v>25</v>
      </c>
      <c r="J49" s="109" t="str">
        <f>IF(J12="","",J12)</f>
        <v>15.12.2016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107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Povodí Odry, státní podnik</v>
      </c>
      <c r="G51" s="35"/>
      <c r="H51" s="35"/>
      <c r="I51" s="108" t="s">
        <v>37</v>
      </c>
      <c r="J51" s="28" t="str">
        <f>E21</f>
        <v>Lesprojekt Krnov s.r.o.</v>
      </c>
      <c r="K51" s="38"/>
    </row>
    <row r="52" spans="2:11" s="1" customFormat="1" ht="14.45" customHeight="1">
      <c r="B52" s="34"/>
      <c r="C52" s="30" t="s">
        <v>35</v>
      </c>
      <c r="D52" s="35"/>
      <c r="E52" s="35"/>
      <c r="F52" s="28" t="str">
        <f>IF(E18="","",E18)</f>
        <v/>
      </c>
      <c r="G52" s="35"/>
      <c r="H52" s="35"/>
      <c r="I52" s="107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7"/>
      <c r="J53" s="35"/>
      <c r="K53" s="38"/>
    </row>
    <row r="54" spans="2:11" s="1" customFormat="1" ht="29.25" customHeight="1">
      <c r="B54" s="34"/>
      <c r="C54" s="133" t="s">
        <v>116</v>
      </c>
      <c r="D54" s="121"/>
      <c r="E54" s="121"/>
      <c r="F54" s="121"/>
      <c r="G54" s="121"/>
      <c r="H54" s="121"/>
      <c r="I54" s="134"/>
      <c r="J54" s="135" t="s">
        <v>117</v>
      </c>
      <c r="K54" s="136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7"/>
      <c r="J55" s="35"/>
      <c r="K55" s="38"/>
    </row>
    <row r="56" spans="2:47" s="1" customFormat="1" ht="29.25" customHeight="1">
      <c r="B56" s="34"/>
      <c r="C56" s="137" t="s">
        <v>118</v>
      </c>
      <c r="D56" s="35"/>
      <c r="E56" s="35"/>
      <c r="F56" s="35"/>
      <c r="G56" s="35"/>
      <c r="H56" s="35"/>
      <c r="I56" s="107"/>
      <c r="J56" s="117">
        <f>J78</f>
        <v>0</v>
      </c>
      <c r="K56" s="38"/>
      <c r="AU56" s="17" t="s">
        <v>119</v>
      </c>
    </row>
    <row r="57" spans="2:11" s="7" customFormat="1" ht="24.95" customHeight="1">
      <c r="B57" s="138"/>
      <c r="C57" s="139"/>
      <c r="D57" s="140" t="s">
        <v>586</v>
      </c>
      <c r="E57" s="141"/>
      <c r="F57" s="141"/>
      <c r="G57" s="141"/>
      <c r="H57" s="141"/>
      <c r="I57" s="142"/>
      <c r="J57" s="143">
        <f>J79</f>
        <v>0</v>
      </c>
      <c r="K57" s="144"/>
    </row>
    <row r="58" spans="2:11" s="8" customFormat="1" ht="19.9" customHeight="1">
      <c r="B58" s="145"/>
      <c r="C58" s="146"/>
      <c r="D58" s="147" t="s">
        <v>587</v>
      </c>
      <c r="E58" s="148"/>
      <c r="F58" s="148"/>
      <c r="G58" s="148"/>
      <c r="H58" s="148"/>
      <c r="I58" s="149"/>
      <c r="J58" s="150">
        <f>J80</f>
        <v>0</v>
      </c>
      <c r="K58" s="151"/>
    </row>
    <row r="59" spans="2:11" s="1" customFormat="1" ht="21.75" customHeight="1">
      <c r="B59" s="34"/>
      <c r="C59" s="35"/>
      <c r="D59" s="35"/>
      <c r="E59" s="35"/>
      <c r="F59" s="35"/>
      <c r="G59" s="35"/>
      <c r="H59" s="35"/>
      <c r="I59" s="107"/>
      <c r="J59" s="35"/>
      <c r="K59" s="38"/>
    </row>
    <row r="60" spans="2:11" s="1" customFormat="1" ht="6.95" customHeight="1">
      <c r="B60" s="49"/>
      <c r="C60" s="50"/>
      <c r="D60" s="50"/>
      <c r="E60" s="50"/>
      <c r="F60" s="50"/>
      <c r="G60" s="50"/>
      <c r="H60" s="50"/>
      <c r="I60" s="128"/>
      <c r="J60" s="50"/>
      <c r="K60" s="51"/>
    </row>
    <row r="64" spans="2:12" s="1" customFormat="1" ht="6.95" customHeight="1">
      <c r="B64" s="52"/>
      <c r="C64" s="53"/>
      <c r="D64" s="53"/>
      <c r="E64" s="53"/>
      <c r="F64" s="53"/>
      <c r="G64" s="53"/>
      <c r="H64" s="53"/>
      <c r="I64" s="131"/>
      <c r="J64" s="53"/>
      <c r="K64" s="53"/>
      <c r="L64" s="54"/>
    </row>
    <row r="65" spans="2:12" s="1" customFormat="1" ht="36.95" customHeight="1">
      <c r="B65" s="34"/>
      <c r="C65" s="55" t="s">
        <v>130</v>
      </c>
      <c r="D65" s="56"/>
      <c r="E65" s="56"/>
      <c r="F65" s="56"/>
      <c r="G65" s="56"/>
      <c r="H65" s="56"/>
      <c r="I65" s="152"/>
      <c r="J65" s="56"/>
      <c r="K65" s="56"/>
      <c r="L65" s="54"/>
    </row>
    <row r="66" spans="2:12" s="1" customFormat="1" ht="6.95" customHeight="1">
      <c r="B66" s="34"/>
      <c r="C66" s="56"/>
      <c r="D66" s="56"/>
      <c r="E66" s="56"/>
      <c r="F66" s="56"/>
      <c r="G66" s="56"/>
      <c r="H66" s="56"/>
      <c r="I66" s="152"/>
      <c r="J66" s="56"/>
      <c r="K66" s="56"/>
      <c r="L66" s="54"/>
    </row>
    <row r="67" spans="2:12" s="1" customFormat="1" ht="14.45" customHeight="1">
      <c r="B67" s="34"/>
      <c r="C67" s="58" t="s">
        <v>16</v>
      </c>
      <c r="D67" s="56"/>
      <c r="E67" s="56"/>
      <c r="F67" s="56"/>
      <c r="G67" s="56"/>
      <c r="H67" s="56"/>
      <c r="I67" s="152"/>
      <c r="J67" s="56"/>
      <c r="K67" s="56"/>
      <c r="L67" s="54"/>
    </row>
    <row r="68" spans="2:12" s="1" customFormat="1" ht="22.5" customHeight="1">
      <c r="B68" s="34"/>
      <c r="C68" s="56"/>
      <c r="D68" s="56"/>
      <c r="E68" s="381" t="str">
        <f>E7</f>
        <v>VT Osoblaha-Petrovice Petr1 km 30,700-33,000</v>
      </c>
      <c r="F68" s="370"/>
      <c r="G68" s="370"/>
      <c r="H68" s="370"/>
      <c r="I68" s="152"/>
      <c r="J68" s="56"/>
      <c r="K68" s="56"/>
      <c r="L68" s="54"/>
    </row>
    <row r="69" spans="2:12" s="1" customFormat="1" ht="14.45" customHeight="1">
      <c r="B69" s="34"/>
      <c r="C69" s="58" t="s">
        <v>103</v>
      </c>
      <c r="D69" s="56"/>
      <c r="E69" s="56"/>
      <c r="F69" s="56"/>
      <c r="G69" s="56"/>
      <c r="H69" s="56"/>
      <c r="I69" s="152"/>
      <c r="J69" s="56"/>
      <c r="K69" s="56"/>
      <c r="L69" s="54"/>
    </row>
    <row r="70" spans="2:12" s="1" customFormat="1" ht="23.25" customHeight="1">
      <c r="B70" s="34"/>
      <c r="C70" s="56"/>
      <c r="D70" s="56"/>
      <c r="E70" s="367" t="str">
        <f>E9</f>
        <v>43092-02 - VT Osoblaha- Petrovice - Ostatní náklady spojené se stavbou</v>
      </c>
      <c r="F70" s="370"/>
      <c r="G70" s="370"/>
      <c r="H70" s="370"/>
      <c r="I70" s="152"/>
      <c r="J70" s="56"/>
      <c r="K70" s="56"/>
      <c r="L70" s="54"/>
    </row>
    <row r="71" spans="2:12" s="1" customFormat="1" ht="6.95" customHeight="1">
      <c r="B71" s="34"/>
      <c r="C71" s="56"/>
      <c r="D71" s="56"/>
      <c r="E71" s="56"/>
      <c r="F71" s="56"/>
      <c r="G71" s="56"/>
      <c r="H71" s="56"/>
      <c r="I71" s="152"/>
      <c r="J71" s="56"/>
      <c r="K71" s="56"/>
      <c r="L71" s="54"/>
    </row>
    <row r="72" spans="2:12" s="1" customFormat="1" ht="18" customHeight="1">
      <c r="B72" s="34"/>
      <c r="C72" s="58" t="s">
        <v>23</v>
      </c>
      <c r="D72" s="56"/>
      <c r="E72" s="56"/>
      <c r="F72" s="153" t="str">
        <f>F12</f>
        <v>Petrovice</v>
      </c>
      <c r="G72" s="56"/>
      <c r="H72" s="56"/>
      <c r="I72" s="154" t="s">
        <v>25</v>
      </c>
      <c r="J72" s="66" t="str">
        <f>IF(J12="","",J12)</f>
        <v>15.12.2016</v>
      </c>
      <c r="K72" s="56"/>
      <c r="L72" s="54"/>
    </row>
    <row r="73" spans="2:12" s="1" customFormat="1" ht="6.95" customHeight="1">
      <c r="B73" s="34"/>
      <c r="C73" s="56"/>
      <c r="D73" s="56"/>
      <c r="E73" s="56"/>
      <c r="F73" s="56"/>
      <c r="G73" s="56"/>
      <c r="H73" s="56"/>
      <c r="I73" s="152"/>
      <c r="J73" s="56"/>
      <c r="K73" s="56"/>
      <c r="L73" s="54"/>
    </row>
    <row r="74" spans="2:12" s="1" customFormat="1" ht="15">
      <c r="B74" s="34"/>
      <c r="C74" s="58" t="s">
        <v>29</v>
      </c>
      <c r="D74" s="56"/>
      <c r="E74" s="56"/>
      <c r="F74" s="153" t="str">
        <f>E15</f>
        <v>Povodí Odry, státní podnik</v>
      </c>
      <c r="G74" s="56"/>
      <c r="H74" s="56"/>
      <c r="I74" s="154" t="s">
        <v>37</v>
      </c>
      <c r="J74" s="153" t="str">
        <f>E21</f>
        <v>Lesprojekt Krnov s.r.o.</v>
      </c>
      <c r="K74" s="56"/>
      <c r="L74" s="54"/>
    </row>
    <row r="75" spans="2:12" s="1" customFormat="1" ht="14.45" customHeight="1">
      <c r="B75" s="34"/>
      <c r="C75" s="58" t="s">
        <v>35</v>
      </c>
      <c r="D75" s="56"/>
      <c r="E75" s="56"/>
      <c r="F75" s="153" t="str">
        <f>IF(E18="","",E18)</f>
        <v/>
      </c>
      <c r="G75" s="56"/>
      <c r="H75" s="56"/>
      <c r="I75" s="152"/>
      <c r="J75" s="56"/>
      <c r="K75" s="56"/>
      <c r="L75" s="54"/>
    </row>
    <row r="76" spans="2:12" s="1" customFormat="1" ht="10.35" customHeight="1">
      <c r="B76" s="34"/>
      <c r="C76" s="56"/>
      <c r="D76" s="56"/>
      <c r="E76" s="56"/>
      <c r="F76" s="56"/>
      <c r="G76" s="56"/>
      <c r="H76" s="56"/>
      <c r="I76" s="152"/>
      <c r="J76" s="56"/>
      <c r="K76" s="56"/>
      <c r="L76" s="54"/>
    </row>
    <row r="77" spans="2:20" s="9" customFormat="1" ht="29.25" customHeight="1">
      <c r="B77" s="155"/>
      <c r="C77" s="156" t="s">
        <v>131</v>
      </c>
      <c r="D77" s="157" t="s">
        <v>62</v>
      </c>
      <c r="E77" s="157" t="s">
        <v>58</v>
      </c>
      <c r="F77" s="157" t="s">
        <v>132</v>
      </c>
      <c r="G77" s="157" t="s">
        <v>133</v>
      </c>
      <c r="H77" s="157" t="s">
        <v>134</v>
      </c>
      <c r="I77" s="158" t="s">
        <v>135</v>
      </c>
      <c r="J77" s="157" t="s">
        <v>117</v>
      </c>
      <c r="K77" s="159" t="s">
        <v>136</v>
      </c>
      <c r="L77" s="160"/>
      <c r="M77" s="74" t="s">
        <v>137</v>
      </c>
      <c r="N77" s="75" t="s">
        <v>47</v>
      </c>
      <c r="O77" s="75" t="s">
        <v>138</v>
      </c>
      <c r="P77" s="75" t="s">
        <v>139</v>
      </c>
      <c r="Q77" s="75" t="s">
        <v>140</v>
      </c>
      <c r="R77" s="75" t="s">
        <v>141</v>
      </c>
      <c r="S77" s="75" t="s">
        <v>142</v>
      </c>
      <c r="T77" s="76" t="s">
        <v>143</v>
      </c>
    </row>
    <row r="78" spans="2:63" s="1" customFormat="1" ht="29.25" customHeight="1">
      <c r="B78" s="34"/>
      <c r="C78" s="80" t="s">
        <v>118</v>
      </c>
      <c r="D78" s="56"/>
      <c r="E78" s="56"/>
      <c r="F78" s="56"/>
      <c r="G78" s="56"/>
      <c r="H78" s="56"/>
      <c r="I78" s="152"/>
      <c r="J78" s="161">
        <f>BK78</f>
        <v>0</v>
      </c>
      <c r="K78" s="56"/>
      <c r="L78" s="54"/>
      <c r="M78" s="77"/>
      <c r="N78" s="78"/>
      <c r="O78" s="78"/>
      <c r="P78" s="162">
        <f>P79</f>
        <v>0</v>
      </c>
      <c r="Q78" s="78"/>
      <c r="R78" s="162">
        <f>R79</f>
        <v>0</v>
      </c>
      <c r="S78" s="78"/>
      <c r="T78" s="163">
        <f>T79</f>
        <v>0</v>
      </c>
      <c r="AT78" s="17" t="s">
        <v>76</v>
      </c>
      <c r="AU78" s="17" t="s">
        <v>119</v>
      </c>
      <c r="BK78" s="164">
        <f>BK79</f>
        <v>0</v>
      </c>
    </row>
    <row r="79" spans="2:63" s="10" customFormat="1" ht="37.35" customHeight="1">
      <c r="B79" s="165"/>
      <c r="C79" s="166"/>
      <c r="D79" s="167" t="s">
        <v>76</v>
      </c>
      <c r="E79" s="168" t="s">
        <v>588</v>
      </c>
      <c r="F79" s="168" t="s">
        <v>589</v>
      </c>
      <c r="G79" s="166"/>
      <c r="H79" s="166"/>
      <c r="I79" s="169"/>
      <c r="J79" s="170">
        <f>BK79</f>
        <v>0</v>
      </c>
      <c r="K79" s="166"/>
      <c r="L79" s="171"/>
      <c r="M79" s="172"/>
      <c r="N79" s="173"/>
      <c r="O79" s="173"/>
      <c r="P79" s="174">
        <f>P80</f>
        <v>0</v>
      </c>
      <c r="Q79" s="173"/>
      <c r="R79" s="174">
        <f>R80</f>
        <v>0</v>
      </c>
      <c r="S79" s="173"/>
      <c r="T79" s="175">
        <f>T80</f>
        <v>0</v>
      </c>
      <c r="AR79" s="176" t="s">
        <v>170</v>
      </c>
      <c r="AT79" s="177" t="s">
        <v>76</v>
      </c>
      <c r="AU79" s="177" t="s">
        <v>77</v>
      </c>
      <c r="AY79" s="176" t="s">
        <v>146</v>
      </c>
      <c r="BK79" s="178">
        <f>BK80</f>
        <v>0</v>
      </c>
    </row>
    <row r="80" spans="2:63" s="10" customFormat="1" ht="19.9" customHeight="1">
      <c r="B80" s="165"/>
      <c r="C80" s="166"/>
      <c r="D80" s="179" t="s">
        <v>76</v>
      </c>
      <c r="E80" s="180" t="s">
        <v>77</v>
      </c>
      <c r="F80" s="180" t="s">
        <v>589</v>
      </c>
      <c r="G80" s="166"/>
      <c r="H80" s="166"/>
      <c r="I80" s="169"/>
      <c r="J80" s="181">
        <f>BK80</f>
        <v>0</v>
      </c>
      <c r="K80" s="166"/>
      <c r="L80" s="171"/>
      <c r="M80" s="172"/>
      <c r="N80" s="173"/>
      <c r="O80" s="173"/>
      <c r="P80" s="174">
        <f>SUM(P81:P121)</f>
        <v>0</v>
      </c>
      <c r="Q80" s="173"/>
      <c r="R80" s="174">
        <f>SUM(R81:R121)</f>
        <v>0</v>
      </c>
      <c r="S80" s="173"/>
      <c r="T80" s="175">
        <f>SUM(T81:T121)</f>
        <v>0</v>
      </c>
      <c r="AR80" s="176" t="s">
        <v>170</v>
      </c>
      <c r="AT80" s="177" t="s">
        <v>76</v>
      </c>
      <c r="AU80" s="177" t="s">
        <v>22</v>
      </c>
      <c r="AY80" s="176" t="s">
        <v>146</v>
      </c>
      <c r="BK80" s="178">
        <f>SUM(BK81:BK121)</f>
        <v>0</v>
      </c>
    </row>
    <row r="81" spans="2:65" s="1" customFormat="1" ht="22.5" customHeight="1">
      <c r="B81" s="34"/>
      <c r="C81" s="182" t="s">
        <v>22</v>
      </c>
      <c r="D81" s="182" t="s">
        <v>148</v>
      </c>
      <c r="E81" s="183" t="s">
        <v>590</v>
      </c>
      <c r="F81" s="184" t="s">
        <v>591</v>
      </c>
      <c r="G81" s="185" t="s">
        <v>592</v>
      </c>
      <c r="H81" s="186">
        <v>1</v>
      </c>
      <c r="I81" s="187"/>
      <c r="J81" s="188">
        <f>ROUND(I81*H81,2)</f>
        <v>0</v>
      </c>
      <c r="K81" s="184" t="s">
        <v>168</v>
      </c>
      <c r="L81" s="54"/>
      <c r="M81" s="189" t="s">
        <v>20</v>
      </c>
      <c r="N81" s="190" t="s">
        <v>48</v>
      </c>
      <c r="O81" s="35"/>
      <c r="P81" s="191">
        <f>O81*H81</f>
        <v>0</v>
      </c>
      <c r="Q81" s="191">
        <v>0</v>
      </c>
      <c r="R81" s="191">
        <f>Q81*H81</f>
        <v>0</v>
      </c>
      <c r="S81" s="191">
        <v>0</v>
      </c>
      <c r="T81" s="192">
        <f>S81*H81</f>
        <v>0</v>
      </c>
      <c r="AR81" s="17" t="s">
        <v>593</v>
      </c>
      <c r="AT81" s="17" t="s">
        <v>148</v>
      </c>
      <c r="AU81" s="17" t="s">
        <v>85</v>
      </c>
      <c r="AY81" s="17" t="s">
        <v>146</v>
      </c>
      <c r="BE81" s="193">
        <f>IF(N81="základní",J81,0)</f>
        <v>0</v>
      </c>
      <c r="BF81" s="193">
        <f>IF(N81="snížená",J81,0)</f>
        <v>0</v>
      </c>
      <c r="BG81" s="193">
        <f>IF(N81="zákl. přenesená",J81,0)</f>
        <v>0</v>
      </c>
      <c r="BH81" s="193">
        <f>IF(N81="sníž. přenesená",J81,0)</f>
        <v>0</v>
      </c>
      <c r="BI81" s="193">
        <f>IF(N81="nulová",J81,0)</f>
        <v>0</v>
      </c>
      <c r="BJ81" s="17" t="s">
        <v>22</v>
      </c>
      <c r="BK81" s="193">
        <f>ROUND(I81*H81,2)</f>
        <v>0</v>
      </c>
      <c r="BL81" s="17" t="s">
        <v>593</v>
      </c>
      <c r="BM81" s="17" t="s">
        <v>594</v>
      </c>
    </row>
    <row r="82" spans="2:51" s="11" customFormat="1" ht="13.5">
      <c r="B82" s="194"/>
      <c r="C82" s="195"/>
      <c r="D82" s="196" t="s">
        <v>154</v>
      </c>
      <c r="E82" s="197" t="s">
        <v>20</v>
      </c>
      <c r="F82" s="198" t="s">
        <v>22</v>
      </c>
      <c r="G82" s="195"/>
      <c r="H82" s="199">
        <v>1</v>
      </c>
      <c r="I82" s="200"/>
      <c r="J82" s="195"/>
      <c r="K82" s="195"/>
      <c r="L82" s="201"/>
      <c r="M82" s="202"/>
      <c r="N82" s="203"/>
      <c r="O82" s="203"/>
      <c r="P82" s="203"/>
      <c r="Q82" s="203"/>
      <c r="R82" s="203"/>
      <c r="S82" s="203"/>
      <c r="T82" s="204"/>
      <c r="AT82" s="205" t="s">
        <v>154</v>
      </c>
      <c r="AU82" s="205" t="s">
        <v>85</v>
      </c>
      <c r="AV82" s="11" t="s">
        <v>85</v>
      </c>
      <c r="AW82" s="11" t="s">
        <v>41</v>
      </c>
      <c r="AX82" s="11" t="s">
        <v>22</v>
      </c>
      <c r="AY82" s="205" t="s">
        <v>146</v>
      </c>
    </row>
    <row r="83" spans="2:65" s="1" customFormat="1" ht="22.5" customHeight="1">
      <c r="B83" s="34"/>
      <c r="C83" s="182" t="s">
        <v>85</v>
      </c>
      <c r="D83" s="182" t="s">
        <v>148</v>
      </c>
      <c r="E83" s="183" t="s">
        <v>595</v>
      </c>
      <c r="F83" s="184" t="s">
        <v>596</v>
      </c>
      <c r="G83" s="185" t="s">
        <v>592</v>
      </c>
      <c r="H83" s="186">
        <v>1</v>
      </c>
      <c r="I83" s="187"/>
      <c r="J83" s="188">
        <f>ROUND(I83*H83,2)</f>
        <v>0</v>
      </c>
      <c r="K83" s="184" t="s">
        <v>20</v>
      </c>
      <c r="L83" s="54"/>
      <c r="M83" s="189" t="s">
        <v>20</v>
      </c>
      <c r="N83" s="190" t="s">
        <v>48</v>
      </c>
      <c r="O83" s="35"/>
      <c r="P83" s="191">
        <f>O83*H83</f>
        <v>0</v>
      </c>
      <c r="Q83" s="191">
        <v>0</v>
      </c>
      <c r="R83" s="191">
        <f>Q83*H83</f>
        <v>0</v>
      </c>
      <c r="S83" s="191">
        <v>0</v>
      </c>
      <c r="T83" s="192">
        <f>S83*H83</f>
        <v>0</v>
      </c>
      <c r="AR83" s="17" t="s">
        <v>593</v>
      </c>
      <c r="AT83" s="17" t="s">
        <v>148</v>
      </c>
      <c r="AU83" s="17" t="s">
        <v>85</v>
      </c>
      <c r="AY83" s="17" t="s">
        <v>146</v>
      </c>
      <c r="BE83" s="193">
        <f>IF(N83="základní",J83,0)</f>
        <v>0</v>
      </c>
      <c r="BF83" s="193">
        <f>IF(N83="snížená",J83,0)</f>
        <v>0</v>
      </c>
      <c r="BG83" s="193">
        <f>IF(N83="zákl. přenesená",J83,0)</f>
        <v>0</v>
      </c>
      <c r="BH83" s="193">
        <f>IF(N83="sníž. přenesená",J83,0)</f>
        <v>0</v>
      </c>
      <c r="BI83" s="193">
        <f>IF(N83="nulová",J83,0)</f>
        <v>0</v>
      </c>
      <c r="BJ83" s="17" t="s">
        <v>22</v>
      </c>
      <c r="BK83" s="193">
        <f>ROUND(I83*H83,2)</f>
        <v>0</v>
      </c>
      <c r="BL83" s="17" t="s">
        <v>593</v>
      </c>
      <c r="BM83" s="17" t="s">
        <v>597</v>
      </c>
    </row>
    <row r="84" spans="2:51" s="11" customFormat="1" ht="13.5">
      <c r="B84" s="194"/>
      <c r="C84" s="195"/>
      <c r="D84" s="196" t="s">
        <v>154</v>
      </c>
      <c r="E84" s="197" t="s">
        <v>20</v>
      </c>
      <c r="F84" s="198" t="s">
        <v>22</v>
      </c>
      <c r="G84" s="195"/>
      <c r="H84" s="199">
        <v>1</v>
      </c>
      <c r="I84" s="200"/>
      <c r="J84" s="195"/>
      <c r="K84" s="195"/>
      <c r="L84" s="201"/>
      <c r="M84" s="202"/>
      <c r="N84" s="203"/>
      <c r="O84" s="203"/>
      <c r="P84" s="203"/>
      <c r="Q84" s="203"/>
      <c r="R84" s="203"/>
      <c r="S84" s="203"/>
      <c r="T84" s="204"/>
      <c r="AT84" s="205" t="s">
        <v>154</v>
      </c>
      <c r="AU84" s="205" t="s">
        <v>85</v>
      </c>
      <c r="AV84" s="11" t="s">
        <v>85</v>
      </c>
      <c r="AW84" s="11" t="s">
        <v>41</v>
      </c>
      <c r="AX84" s="11" t="s">
        <v>22</v>
      </c>
      <c r="AY84" s="205" t="s">
        <v>146</v>
      </c>
    </row>
    <row r="85" spans="2:65" s="1" customFormat="1" ht="44.25" customHeight="1">
      <c r="B85" s="34"/>
      <c r="C85" s="182" t="s">
        <v>106</v>
      </c>
      <c r="D85" s="182" t="s">
        <v>148</v>
      </c>
      <c r="E85" s="183" t="s">
        <v>598</v>
      </c>
      <c r="F85" s="184" t="s">
        <v>599</v>
      </c>
      <c r="G85" s="185" t="s">
        <v>592</v>
      </c>
      <c r="H85" s="186">
        <v>1</v>
      </c>
      <c r="I85" s="187"/>
      <c r="J85" s="188">
        <f>ROUND(I85*H85,2)</f>
        <v>0</v>
      </c>
      <c r="K85" s="184" t="s">
        <v>20</v>
      </c>
      <c r="L85" s="54"/>
      <c r="M85" s="189" t="s">
        <v>20</v>
      </c>
      <c r="N85" s="190" t="s">
        <v>48</v>
      </c>
      <c r="O85" s="35"/>
      <c r="P85" s="191">
        <f>O85*H85</f>
        <v>0</v>
      </c>
      <c r="Q85" s="191">
        <v>0</v>
      </c>
      <c r="R85" s="191">
        <f>Q85*H85</f>
        <v>0</v>
      </c>
      <c r="S85" s="191">
        <v>0</v>
      </c>
      <c r="T85" s="192">
        <f>S85*H85</f>
        <v>0</v>
      </c>
      <c r="AR85" s="17" t="s">
        <v>593</v>
      </c>
      <c r="AT85" s="17" t="s">
        <v>148</v>
      </c>
      <c r="AU85" s="17" t="s">
        <v>85</v>
      </c>
      <c r="AY85" s="17" t="s">
        <v>146</v>
      </c>
      <c r="BE85" s="193">
        <f>IF(N85="základní",J85,0)</f>
        <v>0</v>
      </c>
      <c r="BF85" s="193">
        <f>IF(N85="snížená",J85,0)</f>
        <v>0</v>
      </c>
      <c r="BG85" s="193">
        <f>IF(N85="zákl. přenesená",J85,0)</f>
        <v>0</v>
      </c>
      <c r="BH85" s="193">
        <f>IF(N85="sníž. přenesená",J85,0)</f>
        <v>0</v>
      </c>
      <c r="BI85" s="193">
        <f>IF(N85="nulová",J85,0)</f>
        <v>0</v>
      </c>
      <c r="BJ85" s="17" t="s">
        <v>22</v>
      </c>
      <c r="BK85" s="193">
        <f>ROUND(I85*H85,2)</f>
        <v>0</v>
      </c>
      <c r="BL85" s="17" t="s">
        <v>593</v>
      </c>
      <c r="BM85" s="17" t="s">
        <v>600</v>
      </c>
    </row>
    <row r="86" spans="2:51" s="11" customFormat="1" ht="13.5">
      <c r="B86" s="194"/>
      <c r="C86" s="195"/>
      <c r="D86" s="196" t="s">
        <v>154</v>
      </c>
      <c r="E86" s="197" t="s">
        <v>20</v>
      </c>
      <c r="F86" s="198" t="s">
        <v>22</v>
      </c>
      <c r="G86" s="195"/>
      <c r="H86" s="199">
        <v>1</v>
      </c>
      <c r="I86" s="200"/>
      <c r="J86" s="195"/>
      <c r="K86" s="195"/>
      <c r="L86" s="201"/>
      <c r="M86" s="202"/>
      <c r="N86" s="203"/>
      <c r="O86" s="203"/>
      <c r="P86" s="203"/>
      <c r="Q86" s="203"/>
      <c r="R86" s="203"/>
      <c r="S86" s="203"/>
      <c r="T86" s="204"/>
      <c r="AT86" s="205" t="s">
        <v>154</v>
      </c>
      <c r="AU86" s="205" t="s">
        <v>85</v>
      </c>
      <c r="AV86" s="11" t="s">
        <v>85</v>
      </c>
      <c r="AW86" s="11" t="s">
        <v>41</v>
      </c>
      <c r="AX86" s="11" t="s">
        <v>22</v>
      </c>
      <c r="AY86" s="205" t="s">
        <v>146</v>
      </c>
    </row>
    <row r="87" spans="2:65" s="1" customFormat="1" ht="31.5" customHeight="1">
      <c r="B87" s="34"/>
      <c r="C87" s="182" t="s">
        <v>152</v>
      </c>
      <c r="D87" s="182" t="s">
        <v>148</v>
      </c>
      <c r="E87" s="183" t="s">
        <v>601</v>
      </c>
      <c r="F87" s="184" t="s">
        <v>602</v>
      </c>
      <c r="G87" s="185" t="s">
        <v>592</v>
      </c>
      <c r="H87" s="186">
        <v>1</v>
      </c>
      <c r="I87" s="187"/>
      <c r="J87" s="188">
        <f>ROUND(I87*H87,2)</f>
        <v>0</v>
      </c>
      <c r="K87" s="184" t="s">
        <v>20</v>
      </c>
      <c r="L87" s="54"/>
      <c r="M87" s="189" t="s">
        <v>20</v>
      </c>
      <c r="N87" s="190" t="s">
        <v>48</v>
      </c>
      <c r="O87" s="35"/>
      <c r="P87" s="191">
        <f>O87*H87</f>
        <v>0</v>
      </c>
      <c r="Q87" s="191">
        <v>0</v>
      </c>
      <c r="R87" s="191">
        <f>Q87*H87</f>
        <v>0</v>
      </c>
      <c r="S87" s="191">
        <v>0</v>
      </c>
      <c r="T87" s="192">
        <f>S87*H87</f>
        <v>0</v>
      </c>
      <c r="AR87" s="17" t="s">
        <v>593</v>
      </c>
      <c r="AT87" s="17" t="s">
        <v>148</v>
      </c>
      <c r="AU87" s="17" t="s">
        <v>85</v>
      </c>
      <c r="AY87" s="17" t="s">
        <v>146</v>
      </c>
      <c r="BE87" s="193">
        <f>IF(N87="základní",J87,0)</f>
        <v>0</v>
      </c>
      <c r="BF87" s="193">
        <f>IF(N87="snížená",J87,0)</f>
        <v>0</v>
      </c>
      <c r="BG87" s="193">
        <f>IF(N87="zákl. přenesená",J87,0)</f>
        <v>0</v>
      </c>
      <c r="BH87" s="193">
        <f>IF(N87="sníž. přenesená",J87,0)</f>
        <v>0</v>
      </c>
      <c r="BI87" s="193">
        <f>IF(N87="nulová",J87,0)</f>
        <v>0</v>
      </c>
      <c r="BJ87" s="17" t="s">
        <v>22</v>
      </c>
      <c r="BK87" s="193">
        <f>ROUND(I87*H87,2)</f>
        <v>0</v>
      </c>
      <c r="BL87" s="17" t="s">
        <v>593</v>
      </c>
      <c r="BM87" s="17" t="s">
        <v>603</v>
      </c>
    </row>
    <row r="88" spans="2:51" s="11" customFormat="1" ht="13.5">
      <c r="B88" s="194"/>
      <c r="C88" s="195"/>
      <c r="D88" s="196" t="s">
        <v>154</v>
      </c>
      <c r="E88" s="197" t="s">
        <v>20</v>
      </c>
      <c r="F88" s="198" t="s">
        <v>22</v>
      </c>
      <c r="G88" s="195"/>
      <c r="H88" s="199">
        <v>1</v>
      </c>
      <c r="I88" s="200"/>
      <c r="J88" s="195"/>
      <c r="K88" s="195"/>
      <c r="L88" s="201"/>
      <c r="M88" s="202"/>
      <c r="N88" s="203"/>
      <c r="O88" s="203"/>
      <c r="P88" s="203"/>
      <c r="Q88" s="203"/>
      <c r="R88" s="203"/>
      <c r="S88" s="203"/>
      <c r="T88" s="204"/>
      <c r="AT88" s="205" t="s">
        <v>154</v>
      </c>
      <c r="AU88" s="205" t="s">
        <v>85</v>
      </c>
      <c r="AV88" s="11" t="s">
        <v>85</v>
      </c>
      <c r="AW88" s="11" t="s">
        <v>41</v>
      </c>
      <c r="AX88" s="11" t="s">
        <v>22</v>
      </c>
      <c r="AY88" s="205" t="s">
        <v>146</v>
      </c>
    </row>
    <row r="89" spans="2:65" s="1" customFormat="1" ht="22.5" customHeight="1">
      <c r="B89" s="34"/>
      <c r="C89" s="182" t="s">
        <v>170</v>
      </c>
      <c r="D89" s="182" t="s">
        <v>148</v>
      </c>
      <c r="E89" s="183" t="s">
        <v>604</v>
      </c>
      <c r="F89" s="184" t="s">
        <v>605</v>
      </c>
      <c r="G89" s="185" t="s">
        <v>592</v>
      </c>
      <c r="H89" s="186">
        <v>1</v>
      </c>
      <c r="I89" s="187"/>
      <c r="J89" s="188">
        <f>ROUND(I89*H89,2)</f>
        <v>0</v>
      </c>
      <c r="K89" s="184" t="s">
        <v>20</v>
      </c>
      <c r="L89" s="54"/>
      <c r="M89" s="189" t="s">
        <v>20</v>
      </c>
      <c r="N89" s="190" t="s">
        <v>48</v>
      </c>
      <c r="O89" s="35"/>
      <c r="P89" s="191">
        <f>O89*H89</f>
        <v>0</v>
      </c>
      <c r="Q89" s="191">
        <v>0</v>
      </c>
      <c r="R89" s="191">
        <f>Q89*H89</f>
        <v>0</v>
      </c>
      <c r="S89" s="191">
        <v>0</v>
      </c>
      <c r="T89" s="192">
        <f>S89*H89</f>
        <v>0</v>
      </c>
      <c r="AR89" s="17" t="s">
        <v>593</v>
      </c>
      <c r="AT89" s="17" t="s">
        <v>148</v>
      </c>
      <c r="AU89" s="17" t="s">
        <v>85</v>
      </c>
      <c r="AY89" s="17" t="s">
        <v>146</v>
      </c>
      <c r="BE89" s="193">
        <f>IF(N89="základní",J89,0)</f>
        <v>0</v>
      </c>
      <c r="BF89" s="193">
        <f>IF(N89="snížená",J89,0)</f>
        <v>0</v>
      </c>
      <c r="BG89" s="193">
        <f>IF(N89="zákl. přenesená",J89,0)</f>
        <v>0</v>
      </c>
      <c r="BH89" s="193">
        <f>IF(N89="sníž. přenesená",J89,0)</f>
        <v>0</v>
      </c>
      <c r="BI89" s="193">
        <f>IF(N89="nulová",J89,0)</f>
        <v>0</v>
      </c>
      <c r="BJ89" s="17" t="s">
        <v>22</v>
      </c>
      <c r="BK89" s="193">
        <f>ROUND(I89*H89,2)</f>
        <v>0</v>
      </c>
      <c r="BL89" s="17" t="s">
        <v>593</v>
      </c>
      <c r="BM89" s="17" t="s">
        <v>606</v>
      </c>
    </row>
    <row r="90" spans="2:51" s="11" customFormat="1" ht="13.5">
      <c r="B90" s="194"/>
      <c r="C90" s="195"/>
      <c r="D90" s="196" t="s">
        <v>154</v>
      </c>
      <c r="E90" s="197" t="s">
        <v>20</v>
      </c>
      <c r="F90" s="198" t="s">
        <v>22</v>
      </c>
      <c r="G90" s="195"/>
      <c r="H90" s="199">
        <v>1</v>
      </c>
      <c r="I90" s="200"/>
      <c r="J90" s="195"/>
      <c r="K90" s="195"/>
      <c r="L90" s="201"/>
      <c r="M90" s="202"/>
      <c r="N90" s="203"/>
      <c r="O90" s="203"/>
      <c r="P90" s="203"/>
      <c r="Q90" s="203"/>
      <c r="R90" s="203"/>
      <c r="S90" s="203"/>
      <c r="T90" s="204"/>
      <c r="AT90" s="205" t="s">
        <v>154</v>
      </c>
      <c r="AU90" s="205" t="s">
        <v>85</v>
      </c>
      <c r="AV90" s="11" t="s">
        <v>85</v>
      </c>
      <c r="AW90" s="11" t="s">
        <v>41</v>
      </c>
      <c r="AX90" s="11" t="s">
        <v>22</v>
      </c>
      <c r="AY90" s="205" t="s">
        <v>146</v>
      </c>
    </row>
    <row r="91" spans="2:65" s="1" customFormat="1" ht="22.5" customHeight="1">
      <c r="B91" s="34"/>
      <c r="C91" s="182" t="s">
        <v>177</v>
      </c>
      <c r="D91" s="182" t="s">
        <v>148</v>
      </c>
      <c r="E91" s="183" t="s">
        <v>533</v>
      </c>
      <c r="F91" s="184" t="s">
        <v>607</v>
      </c>
      <c r="G91" s="185" t="s">
        <v>592</v>
      </c>
      <c r="H91" s="186">
        <v>2</v>
      </c>
      <c r="I91" s="187"/>
      <c r="J91" s="188">
        <f>ROUND(I91*H91,2)</f>
        <v>0</v>
      </c>
      <c r="K91" s="184" t="s">
        <v>20</v>
      </c>
      <c r="L91" s="54"/>
      <c r="M91" s="189" t="s">
        <v>20</v>
      </c>
      <c r="N91" s="190" t="s">
        <v>48</v>
      </c>
      <c r="O91" s="35"/>
      <c r="P91" s="191">
        <f>O91*H91</f>
        <v>0</v>
      </c>
      <c r="Q91" s="191">
        <v>0</v>
      </c>
      <c r="R91" s="191">
        <f>Q91*H91</f>
        <v>0</v>
      </c>
      <c r="S91" s="191">
        <v>0</v>
      </c>
      <c r="T91" s="192">
        <f>S91*H91</f>
        <v>0</v>
      </c>
      <c r="AR91" s="17" t="s">
        <v>593</v>
      </c>
      <c r="AT91" s="17" t="s">
        <v>148</v>
      </c>
      <c r="AU91" s="17" t="s">
        <v>85</v>
      </c>
      <c r="AY91" s="17" t="s">
        <v>146</v>
      </c>
      <c r="BE91" s="193">
        <f>IF(N91="základní",J91,0)</f>
        <v>0</v>
      </c>
      <c r="BF91" s="193">
        <f>IF(N91="snížená",J91,0)</f>
        <v>0</v>
      </c>
      <c r="BG91" s="193">
        <f>IF(N91="zákl. přenesená",J91,0)</f>
        <v>0</v>
      </c>
      <c r="BH91" s="193">
        <f>IF(N91="sníž. přenesená",J91,0)</f>
        <v>0</v>
      </c>
      <c r="BI91" s="193">
        <f>IF(N91="nulová",J91,0)</f>
        <v>0</v>
      </c>
      <c r="BJ91" s="17" t="s">
        <v>22</v>
      </c>
      <c r="BK91" s="193">
        <f>ROUND(I91*H91,2)</f>
        <v>0</v>
      </c>
      <c r="BL91" s="17" t="s">
        <v>593</v>
      </c>
      <c r="BM91" s="17" t="s">
        <v>608</v>
      </c>
    </row>
    <row r="92" spans="2:51" s="11" customFormat="1" ht="13.5">
      <c r="B92" s="194"/>
      <c r="C92" s="195"/>
      <c r="D92" s="196" t="s">
        <v>154</v>
      </c>
      <c r="E92" s="197" t="s">
        <v>20</v>
      </c>
      <c r="F92" s="198" t="s">
        <v>85</v>
      </c>
      <c r="G92" s="195"/>
      <c r="H92" s="199">
        <v>2</v>
      </c>
      <c r="I92" s="200"/>
      <c r="J92" s="195"/>
      <c r="K92" s="195"/>
      <c r="L92" s="201"/>
      <c r="M92" s="202"/>
      <c r="N92" s="203"/>
      <c r="O92" s="203"/>
      <c r="P92" s="203"/>
      <c r="Q92" s="203"/>
      <c r="R92" s="203"/>
      <c r="S92" s="203"/>
      <c r="T92" s="204"/>
      <c r="AT92" s="205" t="s">
        <v>154</v>
      </c>
      <c r="AU92" s="205" t="s">
        <v>85</v>
      </c>
      <c r="AV92" s="11" t="s">
        <v>85</v>
      </c>
      <c r="AW92" s="11" t="s">
        <v>41</v>
      </c>
      <c r="AX92" s="11" t="s">
        <v>22</v>
      </c>
      <c r="AY92" s="205" t="s">
        <v>146</v>
      </c>
    </row>
    <row r="93" spans="2:65" s="1" customFormat="1" ht="22.5" customHeight="1">
      <c r="B93" s="34"/>
      <c r="C93" s="182" t="s">
        <v>184</v>
      </c>
      <c r="D93" s="182" t="s">
        <v>148</v>
      </c>
      <c r="E93" s="183" t="s">
        <v>609</v>
      </c>
      <c r="F93" s="184" t="s">
        <v>610</v>
      </c>
      <c r="G93" s="185" t="s">
        <v>592</v>
      </c>
      <c r="H93" s="186">
        <v>6</v>
      </c>
      <c r="I93" s="187"/>
      <c r="J93" s="188">
        <f>ROUND(I93*H93,2)</f>
        <v>0</v>
      </c>
      <c r="K93" s="184" t="s">
        <v>20</v>
      </c>
      <c r="L93" s="54"/>
      <c r="M93" s="189" t="s">
        <v>20</v>
      </c>
      <c r="N93" s="190" t="s">
        <v>48</v>
      </c>
      <c r="O93" s="35"/>
      <c r="P93" s="191">
        <f>O93*H93</f>
        <v>0</v>
      </c>
      <c r="Q93" s="191">
        <v>0</v>
      </c>
      <c r="R93" s="191">
        <f>Q93*H93</f>
        <v>0</v>
      </c>
      <c r="S93" s="191">
        <v>0</v>
      </c>
      <c r="T93" s="192">
        <f>S93*H93</f>
        <v>0</v>
      </c>
      <c r="AR93" s="17" t="s">
        <v>593</v>
      </c>
      <c r="AT93" s="17" t="s">
        <v>148</v>
      </c>
      <c r="AU93" s="17" t="s">
        <v>85</v>
      </c>
      <c r="AY93" s="17" t="s">
        <v>146</v>
      </c>
      <c r="BE93" s="193">
        <f>IF(N93="základní",J93,0)</f>
        <v>0</v>
      </c>
      <c r="BF93" s="193">
        <f>IF(N93="snížená",J93,0)</f>
        <v>0</v>
      </c>
      <c r="BG93" s="193">
        <f>IF(N93="zákl. přenesená",J93,0)</f>
        <v>0</v>
      </c>
      <c r="BH93" s="193">
        <f>IF(N93="sníž. přenesená",J93,0)</f>
        <v>0</v>
      </c>
      <c r="BI93" s="193">
        <f>IF(N93="nulová",J93,0)</f>
        <v>0</v>
      </c>
      <c r="BJ93" s="17" t="s">
        <v>22</v>
      </c>
      <c r="BK93" s="193">
        <f>ROUND(I93*H93,2)</f>
        <v>0</v>
      </c>
      <c r="BL93" s="17" t="s">
        <v>593</v>
      </c>
      <c r="BM93" s="17" t="s">
        <v>611</v>
      </c>
    </row>
    <row r="94" spans="2:51" s="13" customFormat="1" ht="13.5">
      <c r="B94" s="221"/>
      <c r="C94" s="222"/>
      <c r="D94" s="206" t="s">
        <v>154</v>
      </c>
      <c r="E94" s="223" t="s">
        <v>20</v>
      </c>
      <c r="F94" s="224" t="s">
        <v>612</v>
      </c>
      <c r="G94" s="222"/>
      <c r="H94" s="225" t="s">
        <v>20</v>
      </c>
      <c r="I94" s="226"/>
      <c r="J94" s="222"/>
      <c r="K94" s="222"/>
      <c r="L94" s="227"/>
      <c r="M94" s="228"/>
      <c r="N94" s="229"/>
      <c r="O94" s="229"/>
      <c r="P94" s="229"/>
      <c r="Q94" s="229"/>
      <c r="R94" s="229"/>
      <c r="S94" s="229"/>
      <c r="T94" s="230"/>
      <c r="AT94" s="231" t="s">
        <v>154</v>
      </c>
      <c r="AU94" s="231" t="s">
        <v>85</v>
      </c>
      <c r="AV94" s="13" t="s">
        <v>22</v>
      </c>
      <c r="AW94" s="13" t="s">
        <v>41</v>
      </c>
      <c r="AX94" s="13" t="s">
        <v>77</v>
      </c>
      <c r="AY94" s="231" t="s">
        <v>146</v>
      </c>
    </row>
    <row r="95" spans="2:51" s="13" customFormat="1" ht="13.5">
      <c r="B95" s="221"/>
      <c r="C95" s="222"/>
      <c r="D95" s="206" t="s">
        <v>154</v>
      </c>
      <c r="E95" s="223" t="s">
        <v>20</v>
      </c>
      <c r="F95" s="224" t="s">
        <v>613</v>
      </c>
      <c r="G95" s="222"/>
      <c r="H95" s="225" t="s">
        <v>20</v>
      </c>
      <c r="I95" s="226"/>
      <c r="J95" s="222"/>
      <c r="K95" s="222"/>
      <c r="L95" s="227"/>
      <c r="M95" s="228"/>
      <c r="N95" s="229"/>
      <c r="O95" s="229"/>
      <c r="P95" s="229"/>
      <c r="Q95" s="229"/>
      <c r="R95" s="229"/>
      <c r="S95" s="229"/>
      <c r="T95" s="230"/>
      <c r="AT95" s="231" t="s">
        <v>154</v>
      </c>
      <c r="AU95" s="231" t="s">
        <v>85</v>
      </c>
      <c r="AV95" s="13" t="s">
        <v>22</v>
      </c>
      <c r="AW95" s="13" t="s">
        <v>41</v>
      </c>
      <c r="AX95" s="13" t="s">
        <v>77</v>
      </c>
      <c r="AY95" s="231" t="s">
        <v>146</v>
      </c>
    </row>
    <row r="96" spans="2:51" s="13" customFormat="1" ht="13.5">
      <c r="B96" s="221"/>
      <c r="C96" s="222"/>
      <c r="D96" s="206" t="s">
        <v>154</v>
      </c>
      <c r="E96" s="223" t="s">
        <v>20</v>
      </c>
      <c r="F96" s="224" t="s">
        <v>614</v>
      </c>
      <c r="G96" s="222"/>
      <c r="H96" s="225" t="s">
        <v>20</v>
      </c>
      <c r="I96" s="226"/>
      <c r="J96" s="222"/>
      <c r="K96" s="222"/>
      <c r="L96" s="227"/>
      <c r="M96" s="228"/>
      <c r="N96" s="229"/>
      <c r="O96" s="229"/>
      <c r="P96" s="229"/>
      <c r="Q96" s="229"/>
      <c r="R96" s="229"/>
      <c r="S96" s="229"/>
      <c r="T96" s="230"/>
      <c r="AT96" s="231" t="s">
        <v>154</v>
      </c>
      <c r="AU96" s="231" t="s">
        <v>85</v>
      </c>
      <c r="AV96" s="13" t="s">
        <v>22</v>
      </c>
      <c r="AW96" s="13" t="s">
        <v>41</v>
      </c>
      <c r="AX96" s="13" t="s">
        <v>77</v>
      </c>
      <c r="AY96" s="231" t="s">
        <v>146</v>
      </c>
    </row>
    <row r="97" spans="2:51" s="13" customFormat="1" ht="13.5">
      <c r="B97" s="221"/>
      <c r="C97" s="222"/>
      <c r="D97" s="206" t="s">
        <v>154</v>
      </c>
      <c r="E97" s="223" t="s">
        <v>20</v>
      </c>
      <c r="F97" s="224" t="s">
        <v>615</v>
      </c>
      <c r="G97" s="222"/>
      <c r="H97" s="225" t="s">
        <v>20</v>
      </c>
      <c r="I97" s="226"/>
      <c r="J97" s="222"/>
      <c r="K97" s="222"/>
      <c r="L97" s="227"/>
      <c r="M97" s="228"/>
      <c r="N97" s="229"/>
      <c r="O97" s="229"/>
      <c r="P97" s="229"/>
      <c r="Q97" s="229"/>
      <c r="R97" s="229"/>
      <c r="S97" s="229"/>
      <c r="T97" s="230"/>
      <c r="AT97" s="231" t="s">
        <v>154</v>
      </c>
      <c r="AU97" s="231" t="s">
        <v>85</v>
      </c>
      <c r="AV97" s="13" t="s">
        <v>22</v>
      </c>
      <c r="AW97" s="13" t="s">
        <v>41</v>
      </c>
      <c r="AX97" s="13" t="s">
        <v>77</v>
      </c>
      <c r="AY97" s="231" t="s">
        <v>146</v>
      </c>
    </row>
    <row r="98" spans="2:51" s="13" customFormat="1" ht="13.5">
      <c r="B98" s="221"/>
      <c r="C98" s="222"/>
      <c r="D98" s="206" t="s">
        <v>154</v>
      </c>
      <c r="E98" s="223" t="s">
        <v>20</v>
      </c>
      <c r="F98" s="224" t="s">
        <v>616</v>
      </c>
      <c r="G98" s="222"/>
      <c r="H98" s="225" t="s">
        <v>20</v>
      </c>
      <c r="I98" s="226"/>
      <c r="J98" s="222"/>
      <c r="K98" s="222"/>
      <c r="L98" s="227"/>
      <c r="M98" s="228"/>
      <c r="N98" s="229"/>
      <c r="O98" s="229"/>
      <c r="P98" s="229"/>
      <c r="Q98" s="229"/>
      <c r="R98" s="229"/>
      <c r="S98" s="229"/>
      <c r="T98" s="230"/>
      <c r="AT98" s="231" t="s">
        <v>154</v>
      </c>
      <c r="AU98" s="231" t="s">
        <v>85</v>
      </c>
      <c r="AV98" s="13" t="s">
        <v>22</v>
      </c>
      <c r="AW98" s="13" t="s">
        <v>41</v>
      </c>
      <c r="AX98" s="13" t="s">
        <v>77</v>
      </c>
      <c r="AY98" s="231" t="s">
        <v>146</v>
      </c>
    </row>
    <row r="99" spans="2:51" s="13" customFormat="1" ht="13.5">
      <c r="B99" s="221"/>
      <c r="C99" s="222"/>
      <c r="D99" s="206" t="s">
        <v>154</v>
      </c>
      <c r="E99" s="223" t="s">
        <v>20</v>
      </c>
      <c r="F99" s="224" t="s">
        <v>617</v>
      </c>
      <c r="G99" s="222"/>
      <c r="H99" s="225" t="s">
        <v>20</v>
      </c>
      <c r="I99" s="226"/>
      <c r="J99" s="222"/>
      <c r="K99" s="222"/>
      <c r="L99" s="227"/>
      <c r="M99" s="228"/>
      <c r="N99" s="229"/>
      <c r="O99" s="229"/>
      <c r="P99" s="229"/>
      <c r="Q99" s="229"/>
      <c r="R99" s="229"/>
      <c r="S99" s="229"/>
      <c r="T99" s="230"/>
      <c r="AT99" s="231" t="s">
        <v>154</v>
      </c>
      <c r="AU99" s="231" t="s">
        <v>85</v>
      </c>
      <c r="AV99" s="13" t="s">
        <v>22</v>
      </c>
      <c r="AW99" s="13" t="s">
        <v>41</v>
      </c>
      <c r="AX99" s="13" t="s">
        <v>77</v>
      </c>
      <c r="AY99" s="231" t="s">
        <v>146</v>
      </c>
    </row>
    <row r="100" spans="2:51" s="13" customFormat="1" ht="13.5">
      <c r="B100" s="221"/>
      <c r="C100" s="222"/>
      <c r="D100" s="206" t="s">
        <v>154</v>
      </c>
      <c r="E100" s="223" t="s">
        <v>20</v>
      </c>
      <c r="F100" s="224" t="s">
        <v>618</v>
      </c>
      <c r="G100" s="222"/>
      <c r="H100" s="225" t="s">
        <v>20</v>
      </c>
      <c r="I100" s="226"/>
      <c r="J100" s="222"/>
      <c r="K100" s="222"/>
      <c r="L100" s="227"/>
      <c r="M100" s="228"/>
      <c r="N100" s="229"/>
      <c r="O100" s="229"/>
      <c r="P100" s="229"/>
      <c r="Q100" s="229"/>
      <c r="R100" s="229"/>
      <c r="S100" s="229"/>
      <c r="T100" s="230"/>
      <c r="AT100" s="231" t="s">
        <v>154</v>
      </c>
      <c r="AU100" s="231" t="s">
        <v>85</v>
      </c>
      <c r="AV100" s="13" t="s">
        <v>22</v>
      </c>
      <c r="AW100" s="13" t="s">
        <v>41</v>
      </c>
      <c r="AX100" s="13" t="s">
        <v>77</v>
      </c>
      <c r="AY100" s="231" t="s">
        <v>146</v>
      </c>
    </row>
    <row r="101" spans="2:51" s="13" customFormat="1" ht="13.5">
      <c r="B101" s="221"/>
      <c r="C101" s="222"/>
      <c r="D101" s="206" t="s">
        <v>154</v>
      </c>
      <c r="E101" s="223" t="s">
        <v>20</v>
      </c>
      <c r="F101" s="224" t="s">
        <v>619</v>
      </c>
      <c r="G101" s="222"/>
      <c r="H101" s="225" t="s">
        <v>20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AT101" s="231" t="s">
        <v>154</v>
      </c>
      <c r="AU101" s="231" t="s">
        <v>85</v>
      </c>
      <c r="AV101" s="13" t="s">
        <v>22</v>
      </c>
      <c r="AW101" s="13" t="s">
        <v>41</v>
      </c>
      <c r="AX101" s="13" t="s">
        <v>77</v>
      </c>
      <c r="AY101" s="231" t="s">
        <v>146</v>
      </c>
    </row>
    <row r="102" spans="2:51" s="11" customFormat="1" ht="13.5">
      <c r="B102" s="194"/>
      <c r="C102" s="195"/>
      <c r="D102" s="196" t="s">
        <v>154</v>
      </c>
      <c r="E102" s="197" t="s">
        <v>20</v>
      </c>
      <c r="F102" s="198" t="s">
        <v>177</v>
      </c>
      <c r="G102" s="195"/>
      <c r="H102" s="199">
        <v>6</v>
      </c>
      <c r="I102" s="200"/>
      <c r="J102" s="195"/>
      <c r="K102" s="195"/>
      <c r="L102" s="201"/>
      <c r="M102" s="202"/>
      <c r="N102" s="203"/>
      <c r="O102" s="203"/>
      <c r="P102" s="203"/>
      <c r="Q102" s="203"/>
      <c r="R102" s="203"/>
      <c r="S102" s="203"/>
      <c r="T102" s="204"/>
      <c r="AT102" s="205" t="s">
        <v>154</v>
      </c>
      <c r="AU102" s="205" t="s">
        <v>85</v>
      </c>
      <c r="AV102" s="11" t="s">
        <v>85</v>
      </c>
      <c r="AW102" s="11" t="s">
        <v>41</v>
      </c>
      <c r="AX102" s="11" t="s">
        <v>22</v>
      </c>
      <c r="AY102" s="205" t="s">
        <v>146</v>
      </c>
    </row>
    <row r="103" spans="2:65" s="1" customFormat="1" ht="22.5" customHeight="1">
      <c r="B103" s="34"/>
      <c r="C103" s="182" t="s">
        <v>188</v>
      </c>
      <c r="D103" s="182" t="s">
        <v>148</v>
      </c>
      <c r="E103" s="183" t="s">
        <v>620</v>
      </c>
      <c r="F103" s="184" t="s">
        <v>621</v>
      </c>
      <c r="G103" s="185" t="s">
        <v>592</v>
      </c>
      <c r="H103" s="186">
        <v>1</v>
      </c>
      <c r="I103" s="187"/>
      <c r="J103" s="188">
        <f>ROUND(I103*H103,2)</f>
        <v>0</v>
      </c>
      <c r="K103" s="184" t="s">
        <v>20</v>
      </c>
      <c r="L103" s="54"/>
      <c r="M103" s="189" t="s">
        <v>20</v>
      </c>
      <c r="N103" s="190" t="s">
        <v>48</v>
      </c>
      <c r="O103" s="35"/>
      <c r="P103" s="191">
        <f>O103*H103</f>
        <v>0</v>
      </c>
      <c r="Q103" s="191">
        <v>0</v>
      </c>
      <c r="R103" s="191">
        <f>Q103*H103</f>
        <v>0</v>
      </c>
      <c r="S103" s="191">
        <v>0</v>
      </c>
      <c r="T103" s="192">
        <f>S103*H103</f>
        <v>0</v>
      </c>
      <c r="AR103" s="17" t="s">
        <v>593</v>
      </c>
      <c r="AT103" s="17" t="s">
        <v>148</v>
      </c>
      <c r="AU103" s="17" t="s">
        <v>85</v>
      </c>
      <c r="AY103" s="17" t="s">
        <v>146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7" t="s">
        <v>22</v>
      </c>
      <c r="BK103" s="193">
        <f>ROUND(I103*H103,2)</f>
        <v>0</v>
      </c>
      <c r="BL103" s="17" t="s">
        <v>593</v>
      </c>
      <c r="BM103" s="17" t="s">
        <v>622</v>
      </c>
    </row>
    <row r="104" spans="2:51" s="11" customFormat="1" ht="13.5">
      <c r="B104" s="194"/>
      <c r="C104" s="195"/>
      <c r="D104" s="196" t="s">
        <v>154</v>
      </c>
      <c r="E104" s="197" t="s">
        <v>20</v>
      </c>
      <c r="F104" s="198" t="s">
        <v>22</v>
      </c>
      <c r="G104" s="195"/>
      <c r="H104" s="199">
        <v>1</v>
      </c>
      <c r="I104" s="200"/>
      <c r="J104" s="195"/>
      <c r="K104" s="195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154</v>
      </c>
      <c r="AU104" s="205" t="s">
        <v>85</v>
      </c>
      <c r="AV104" s="11" t="s">
        <v>85</v>
      </c>
      <c r="AW104" s="11" t="s">
        <v>41</v>
      </c>
      <c r="AX104" s="11" t="s">
        <v>22</v>
      </c>
      <c r="AY104" s="205" t="s">
        <v>146</v>
      </c>
    </row>
    <row r="105" spans="2:65" s="1" customFormat="1" ht="22.5" customHeight="1">
      <c r="B105" s="34"/>
      <c r="C105" s="182" t="s">
        <v>193</v>
      </c>
      <c r="D105" s="182" t="s">
        <v>148</v>
      </c>
      <c r="E105" s="183" t="s">
        <v>623</v>
      </c>
      <c r="F105" s="184" t="s">
        <v>624</v>
      </c>
      <c r="G105" s="185" t="s">
        <v>592</v>
      </c>
      <c r="H105" s="186">
        <v>1</v>
      </c>
      <c r="I105" s="187"/>
      <c r="J105" s="188">
        <f>ROUND(I105*H105,2)</f>
        <v>0</v>
      </c>
      <c r="K105" s="184" t="s">
        <v>20</v>
      </c>
      <c r="L105" s="54"/>
      <c r="M105" s="189" t="s">
        <v>20</v>
      </c>
      <c r="N105" s="190" t="s">
        <v>48</v>
      </c>
      <c r="O105" s="35"/>
      <c r="P105" s="191">
        <f>O105*H105</f>
        <v>0</v>
      </c>
      <c r="Q105" s="191">
        <v>0</v>
      </c>
      <c r="R105" s="191">
        <f>Q105*H105</f>
        <v>0</v>
      </c>
      <c r="S105" s="191">
        <v>0</v>
      </c>
      <c r="T105" s="192">
        <f>S105*H105</f>
        <v>0</v>
      </c>
      <c r="AR105" s="17" t="s">
        <v>593</v>
      </c>
      <c r="AT105" s="17" t="s">
        <v>148</v>
      </c>
      <c r="AU105" s="17" t="s">
        <v>85</v>
      </c>
      <c r="AY105" s="17" t="s">
        <v>146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7" t="s">
        <v>22</v>
      </c>
      <c r="BK105" s="193">
        <f>ROUND(I105*H105,2)</f>
        <v>0</v>
      </c>
      <c r="BL105" s="17" t="s">
        <v>593</v>
      </c>
      <c r="BM105" s="17" t="s">
        <v>625</v>
      </c>
    </row>
    <row r="106" spans="2:51" s="13" customFormat="1" ht="13.5">
      <c r="B106" s="221"/>
      <c r="C106" s="222"/>
      <c r="D106" s="206" t="s">
        <v>154</v>
      </c>
      <c r="E106" s="223" t="s">
        <v>20</v>
      </c>
      <c r="F106" s="224" t="s">
        <v>626</v>
      </c>
      <c r="G106" s="222"/>
      <c r="H106" s="225" t="s">
        <v>20</v>
      </c>
      <c r="I106" s="226"/>
      <c r="J106" s="222"/>
      <c r="K106" s="222"/>
      <c r="L106" s="227"/>
      <c r="M106" s="228"/>
      <c r="N106" s="229"/>
      <c r="O106" s="229"/>
      <c r="P106" s="229"/>
      <c r="Q106" s="229"/>
      <c r="R106" s="229"/>
      <c r="S106" s="229"/>
      <c r="T106" s="230"/>
      <c r="AT106" s="231" t="s">
        <v>154</v>
      </c>
      <c r="AU106" s="231" t="s">
        <v>85</v>
      </c>
      <c r="AV106" s="13" t="s">
        <v>22</v>
      </c>
      <c r="AW106" s="13" t="s">
        <v>41</v>
      </c>
      <c r="AX106" s="13" t="s">
        <v>77</v>
      </c>
      <c r="AY106" s="231" t="s">
        <v>146</v>
      </c>
    </row>
    <row r="107" spans="2:51" s="13" customFormat="1" ht="13.5">
      <c r="B107" s="221"/>
      <c r="C107" s="222"/>
      <c r="D107" s="206" t="s">
        <v>154</v>
      </c>
      <c r="E107" s="223" t="s">
        <v>20</v>
      </c>
      <c r="F107" s="224" t="s">
        <v>627</v>
      </c>
      <c r="G107" s="222"/>
      <c r="H107" s="225" t="s">
        <v>20</v>
      </c>
      <c r="I107" s="226"/>
      <c r="J107" s="222"/>
      <c r="K107" s="222"/>
      <c r="L107" s="227"/>
      <c r="M107" s="228"/>
      <c r="N107" s="229"/>
      <c r="O107" s="229"/>
      <c r="P107" s="229"/>
      <c r="Q107" s="229"/>
      <c r="R107" s="229"/>
      <c r="S107" s="229"/>
      <c r="T107" s="230"/>
      <c r="AT107" s="231" t="s">
        <v>154</v>
      </c>
      <c r="AU107" s="231" t="s">
        <v>85</v>
      </c>
      <c r="AV107" s="13" t="s">
        <v>22</v>
      </c>
      <c r="AW107" s="13" t="s">
        <v>41</v>
      </c>
      <c r="AX107" s="13" t="s">
        <v>77</v>
      </c>
      <c r="AY107" s="231" t="s">
        <v>146</v>
      </c>
    </row>
    <row r="108" spans="2:51" s="13" customFormat="1" ht="13.5">
      <c r="B108" s="221"/>
      <c r="C108" s="222"/>
      <c r="D108" s="206" t="s">
        <v>154</v>
      </c>
      <c r="E108" s="223" t="s">
        <v>20</v>
      </c>
      <c r="F108" s="224" t="s">
        <v>628</v>
      </c>
      <c r="G108" s="222"/>
      <c r="H108" s="225" t="s">
        <v>20</v>
      </c>
      <c r="I108" s="226"/>
      <c r="J108" s="222"/>
      <c r="K108" s="222"/>
      <c r="L108" s="227"/>
      <c r="M108" s="228"/>
      <c r="N108" s="229"/>
      <c r="O108" s="229"/>
      <c r="P108" s="229"/>
      <c r="Q108" s="229"/>
      <c r="R108" s="229"/>
      <c r="S108" s="229"/>
      <c r="T108" s="230"/>
      <c r="AT108" s="231" t="s">
        <v>154</v>
      </c>
      <c r="AU108" s="231" t="s">
        <v>85</v>
      </c>
      <c r="AV108" s="13" t="s">
        <v>22</v>
      </c>
      <c r="AW108" s="13" t="s">
        <v>41</v>
      </c>
      <c r="AX108" s="13" t="s">
        <v>77</v>
      </c>
      <c r="AY108" s="231" t="s">
        <v>146</v>
      </c>
    </row>
    <row r="109" spans="2:51" s="11" customFormat="1" ht="13.5">
      <c r="B109" s="194"/>
      <c r="C109" s="195"/>
      <c r="D109" s="206" t="s">
        <v>154</v>
      </c>
      <c r="E109" s="207" t="s">
        <v>20</v>
      </c>
      <c r="F109" s="208" t="s">
        <v>22</v>
      </c>
      <c r="G109" s="195"/>
      <c r="H109" s="209">
        <v>1</v>
      </c>
      <c r="I109" s="200"/>
      <c r="J109" s="195"/>
      <c r="K109" s="195"/>
      <c r="L109" s="201"/>
      <c r="M109" s="202"/>
      <c r="N109" s="203"/>
      <c r="O109" s="203"/>
      <c r="P109" s="203"/>
      <c r="Q109" s="203"/>
      <c r="R109" s="203"/>
      <c r="S109" s="203"/>
      <c r="T109" s="204"/>
      <c r="AT109" s="205" t="s">
        <v>154</v>
      </c>
      <c r="AU109" s="205" t="s">
        <v>85</v>
      </c>
      <c r="AV109" s="11" t="s">
        <v>85</v>
      </c>
      <c r="AW109" s="11" t="s">
        <v>41</v>
      </c>
      <c r="AX109" s="11" t="s">
        <v>77</v>
      </c>
      <c r="AY109" s="205" t="s">
        <v>146</v>
      </c>
    </row>
    <row r="110" spans="2:51" s="12" customFormat="1" ht="13.5">
      <c r="B110" s="210"/>
      <c r="C110" s="211"/>
      <c r="D110" s="196" t="s">
        <v>154</v>
      </c>
      <c r="E110" s="212" t="s">
        <v>20</v>
      </c>
      <c r="F110" s="213" t="s">
        <v>165</v>
      </c>
      <c r="G110" s="211"/>
      <c r="H110" s="214">
        <v>1</v>
      </c>
      <c r="I110" s="215"/>
      <c r="J110" s="211"/>
      <c r="K110" s="211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154</v>
      </c>
      <c r="AU110" s="220" t="s">
        <v>85</v>
      </c>
      <c r="AV110" s="12" t="s">
        <v>152</v>
      </c>
      <c r="AW110" s="12" t="s">
        <v>41</v>
      </c>
      <c r="AX110" s="12" t="s">
        <v>22</v>
      </c>
      <c r="AY110" s="220" t="s">
        <v>146</v>
      </c>
    </row>
    <row r="111" spans="2:65" s="1" customFormat="1" ht="22.5" customHeight="1">
      <c r="B111" s="34"/>
      <c r="C111" s="182" t="s">
        <v>27</v>
      </c>
      <c r="D111" s="182" t="s">
        <v>148</v>
      </c>
      <c r="E111" s="183" t="s">
        <v>629</v>
      </c>
      <c r="F111" s="184" t="s">
        <v>630</v>
      </c>
      <c r="G111" s="185" t="s">
        <v>592</v>
      </c>
      <c r="H111" s="186">
        <v>1</v>
      </c>
      <c r="I111" s="187"/>
      <c r="J111" s="188">
        <f>ROUND(I111*H111,2)</f>
        <v>0</v>
      </c>
      <c r="K111" s="184" t="s">
        <v>20</v>
      </c>
      <c r="L111" s="54"/>
      <c r="M111" s="189" t="s">
        <v>20</v>
      </c>
      <c r="N111" s="190" t="s">
        <v>48</v>
      </c>
      <c r="O111" s="35"/>
      <c r="P111" s="191">
        <f>O111*H111</f>
        <v>0</v>
      </c>
      <c r="Q111" s="191">
        <v>0</v>
      </c>
      <c r="R111" s="191">
        <f>Q111*H111</f>
        <v>0</v>
      </c>
      <c r="S111" s="191">
        <v>0</v>
      </c>
      <c r="T111" s="192">
        <f>S111*H111</f>
        <v>0</v>
      </c>
      <c r="AR111" s="17" t="s">
        <v>593</v>
      </c>
      <c r="AT111" s="17" t="s">
        <v>148</v>
      </c>
      <c r="AU111" s="17" t="s">
        <v>85</v>
      </c>
      <c r="AY111" s="17" t="s">
        <v>146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7" t="s">
        <v>22</v>
      </c>
      <c r="BK111" s="193">
        <f>ROUND(I111*H111,2)</f>
        <v>0</v>
      </c>
      <c r="BL111" s="17" t="s">
        <v>593</v>
      </c>
      <c r="BM111" s="17" t="s">
        <v>631</v>
      </c>
    </row>
    <row r="112" spans="2:51" s="13" customFormat="1" ht="27">
      <c r="B112" s="221"/>
      <c r="C112" s="222"/>
      <c r="D112" s="206" t="s">
        <v>154</v>
      </c>
      <c r="E112" s="223" t="s">
        <v>20</v>
      </c>
      <c r="F112" s="224" t="s">
        <v>632</v>
      </c>
      <c r="G112" s="222"/>
      <c r="H112" s="225" t="s">
        <v>20</v>
      </c>
      <c r="I112" s="226"/>
      <c r="J112" s="222"/>
      <c r="K112" s="222"/>
      <c r="L112" s="227"/>
      <c r="M112" s="228"/>
      <c r="N112" s="229"/>
      <c r="O112" s="229"/>
      <c r="P112" s="229"/>
      <c r="Q112" s="229"/>
      <c r="R112" s="229"/>
      <c r="S112" s="229"/>
      <c r="T112" s="230"/>
      <c r="AT112" s="231" t="s">
        <v>154</v>
      </c>
      <c r="AU112" s="231" t="s">
        <v>85</v>
      </c>
      <c r="AV112" s="13" t="s">
        <v>22</v>
      </c>
      <c r="AW112" s="13" t="s">
        <v>41</v>
      </c>
      <c r="AX112" s="13" t="s">
        <v>77</v>
      </c>
      <c r="AY112" s="231" t="s">
        <v>146</v>
      </c>
    </row>
    <row r="113" spans="2:51" s="11" customFormat="1" ht="13.5">
      <c r="B113" s="194"/>
      <c r="C113" s="195"/>
      <c r="D113" s="196" t="s">
        <v>154</v>
      </c>
      <c r="E113" s="197" t="s">
        <v>20</v>
      </c>
      <c r="F113" s="198" t="s">
        <v>22</v>
      </c>
      <c r="G113" s="195"/>
      <c r="H113" s="199">
        <v>1</v>
      </c>
      <c r="I113" s="200"/>
      <c r="J113" s="195"/>
      <c r="K113" s="195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154</v>
      </c>
      <c r="AU113" s="205" t="s">
        <v>85</v>
      </c>
      <c r="AV113" s="11" t="s">
        <v>85</v>
      </c>
      <c r="AW113" s="11" t="s">
        <v>41</v>
      </c>
      <c r="AX113" s="11" t="s">
        <v>22</v>
      </c>
      <c r="AY113" s="205" t="s">
        <v>146</v>
      </c>
    </row>
    <row r="114" spans="2:65" s="1" customFormat="1" ht="22.5" customHeight="1">
      <c r="B114" s="34"/>
      <c r="C114" s="182" t="s">
        <v>207</v>
      </c>
      <c r="D114" s="182" t="s">
        <v>148</v>
      </c>
      <c r="E114" s="183" t="s">
        <v>633</v>
      </c>
      <c r="F114" s="184" t="s">
        <v>634</v>
      </c>
      <c r="G114" s="185" t="s">
        <v>592</v>
      </c>
      <c r="H114" s="186">
        <v>2</v>
      </c>
      <c r="I114" s="187"/>
      <c r="J114" s="188">
        <f>ROUND(I114*H114,2)</f>
        <v>0</v>
      </c>
      <c r="K114" s="184" t="s">
        <v>20</v>
      </c>
      <c r="L114" s="54"/>
      <c r="M114" s="189" t="s">
        <v>20</v>
      </c>
      <c r="N114" s="190" t="s">
        <v>48</v>
      </c>
      <c r="O114" s="35"/>
      <c r="P114" s="191">
        <f>O114*H114</f>
        <v>0</v>
      </c>
      <c r="Q114" s="191">
        <v>0</v>
      </c>
      <c r="R114" s="191">
        <f>Q114*H114</f>
        <v>0</v>
      </c>
      <c r="S114" s="191">
        <v>0</v>
      </c>
      <c r="T114" s="192">
        <f>S114*H114</f>
        <v>0</v>
      </c>
      <c r="AR114" s="17" t="s">
        <v>593</v>
      </c>
      <c r="AT114" s="17" t="s">
        <v>148</v>
      </c>
      <c r="AU114" s="17" t="s">
        <v>85</v>
      </c>
      <c r="AY114" s="17" t="s">
        <v>146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7" t="s">
        <v>22</v>
      </c>
      <c r="BK114" s="193">
        <f>ROUND(I114*H114,2)</f>
        <v>0</v>
      </c>
      <c r="BL114" s="17" t="s">
        <v>593</v>
      </c>
      <c r="BM114" s="17" t="s">
        <v>635</v>
      </c>
    </row>
    <row r="115" spans="2:51" s="13" customFormat="1" ht="13.5">
      <c r="B115" s="221"/>
      <c r="C115" s="222"/>
      <c r="D115" s="206" t="s">
        <v>154</v>
      </c>
      <c r="E115" s="223" t="s">
        <v>20</v>
      </c>
      <c r="F115" s="224" t="s">
        <v>636</v>
      </c>
      <c r="G115" s="222"/>
      <c r="H115" s="225" t="s">
        <v>20</v>
      </c>
      <c r="I115" s="226"/>
      <c r="J115" s="222"/>
      <c r="K115" s="222"/>
      <c r="L115" s="227"/>
      <c r="M115" s="228"/>
      <c r="N115" s="229"/>
      <c r="O115" s="229"/>
      <c r="P115" s="229"/>
      <c r="Q115" s="229"/>
      <c r="R115" s="229"/>
      <c r="S115" s="229"/>
      <c r="T115" s="230"/>
      <c r="AT115" s="231" t="s">
        <v>154</v>
      </c>
      <c r="AU115" s="231" t="s">
        <v>85</v>
      </c>
      <c r="AV115" s="13" t="s">
        <v>22</v>
      </c>
      <c r="AW115" s="13" t="s">
        <v>41</v>
      </c>
      <c r="AX115" s="13" t="s">
        <v>77</v>
      </c>
      <c r="AY115" s="231" t="s">
        <v>146</v>
      </c>
    </row>
    <row r="116" spans="2:51" s="13" customFormat="1" ht="13.5">
      <c r="B116" s="221"/>
      <c r="C116" s="222"/>
      <c r="D116" s="206" t="s">
        <v>154</v>
      </c>
      <c r="E116" s="223" t="s">
        <v>20</v>
      </c>
      <c r="F116" s="224" t="s">
        <v>637</v>
      </c>
      <c r="G116" s="222"/>
      <c r="H116" s="225" t="s">
        <v>20</v>
      </c>
      <c r="I116" s="226"/>
      <c r="J116" s="222"/>
      <c r="K116" s="222"/>
      <c r="L116" s="227"/>
      <c r="M116" s="228"/>
      <c r="N116" s="229"/>
      <c r="O116" s="229"/>
      <c r="P116" s="229"/>
      <c r="Q116" s="229"/>
      <c r="R116" s="229"/>
      <c r="S116" s="229"/>
      <c r="T116" s="230"/>
      <c r="AT116" s="231" t="s">
        <v>154</v>
      </c>
      <c r="AU116" s="231" t="s">
        <v>85</v>
      </c>
      <c r="AV116" s="13" t="s">
        <v>22</v>
      </c>
      <c r="AW116" s="13" t="s">
        <v>41</v>
      </c>
      <c r="AX116" s="13" t="s">
        <v>77</v>
      </c>
      <c r="AY116" s="231" t="s">
        <v>146</v>
      </c>
    </row>
    <row r="117" spans="2:51" s="11" customFormat="1" ht="13.5">
      <c r="B117" s="194"/>
      <c r="C117" s="195"/>
      <c r="D117" s="196" t="s">
        <v>154</v>
      </c>
      <c r="E117" s="197" t="s">
        <v>20</v>
      </c>
      <c r="F117" s="198" t="s">
        <v>85</v>
      </c>
      <c r="G117" s="195"/>
      <c r="H117" s="199">
        <v>2</v>
      </c>
      <c r="I117" s="200"/>
      <c r="J117" s="195"/>
      <c r="K117" s="195"/>
      <c r="L117" s="201"/>
      <c r="M117" s="202"/>
      <c r="N117" s="203"/>
      <c r="O117" s="203"/>
      <c r="P117" s="203"/>
      <c r="Q117" s="203"/>
      <c r="R117" s="203"/>
      <c r="S117" s="203"/>
      <c r="T117" s="204"/>
      <c r="AT117" s="205" t="s">
        <v>154</v>
      </c>
      <c r="AU117" s="205" t="s">
        <v>85</v>
      </c>
      <c r="AV117" s="11" t="s">
        <v>85</v>
      </c>
      <c r="AW117" s="11" t="s">
        <v>41</v>
      </c>
      <c r="AX117" s="11" t="s">
        <v>22</v>
      </c>
      <c r="AY117" s="205" t="s">
        <v>146</v>
      </c>
    </row>
    <row r="118" spans="2:65" s="1" customFormat="1" ht="31.5" customHeight="1">
      <c r="B118" s="34"/>
      <c r="C118" s="182" t="s">
        <v>216</v>
      </c>
      <c r="D118" s="182" t="s">
        <v>148</v>
      </c>
      <c r="E118" s="183" t="s">
        <v>387</v>
      </c>
      <c r="F118" s="184" t="s">
        <v>638</v>
      </c>
      <c r="G118" s="185" t="s">
        <v>592</v>
      </c>
      <c r="H118" s="186">
        <v>1</v>
      </c>
      <c r="I118" s="187"/>
      <c r="J118" s="188">
        <f>ROUND(I118*H118,2)</f>
        <v>0</v>
      </c>
      <c r="K118" s="184" t="s">
        <v>20</v>
      </c>
      <c r="L118" s="54"/>
      <c r="M118" s="189" t="s">
        <v>20</v>
      </c>
      <c r="N118" s="190" t="s">
        <v>48</v>
      </c>
      <c r="O118" s="35"/>
      <c r="P118" s="191">
        <f>O118*H118</f>
        <v>0</v>
      </c>
      <c r="Q118" s="191">
        <v>0</v>
      </c>
      <c r="R118" s="191">
        <f>Q118*H118</f>
        <v>0</v>
      </c>
      <c r="S118" s="191">
        <v>0</v>
      </c>
      <c r="T118" s="192">
        <f>S118*H118</f>
        <v>0</v>
      </c>
      <c r="AR118" s="17" t="s">
        <v>593</v>
      </c>
      <c r="AT118" s="17" t="s">
        <v>148</v>
      </c>
      <c r="AU118" s="17" t="s">
        <v>85</v>
      </c>
      <c r="AY118" s="17" t="s">
        <v>146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17" t="s">
        <v>22</v>
      </c>
      <c r="BK118" s="193">
        <f>ROUND(I118*H118,2)</f>
        <v>0</v>
      </c>
      <c r="BL118" s="17" t="s">
        <v>593</v>
      </c>
      <c r="BM118" s="17" t="s">
        <v>639</v>
      </c>
    </row>
    <row r="119" spans="2:51" s="11" customFormat="1" ht="13.5">
      <c r="B119" s="194"/>
      <c r="C119" s="195"/>
      <c r="D119" s="196" t="s">
        <v>154</v>
      </c>
      <c r="E119" s="197" t="s">
        <v>20</v>
      </c>
      <c r="F119" s="198" t="s">
        <v>22</v>
      </c>
      <c r="G119" s="195"/>
      <c r="H119" s="199">
        <v>1</v>
      </c>
      <c r="I119" s="200"/>
      <c r="J119" s="195"/>
      <c r="K119" s="195"/>
      <c r="L119" s="201"/>
      <c r="M119" s="202"/>
      <c r="N119" s="203"/>
      <c r="O119" s="203"/>
      <c r="P119" s="203"/>
      <c r="Q119" s="203"/>
      <c r="R119" s="203"/>
      <c r="S119" s="203"/>
      <c r="T119" s="204"/>
      <c r="AT119" s="205" t="s">
        <v>154</v>
      </c>
      <c r="AU119" s="205" t="s">
        <v>85</v>
      </c>
      <c r="AV119" s="11" t="s">
        <v>85</v>
      </c>
      <c r="AW119" s="11" t="s">
        <v>41</v>
      </c>
      <c r="AX119" s="11" t="s">
        <v>22</v>
      </c>
      <c r="AY119" s="205" t="s">
        <v>146</v>
      </c>
    </row>
    <row r="120" spans="2:65" s="1" customFormat="1" ht="69.75" customHeight="1">
      <c r="B120" s="34"/>
      <c r="C120" s="182" t="s">
        <v>221</v>
      </c>
      <c r="D120" s="182" t="s">
        <v>148</v>
      </c>
      <c r="E120" s="183" t="s">
        <v>640</v>
      </c>
      <c r="F120" s="184" t="s">
        <v>641</v>
      </c>
      <c r="G120" s="185" t="s">
        <v>592</v>
      </c>
      <c r="H120" s="186">
        <v>1</v>
      </c>
      <c r="I120" s="187"/>
      <c r="J120" s="188">
        <f>ROUND(I120*H120,2)</f>
        <v>0</v>
      </c>
      <c r="K120" s="184" t="s">
        <v>20</v>
      </c>
      <c r="L120" s="54"/>
      <c r="M120" s="189" t="s">
        <v>20</v>
      </c>
      <c r="N120" s="190" t="s">
        <v>48</v>
      </c>
      <c r="O120" s="35"/>
      <c r="P120" s="191">
        <f>O120*H120</f>
        <v>0</v>
      </c>
      <c r="Q120" s="191">
        <v>0</v>
      </c>
      <c r="R120" s="191">
        <f>Q120*H120</f>
        <v>0</v>
      </c>
      <c r="S120" s="191">
        <v>0</v>
      </c>
      <c r="T120" s="192">
        <f>S120*H120</f>
        <v>0</v>
      </c>
      <c r="AR120" s="17" t="s">
        <v>593</v>
      </c>
      <c r="AT120" s="17" t="s">
        <v>148</v>
      </c>
      <c r="AU120" s="17" t="s">
        <v>85</v>
      </c>
      <c r="AY120" s="17" t="s">
        <v>146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7" t="s">
        <v>22</v>
      </c>
      <c r="BK120" s="193">
        <f>ROUND(I120*H120,2)</f>
        <v>0</v>
      </c>
      <c r="BL120" s="17" t="s">
        <v>593</v>
      </c>
      <c r="BM120" s="17" t="s">
        <v>642</v>
      </c>
    </row>
    <row r="121" spans="2:51" s="11" customFormat="1" ht="13.5">
      <c r="B121" s="194"/>
      <c r="C121" s="195"/>
      <c r="D121" s="206" t="s">
        <v>154</v>
      </c>
      <c r="E121" s="207" t="s">
        <v>20</v>
      </c>
      <c r="F121" s="208" t="s">
        <v>22</v>
      </c>
      <c r="G121" s="195"/>
      <c r="H121" s="209">
        <v>1</v>
      </c>
      <c r="I121" s="200"/>
      <c r="J121" s="195"/>
      <c r="K121" s="195"/>
      <c r="L121" s="201"/>
      <c r="M121" s="251"/>
      <c r="N121" s="252"/>
      <c r="O121" s="252"/>
      <c r="P121" s="252"/>
      <c r="Q121" s="252"/>
      <c r="R121" s="252"/>
      <c r="S121" s="252"/>
      <c r="T121" s="253"/>
      <c r="AT121" s="205" t="s">
        <v>154</v>
      </c>
      <c r="AU121" s="205" t="s">
        <v>85</v>
      </c>
      <c r="AV121" s="11" t="s">
        <v>85</v>
      </c>
      <c r="AW121" s="11" t="s">
        <v>41</v>
      </c>
      <c r="AX121" s="11" t="s">
        <v>22</v>
      </c>
      <c r="AY121" s="205" t="s">
        <v>146</v>
      </c>
    </row>
    <row r="122" spans="2:12" s="1" customFormat="1" ht="6.95" customHeight="1">
      <c r="B122" s="49"/>
      <c r="C122" s="50"/>
      <c r="D122" s="50"/>
      <c r="E122" s="50"/>
      <c r="F122" s="50"/>
      <c r="G122" s="50"/>
      <c r="H122" s="50"/>
      <c r="I122" s="128"/>
      <c r="J122" s="50"/>
      <c r="K122" s="50"/>
      <c r="L122" s="54"/>
    </row>
  </sheetData>
  <sheetProtection password="CC35" sheet="1" objects="1" scenarios="1" formatColumns="0" formatRows="0" sort="0" autoFilter="0"/>
  <autoFilter ref="C77:K77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>
      <selection activeCell="E20" sqref="E20:AN20"/>
    </sheetView>
  </sheetViews>
  <sheetFormatPr defaultColWidth="9.33203125" defaultRowHeight="13.5"/>
  <cols>
    <col min="1" max="1" width="8.33203125" style="263" customWidth="1"/>
    <col min="2" max="2" width="1.66796875" style="263" customWidth="1"/>
    <col min="3" max="4" width="5" style="263" customWidth="1"/>
    <col min="5" max="5" width="11.66015625" style="263" customWidth="1"/>
    <col min="6" max="6" width="9.16015625" style="263" customWidth="1"/>
    <col min="7" max="7" width="5" style="263" customWidth="1"/>
    <col min="8" max="8" width="77.83203125" style="263" customWidth="1"/>
    <col min="9" max="10" width="20" style="263" customWidth="1"/>
    <col min="11" max="11" width="1.66796875" style="263" customWidth="1"/>
    <col min="12" max="256" width="9.33203125" style="263" customWidth="1"/>
    <col min="257" max="257" width="8.33203125" style="263" customWidth="1"/>
    <col min="258" max="258" width="1.66796875" style="263" customWidth="1"/>
    <col min="259" max="260" width="5" style="263" customWidth="1"/>
    <col min="261" max="261" width="11.66015625" style="263" customWidth="1"/>
    <col min="262" max="262" width="9.16015625" style="263" customWidth="1"/>
    <col min="263" max="263" width="5" style="263" customWidth="1"/>
    <col min="264" max="264" width="77.83203125" style="263" customWidth="1"/>
    <col min="265" max="266" width="20" style="263" customWidth="1"/>
    <col min="267" max="267" width="1.66796875" style="263" customWidth="1"/>
    <col min="268" max="512" width="9.33203125" style="263" customWidth="1"/>
    <col min="513" max="513" width="8.33203125" style="263" customWidth="1"/>
    <col min="514" max="514" width="1.66796875" style="263" customWidth="1"/>
    <col min="515" max="516" width="5" style="263" customWidth="1"/>
    <col min="517" max="517" width="11.66015625" style="263" customWidth="1"/>
    <col min="518" max="518" width="9.16015625" style="263" customWidth="1"/>
    <col min="519" max="519" width="5" style="263" customWidth="1"/>
    <col min="520" max="520" width="77.83203125" style="263" customWidth="1"/>
    <col min="521" max="522" width="20" style="263" customWidth="1"/>
    <col min="523" max="523" width="1.66796875" style="263" customWidth="1"/>
    <col min="524" max="768" width="9.33203125" style="263" customWidth="1"/>
    <col min="769" max="769" width="8.33203125" style="263" customWidth="1"/>
    <col min="770" max="770" width="1.66796875" style="263" customWidth="1"/>
    <col min="771" max="772" width="5" style="263" customWidth="1"/>
    <col min="773" max="773" width="11.66015625" style="263" customWidth="1"/>
    <col min="774" max="774" width="9.16015625" style="263" customWidth="1"/>
    <col min="775" max="775" width="5" style="263" customWidth="1"/>
    <col min="776" max="776" width="77.83203125" style="263" customWidth="1"/>
    <col min="777" max="778" width="20" style="263" customWidth="1"/>
    <col min="779" max="779" width="1.66796875" style="263" customWidth="1"/>
    <col min="780" max="1024" width="9.33203125" style="263" customWidth="1"/>
    <col min="1025" max="1025" width="8.33203125" style="263" customWidth="1"/>
    <col min="1026" max="1026" width="1.66796875" style="263" customWidth="1"/>
    <col min="1027" max="1028" width="5" style="263" customWidth="1"/>
    <col min="1029" max="1029" width="11.66015625" style="263" customWidth="1"/>
    <col min="1030" max="1030" width="9.16015625" style="263" customWidth="1"/>
    <col min="1031" max="1031" width="5" style="263" customWidth="1"/>
    <col min="1032" max="1032" width="77.83203125" style="263" customWidth="1"/>
    <col min="1033" max="1034" width="20" style="263" customWidth="1"/>
    <col min="1035" max="1035" width="1.66796875" style="263" customWidth="1"/>
    <col min="1036" max="1280" width="9.33203125" style="263" customWidth="1"/>
    <col min="1281" max="1281" width="8.33203125" style="263" customWidth="1"/>
    <col min="1282" max="1282" width="1.66796875" style="263" customWidth="1"/>
    <col min="1283" max="1284" width="5" style="263" customWidth="1"/>
    <col min="1285" max="1285" width="11.66015625" style="263" customWidth="1"/>
    <col min="1286" max="1286" width="9.16015625" style="263" customWidth="1"/>
    <col min="1287" max="1287" width="5" style="263" customWidth="1"/>
    <col min="1288" max="1288" width="77.83203125" style="263" customWidth="1"/>
    <col min="1289" max="1290" width="20" style="263" customWidth="1"/>
    <col min="1291" max="1291" width="1.66796875" style="263" customWidth="1"/>
    <col min="1292" max="1536" width="9.33203125" style="263" customWidth="1"/>
    <col min="1537" max="1537" width="8.33203125" style="263" customWidth="1"/>
    <col min="1538" max="1538" width="1.66796875" style="263" customWidth="1"/>
    <col min="1539" max="1540" width="5" style="263" customWidth="1"/>
    <col min="1541" max="1541" width="11.66015625" style="263" customWidth="1"/>
    <col min="1542" max="1542" width="9.16015625" style="263" customWidth="1"/>
    <col min="1543" max="1543" width="5" style="263" customWidth="1"/>
    <col min="1544" max="1544" width="77.83203125" style="263" customWidth="1"/>
    <col min="1545" max="1546" width="20" style="263" customWidth="1"/>
    <col min="1547" max="1547" width="1.66796875" style="263" customWidth="1"/>
    <col min="1548" max="1792" width="9.33203125" style="263" customWidth="1"/>
    <col min="1793" max="1793" width="8.33203125" style="263" customWidth="1"/>
    <col min="1794" max="1794" width="1.66796875" style="263" customWidth="1"/>
    <col min="1795" max="1796" width="5" style="263" customWidth="1"/>
    <col min="1797" max="1797" width="11.66015625" style="263" customWidth="1"/>
    <col min="1798" max="1798" width="9.16015625" style="263" customWidth="1"/>
    <col min="1799" max="1799" width="5" style="263" customWidth="1"/>
    <col min="1800" max="1800" width="77.83203125" style="263" customWidth="1"/>
    <col min="1801" max="1802" width="20" style="263" customWidth="1"/>
    <col min="1803" max="1803" width="1.66796875" style="263" customWidth="1"/>
    <col min="1804" max="2048" width="9.33203125" style="263" customWidth="1"/>
    <col min="2049" max="2049" width="8.33203125" style="263" customWidth="1"/>
    <col min="2050" max="2050" width="1.66796875" style="263" customWidth="1"/>
    <col min="2051" max="2052" width="5" style="263" customWidth="1"/>
    <col min="2053" max="2053" width="11.66015625" style="263" customWidth="1"/>
    <col min="2054" max="2054" width="9.16015625" style="263" customWidth="1"/>
    <col min="2055" max="2055" width="5" style="263" customWidth="1"/>
    <col min="2056" max="2056" width="77.83203125" style="263" customWidth="1"/>
    <col min="2057" max="2058" width="20" style="263" customWidth="1"/>
    <col min="2059" max="2059" width="1.66796875" style="263" customWidth="1"/>
    <col min="2060" max="2304" width="9.33203125" style="263" customWidth="1"/>
    <col min="2305" max="2305" width="8.33203125" style="263" customWidth="1"/>
    <col min="2306" max="2306" width="1.66796875" style="263" customWidth="1"/>
    <col min="2307" max="2308" width="5" style="263" customWidth="1"/>
    <col min="2309" max="2309" width="11.66015625" style="263" customWidth="1"/>
    <col min="2310" max="2310" width="9.16015625" style="263" customWidth="1"/>
    <col min="2311" max="2311" width="5" style="263" customWidth="1"/>
    <col min="2312" max="2312" width="77.83203125" style="263" customWidth="1"/>
    <col min="2313" max="2314" width="20" style="263" customWidth="1"/>
    <col min="2315" max="2315" width="1.66796875" style="263" customWidth="1"/>
    <col min="2316" max="2560" width="9.33203125" style="263" customWidth="1"/>
    <col min="2561" max="2561" width="8.33203125" style="263" customWidth="1"/>
    <col min="2562" max="2562" width="1.66796875" style="263" customWidth="1"/>
    <col min="2563" max="2564" width="5" style="263" customWidth="1"/>
    <col min="2565" max="2565" width="11.66015625" style="263" customWidth="1"/>
    <col min="2566" max="2566" width="9.16015625" style="263" customWidth="1"/>
    <col min="2567" max="2567" width="5" style="263" customWidth="1"/>
    <col min="2568" max="2568" width="77.83203125" style="263" customWidth="1"/>
    <col min="2569" max="2570" width="20" style="263" customWidth="1"/>
    <col min="2571" max="2571" width="1.66796875" style="263" customWidth="1"/>
    <col min="2572" max="2816" width="9.33203125" style="263" customWidth="1"/>
    <col min="2817" max="2817" width="8.33203125" style="263" customWidth="1"/>
    <col min="2818" max="2818" width="1.66796875" style="263" customWidth="1"/>
    <col min="2819" max="2820" width="5" style="263" customWidth="1"/>
    <col min="2821" max="2821" width="11.66015625" style="263" customWidth="1"/>
    <col min="2822" max="2822" width="9.16015625" style="263" customWidth="1"/>
    <col min="2823" max="2823" width="5" style="263" customWidth="1"/>
    <col min="2824" max="2824" width="77.83203125" style="263" customWidth="1"/>
    <col min="2825" max="2826" width="20" style="263" customWidth="1"/>
    <col min="2827" max="2827" width="1.66796875" style="263" customWidth="1"/>
    <col min="2828" max="3072" width="9.33203125" style="263" customWidth="1"/>
    <col min="3073" max="3073" width="8.33203125" style="263" customWidth="1"/>
    <col min="3074" max="3074" width="1.66796875" style="263" customWidth="1"/>
    <col min="3075" max="3076" width="5" style="263" customWidth="1"/>
    <col min="3077" max="3077" width="11.66015625" style="263" customWidth="1"/>
    <col min="3078" max="3078" width="9.16015625" style="263" customWidth="1"/>
    <col min="3079" max="3079" width="5" style="263" customWidth="1"/>
    <col min="3080" max="3080" width="77.83203125" style="263" customWidth="1"/>
    <col min="3081" max="3082" width="20" style="263" customWidth="1"/>
    <col min="3083" max="3083" width="1.66796875" style="263" customWidth="1"/>
    <col min="3084" max="3328" width="9.33203125" style="263" customWidth="1"/>
    <col min="3329" max="3329" width="8.33203125" style="263" customWidth="1"/>
    <col min="3330" max="3330" width="1.66796875" style="263" customWidth="1"/>
    <col min="3331" max="3332" width="5" style="263" customWidth="1"/>
    <col min="3333" max="3333" width="11.66015625" style="263" customWidth="1"/>
    <col min="3334" max="3334" width="9.16015625" style="263" customWidth="1"/>
    <col min="3335" max="3335" width="5" style="263" customWidth="1"/>
    <col min="3336" max="3336" width="77.83203125" style="263" customWidth="1"/>
    <col min="3337" max="3338" width="20" style="263" customWidth="1"/>
    <col min="3339" max="3339" width="1.66796875" style="263" customWidth="1"/>
    <col min="3340" max="3584" width="9.33203125" style="263" customWidth="1"/>
    <col min="3585" max="3585" width="8.33203125" style="263" customWidth="1"/>
    <col min="3586" max="3586" width="1.66796875" style="263" customWidth="1"/>
    <col min="3587" max="3588" width="5" style="263" customWidth="1"/>
    <col min="3589" max="3589" width="11.66015625" style="263" customWidth="1"/>
    <col min="3590" max="3590" width="9.16015625" style="263" customWidth="1"/>
    <col min="3591" max="3591" width="5" style="263" customWidth="1"/>
    <col min="3592" max="3592" width="77.83203125" style="263" customWidth="1"/>
    <col min="3593" max="3594" width="20" style="263" customWidth="1"/>
    <col min="3595" max="3595" width="1.66796875" style="263" customWidth="1"/>
    <col min="3596" max="3840" width="9.33203125" style="263" customWidth="1"/>
    <col min="3841" max="3841" width="8.33203125" style="263" customWidth="1"/>
    <col min="3842" max="3842" width="1.66796875" style="263" customWidth="1"/>
    <col min="3843" max="3844" width="5" style="263" customWidth="1"/>
    <col min="3845" max="3845" width="11.66015625" style="263" customWidth="1"/>
    <col min="3846" max="3846" width="9.16015625" style="263" customWidth="1"/>
    <col min="3847" max="3847" width="5" style="263" customWidth="1"/>
    <col min="3848" max="3848" width="77.83203125" style="263" customWidth="1"/>
    <col min="3849" max="3850" width="20" style="263" customWidth="1"/>
    <col min="3851" max="3851" width="1.66796875" style="263" customWidth="1"/>
    <col min="3852" max="4096" width="9.33203125" style="263" customWidth="1"/>
    <col min="4097" max="4097" width="8.33203125" style="263" customWidth="1"/>
    <col min="4098" max="4098" width="1.66796875" style="263" customWidth="1"/>
    <col min="4099" max="4100" width="5" style="263" customWidth="1"/>
    <col min="4101" max="4101" width="11.66015625" style="263" customWidth="1"/>
    <col min="4102" max="4102" width="9.16015625" style="263" customWidth="1"/>
    <col min="4103" max="4103" width="5" style="263" customWidth="1"/>
    <col min="4104" max="4104" width="77.83203125" style="263" customWidth="1"/>
    <col min="4105" max="4106" width="20" style="263" customWidth="1"/>
    <col min="4107" max="4107" width="1.66796875" style="263" customWidth="1"/>
    <col min="4108" max="4352" width="9.33203125" style="263" customWidth="1"/>
    <col min="4353" max="4353" width="8.33203125" style="263" customWidth="1"/>
    <col min="4354" max="4354" width="1.66796875" style="263" customWidth="1"/>
    <col min="4355" max="4356" width="5" style="263" customWidth="1"/>
    <col min="4357" max="4357" width="11.66015625" style="263" customWidth="1"/>
    <col min="4358" max="4358" width="9.16015625" style="263" customWidth="1"/>
    <col min="4359" max="4359" width="5" style="263" customWidth="1"/>
    <col min="4360" max="4360" width="77.83203125" style="263" customWidth="1"/>
    <col min="4361" max="4362" width="20" style="263" customWidth="1"/>
    <col min="4363" max="4363" width="1.66796875" style="263" customWidth="1"/>
    <col min="4364" max="4608" width="9.33203125" style="263" customWidth="1"/>
    <col min="4609" max="4609" width="8.33203125" style="263" customWidth="1"/>
    <col min="4610" max="4610" width="1.66796875" style="263" customWidth="1"/>
    <col min="4611" max="4612" width="5" style="263" customWidth="1"/>
    <col min="4613" max="4613" width="11.66015625" style="263" customWidth="1"/>
    <col min="4614" max="4614" width="9.16015625" style="263" customWidth="1"/>
    <col min="4615" max="4615" width="5" style="263" customWidth="1"/>
    <col min="4616" max="4616" width="77.83203125" style="263" customWidth="1"/>
    <col min="4617" max="4618" width="20" style="263" customWidth="1"/>
    <col min="4619" max="4619" width="1.66796875" style="263" customWidth="1"/>
    <col min="4620" max="4864" width="9.33203125" style="263" customWidth="1"/>
    <col min="4865" max="4865" width="8.33203125" style="263" customWidth="1"/>
    <col min="4866" max="4866" width="1.66796875" style="263" customWidth="1"/>
    <col min="4867" max="4868" width="5" style="263" customWidth="1"/>
    <col min="4869" max="4869" width="11.66015625" style="263" customWidth="1"/>
    <col min="4870" max="4870" width="9.16015625" style="263" customWidth="1"/>
    <col min="4871" max="4871" width="5" style="263" customWidth="1"/>
    <col min="4872" max="4872" width="77.83203125" style="263" customWidth="1"/>
    <col min="4873" max="4874" width="20" style="263" customWidth="1"/>
    <col min="4875" max="4875" width="1.66796875" style="263" customWidth="1"/>
    <col min="4876" max="5120" width="9.33203125" style="263" customWidth="1"/>
    <col min="5121" max="5121" width="8.33203125" style="263" customWidth="1"/>
    <col min="5122" max="5122" width="1.66796875" style="263" customWidth="1"/>
    <col min="5123" max="5124" width="5" style="263" customWidth="1"/>
    <col min="5125" max="5125" width="11.66015625" style="263" customWidth="1"/>
    <col min="5126" max="5126" width="9.16015625" style="263" customWidth="1"/>
    <col min="5127" max="5127" width="5" style="263" customWidth="1"/>
    <col min="5128" max="5128" width="77.83203125" style="263" customWidth="1"/>
    <col min="5129" max="5130" width="20" style="263" customWidth="1"/>
    <col min="5131" max="5131" width="1.66796875" style="263" customWidth="1"/>
    <col min="5132" max="5376" width="9.33203125" style="263" customWidth="1"/>
    <col min="5377" max="5377" width="8.33203125" style="263" customWidth="1"/>
    <col min="5378" max="5378" width="1.66796875" style="263" customWidth="1"/>
    <col min="5379" max="5380" width="5" style="263" customWidth="1"/>
    <col min="5381" max="5381" width="11.66015625" style="263" customWidth="1"/>
    <col min="5382" max="5382" width="9.16015625" style="263" customWidth="1"/>
    <col min="5383" max="5383" width="5" style="263" customWidth="1"/>
    <col min="5384" max="5384" width="77.83203125" style="263" customWidth="1"/>
    <col min="5385" max="5386" width="20" style="263" customWidth="1"/>
    <col min="5387" max="5387" width="1.66796875" style="263" customWidth="1"/>
    <col min="5388" max="5632" width="9.33203125" style="263" customWidth="1"/>
    <col min="5633" max="5633" width="8.33203125" style="263" customWidth="1"/>
    <col min="5634" max="5634" width="1.66796875" style="263" customWidth="1"/>
    <col min="5635" max="5636" width="5" style="263" customWidth="1"/>
    <col min="5637" max="5637" width="11.66015625" style="263" customWidth="1"/>
    <col min="5638" max="5638" width="9.16015625" style="263" customWidth="1"/>
    <col min="5639" max="5639" width="5" style="263" customWidth="1"/>
    <col min="5640" max="5640" width="77.83203125" style="263" customWidth="1"/>
    <col min="5641" max="5642" width="20" style="263" customWidth="1"/>
    <col min="5643" max="5643" width="1.66796875" style="263" customWidth="1"/>
    <col min="5644" max="5888" width="9.33203125" style="263" customWidth="1"/>
    <col min="5889" max="5889" width="8.33203125" style="263" customWidth="1"/>
    <col min="5890" max="5890" width="1.66796875" style="263" customWidth="1"/>
    <col min="5891" max="5892" width="5" style="263" customWidth="1"/>
    <col min="5893" max="5893" width="11.66015625" style="263" customWidth="1"/>
    <col min="5894" max="5894" width="9.16015625" style="263" customWidth="1"/>
    <col min="5895" max="5895" width="5" style="263" customWidth="1"/>
    <col min="5896" max="5896" width="77.83203125" style="263" customWidth="1"/>
    <col min="5897" max="5898" width="20" style="263" customWidth="1"/>
    <col min="5899" max="5899" width="1.66796875" style="263" customWidth="1"/>
    <col min="5900" max="6144" width="9.33203125" style="263" customWidth="1"/>
    <col min="6145" max="6145" width="8.33203125" style="263" customWidth="1"/>
    <col min="6146" max="6146" width="1.66796875" style="263" customWidth="1"/>
    <col min="6147" max="6148" width="5" style="263" customWidth="1"/>
    <col min="6149" max="6149" width="11.66015625" style="263" customWidth="1"/>
    <col min="6150" max="6150" width="9.16015625" style="263" customWidth="1"/>
    <col min="6151" max="6151" width="5" style="263" customWidth="1"/>
    <col min="6152" max="6152" width="77.83203125" style="263" customWidth="1"/>
    <col min="6153" max="6154" width="20" style="263" customWidth="1"/>
    <col min="6155" max="6155" width="1.66796875" style="263" customWidth="1"/>
    <col min="6156" max="6400" width="9.33203125" style="263" customWidth="1"/>
    <col min="6401" max="6401" width="8.33203125" style="263" customWidth="1"/>
    <col min="6402" max="6402" width="1.66796875" style="263" customWidth="1"/>
    <col min="6403" max="6404" width="5" style="263" customWidth="1"/>
    <col min="6405" max="6405" width="11.66015625" style="263" customWidth="1"/>
    <col min="6406" max="6406" width="9.16015625" style="263" customWidth="1"/>
    <col min="6407" max="6407" width="5" style="263" customWidth="1"/>
    <col min="6408" max="6408" width="77.83203125" style="263" customWidth="1"/>
    <col min="6409" max="6410" width="20" style="263" customWidth="1"/>
    <col min="6411" max="6411" width="1.66796875" style="263" customWidth="1"/>
    <col min="6412" max="6656" width="9.33203125" style="263" customWidth="1"/>
    <col min="6657" max="6657" width="8.33203125" style="263" customWidth="1"/>
    <col min="6658" max="6658" width="1.66796875" style="263" customWidth="1"/>
    <col min="6659" max="6660" width="5" style="263" customWidth="1"/>
    <col min="6661" max="6661" width="11.66015625" style="263" customWidth="1"/>
    <col min="6662" max="6662" width="9.16015625" style="263" customWidth="1"/>
    <col min="6663" max="6663" width="5" style="263" customWidth="1"/>
    <col min="6664" max="6664" width="77.83203125" style="263" customWidth="1"/>
    <col min="6665" max="6666" width="20" style="263" customWidth="1"/>
    <col min="6667" max="6667" width="1.66796875" style="263" customWidth="1"/>
    <col min="6668" max="6912" width="9.33203125" style="263" customWidth="1"/>
    <col min="6913" max="6913" width="8.33203125" style="263" customWidth="1"/>
    <col min="6914" max="6914" width="1.66796875" style="263" customWidth="1"/>
    <col min="6915" max="6916" width="5" style="263" customWidth="1"/>
    <col min="6917" max="6917" width="11.66015625" style="263" customWidth="1"/>
    <col min="6918" max="6918" width="9.16015625" style="263" customWidth="1"/>
    <col min="6919" max="6919" width="5" style="263" customWidth="1"/>
    <col min="6920" max="6920" width="77.83203125" style="263" customWidth="1"/>
    <col min="6921" max="6922" width="20" style="263" customWidth="1"/>
    <col min="6923" max="6923" width="1.66796875" style="263" customWidth="1"/>
    <col min="6924" max="7168" width="9.33203125" style="263" customWidth="1"/>
    <col min="7169" max="7169" width="8.33203125" style="263" customWidth="1"/>
    <col min="7170" max="7170" width="1.66796875" style="263" customWidth="1"/>
    <col min="7171" max="7172" width="5" style="263" customWidth="1"/>
    <col min="7173" max="7173" width="11.66015625" style="263" customWidth="1"/>
    <col min="7174" max="7174" width="9.16015625" style="263" customWidth="1"/>
    <col min="7175" max="7175" width="5" style="263" customWidth="1"/>
    <col min="7176" max="7176" width="77.83203125" style="263" customWidth="1"/>
    <col min="7177" max="7178" width="20" style="263" customWidth="1"/>
    <col min="7179" max="7179" width="1.66796875" style="263" customWidth="1"/>
    <col min="7180" max="7424" width="9.33203125" style="263" customWidth="1"/>
    <col min="7425" max="7425" width="8.33203125" style="263" customWidth="1"/>
    <col min="7426" max="7426" width="1.66796875" style="263" customWidth="1"/>
    <col min="7427" max="7428" width="5" style="263" customWidth="1"/>
    <col min="7429" max="7429" width="11.66015625" style="263" customWidth="1"/>
    <col min="7430" max="7430" width="9.16015625" style="263" customWidth="1"/>
    <col min="7431" max="7431" width="5" style="263" customWidth="1"/>
    <col min="7432" max="7432" width="77.83203125" style="263" customWidth="1"/>
    <col min="7433" max="7434" width="20" style="263" customWidth="1"/>
    <col min="7435" max="7435" width="1.66796875" style="263" customWidth="1"/>
    <col min="7436" max="7680" width="9.33203125" style="263" customWidth="1"/>
    <col min="7681" max="7681" width="8.33203125" style="263" customWidth="1"/>
    <col min="7682" max="7682" width="1.66796875" style="263" customWidth="1"/>
    <col min="7683" max="7684" width="5" style="263" customWidth="1"/>
    <col min="7685" max="7685" width="11.66015625" style="263" customWidth="1"/>
    <col min="7686" max="7686" width="9.16015625" style="263" customWidth="1"/>
    <col min="7687" max="7687" width="5" style="263" customWidth="1"/>
    <col min="7688" max="7688" width="77.83203125" style="263" customWidth="1"/>
    <col min="7689" max="7690" width="20" style="263" customWidth="1"/>
    <col min="7691" max="7691" width="1.66796875" style="263" customWidth="1"/>
    <col min="7692" max="7936" width="9.33203125" style="263" customWidth="1"/>
    <col min="7937" max="7937" width="8.33203125" style="263" customWidth="1"/>
    <col min="7938" max="7938" width="1.66796875" style="263" customWidth="1"/>
    <col min="7939" max="7940" width="5" style="263" customWidth="1"/>
    <col min="7941" max="7941" width="11.66015625" style="263" customWidth="1"/>
    <col min="7942" max="7942" width="9.16015625" style="263" customWidth="1"/>
    <col min="7943" max="7943" width="5" style="263" customWidth="1"/>
    <col min="7944" max="7944" width="77.83203125" style="263" customWidth="1"/>
    <col min="7945" max="7946" width="20" style="263" customWidth="1"/>
    <col min="7947" max="7947" width="1.66796875" style="263" customWidth="1"/>
    <col min="7948" max="8192" width="9.33203125" style="263" customWidth="1"/>
    <col min="8193" max="8193" width="8.33203125" style="263" customWidth="1"/>
    <col min="8194" max="8194" width="1.66796875" style="263" customWidth="1"/>
    <col min="8195" max="8196" width="5" style="263" customWidth="1"/>
    <col min="8197" max="8197" width="11.66015625" style="263" customWidth="1"/>
    <col min="8198" max="8198" width="9.16015625" style="263" customWidth="1"/>
    <col min="8199" max="8199" width="5" style="263" customWidth="1"/>
    <col min="8200" max="8200" width="77.83203125" style="263" customWidth="1"/>
    <col min="8201" max="8202" width="20" style="263" customWidth="1"/>
    <col min="8203" max="8203" width="1.66796875" style="263" customWidth="1"/>
    <col min="8204" max="8448" width="9.33203125" style="263" customWidth="1"/>
    <col min="8449" max="8449" width="8.33203125" style="263" customWidth="1"/>
    <col min="8450" max="8450" width="1.66796875" style="263" customWidth="1"/>
    <col min="8451" max="8452" width="5" style="263" customWidth="1"/>
    <col min="8453" max="8453" width="11.66015625" style="263" customWidth="1"/>
    <col min="8454" max="8454" width="9.16015625" style="263" customWidth="1"/>
    <col min="8455" max="8455" width="5" style="263" customWidth="1"/>
    <col min="8456" max="8456" width="77.83203125" style="263" customWidth="1"/>
    <col min="8457" max="8458" width="20" style="263" customWidth="1"/>
    <col min="8459" max="8459" width="1.66796875" style="263" customWidth="1"/>
    <col min="8460" max="8704" width="9.33203125" style="263" customWidth="1"/>
    <col min="8705" max="8705" width="8.33203125" style="263" customWidth="1"/>
    <col min="8706" max="8706" width="1.66796875" style="263" customWidth="1"/>
    <col min="8707" max="8708" width="5" style="263" customWidth="1"/>
    <col min="8709" max="8709" width="11.66015625" style="263" customWidth="1"/>
    <col min="8710" max="8710" width="9.16015625" style="263" customWidth="1"/>
    <col min="8711" max="8711" width="5" style="263" customWidth="1"/>
    <col min="8712" max="8712" width="77.83203125" style="263" customWidth="1"/>
    <col min="8713" max="8714" width="20" style="263" customWidth="1"/>
    <col min="8715" max="8715" width="1.66796875" style="263" customWidth="1"/>
    <col min="8716" max="8960" width="9.33203125" style="263" customWidth="1"/>
    <col min="8961" max="8961" width="8.33203125" style="263" customWidth="1"/>
    <col min="8962" max="8962" width="1.66796875" style="263" customWidth="1"/>
    <col min="8963" max="8964" width="5" style="263" customWidth="1"/>
    <col min="8965" max="8965" width="11.66015625" style="263" customWidth="1"/>
    <col min="8966" max="8966" width="9.16015625" style="263" customWidth="1"/>
    <col min="8967" max="8967" width="5" style="263" customWidth="1"/>
    <col min="8968" max="8968" width="77.83203125" style="263" customWidth="1"/>
    <col min="8969" max="8970" width="20" style="263" customWidth="1"/>
    <col min="8971" max="8971" width="1.66796875" style="263" customWidth="1"/>
    <col min="8972" max="9216" width="9.33203125" style="263" customWidth="1"/>
    <col min="9217" max="9217" width="8.33203125" style="263" customWidth="1"/>
    <col min="9218" max="9218" width="1.66796875" style="263" customWidth="1"/>
    <col min="9219" max="9220" width="5" style="263" customWidth="1"/>
    <col min="9221" max="9221" width="11.66015625" style="263" customWidth="1"/>
    <col min="9222" max="9222" width="9.16015625" style="263" customWidth="1"/>
    <col min="9223" max="9223" width="5" style="263" customWidth="1"/>
    <col min="9224" max="9224" width="77.83203125" style="263" customWidth="1"/>
    <col min="9225" max="9226" width="20" style="263" customWidth="1"/>
    <col min="9227" max="9227" width="1.66796875" style="263" customWidth="1"/>
    <col min="9228" max="9472" width="9.33203125" style="263" customWidth="1"/>
    <col min="9473" max="9473" width="8.33203125" style="263" customWidth="1"/>
    <col min="9474" max="9474" width="1.66796875" style="263" customWidth="1"/>
    <col min="9475" max="9476" width="5" style="263" customWidth="1"/>
    <col min="9477" max="9477" width="11.66015625" style="263" customWidth="1"/>
    <col min="9478" max="9478" width="9.16015625" style="263" customWidth="1"/>
    <col min="9479" max="9479" width="5" style="263" customWidth="1"/>
    <col min="9480" max="9480" width="77.83203125" style="263" customWidth="1"/>
    <col min="9481" max="9482" width="20" style="263" customWidth="1"/>
    <col min="9483" max="9483" width="1.66796875" style="263" customWidth="1"/>
    <col min="9484" max="9728" width="9.33203125" style="263" customWidth="1"/>
    <col min="9729" max="9729" width="8.33203125" style="263" customWidth="1"/>
    <col min="9730" max="9730" width="1.66796875" style="263" customWidth="1"/>
    <col min="9731" max="9732" width="5" style="263" customWidth="1"/>
    <col min="9733" max="9733" width="11.66015625" style="263" customWidth="1"/>
    <col min="9734" max="9734" width="9.16015625" style="263" customWidth="1"/>
    <col min="9735" max="9735" width="5" style="263" customWidth="1"/>
    <col min="9736" max="9736" width="77.83203125" style="263" customWidth="1"/>
    <col min="9737" max="9738" width="20" style="263" customWidth="1"/>
    <col min="9739" max="9739" width="1.66796875" style="263" customWidth="1"/>
    <col min="9740" max="9984" width="9.33203125" style="263" customWidth="1"/>
    <col min="9985" max="9985" width="8.33203125" style="263" customWidth="1"/>
    <col min="9986" max="9986" width="1.66796875" style="263" customWidth="1"/>
    <col min="9987" max="9988" width="5" style="263" customWidth="1"/>
    <col min="9989" max="9989" width="11.66015625" style="263" customWidth="1"/>
    <col min="9990" max="9990" width="9.16015625" style="263" customWidth="1"/>
    <col min="9991" max="9991" width="5" style="263" customWidth="1"/>
    <col min="9992" max="9992" width="77.83203125" style="263" customWidth="1"/>
    <col min="9993" max="9994" width="20" style="263" customWidth="1"/>
    <col min="9995" max="9995" width="1.66796875" style="263" customWidth="1"/>
    <col min="9996" max="10240" width="9.33203125" style="263" customWidth="1"/>
    <col min="10241" max="10241" width="8.33203125" style="263" customWidth="1"/>
    <col min="10242" max="10242" width="1.66796875" style="263" customWidth="1"/>
    <col min="10243" max="10244" width="5" style="263" customWidth="1"/>
    <col min="10245" max="10245" width="11.66015625" style="263" customWidth="1"/>
    <col min="10246" max="10246" width="9.16015625" style="263" customWidth="1"/>
    <col min="10247" max="10247" width="5" style="263" customWidth="1"/>
    <col min="10248" max="10248" width="77.83203125" style="263" customWidth="1"/>
    <col min="10249" max="10250" width="20" style="263" customWidth="1"/>
    <col min="10251" max="10251" width="1.66796875" style="263" customWidth="1"/>
    <col min="10252" max="10496" width="9.33203125" style="263" customWidth="1"/>
    <col min="10497" max="10497" width="8.33203125" style="263" customWidth="1"/>
    <col min="10498" max="10498" width="1.66796875" style="263" customWidth="1"/>
    <col min="10499" max="10500" width="5" style="263" customWidth="1"/>
    <col min="10501" max="10501" width="11.66015625" style="263" customWidth="1"/>
    <col min="10502" max="10502" width="9.16015625" style="263" customWidth="1"/>
    <col min="10503" max="10503" width="5" style="263" customWidth="1"/>
    <col min="10504" max="10504" width="77.83203125" style="263" customWidth="1"/>
    <col min="10505" max="10506" width="20" style="263" customWidth="1"/>
    <col min="10507" max="10507" width="1.66796875" style="263" customWidth="1"/>
    <col min="10508" max="10752" width="9.33203125" style="263" customWidth="1"/>
    <col min="10753" max="10753" width="8.33203125" style="263" customWidth="1"/>
    <col min="10754" max="10754" width="1.66796875" style="263" customWidth="1"/>
    <col min="10755" max="10756" width="5" style="263" customWidth="1"/>
    <col min="10757" max="10757" width="11.66015625" style="263" customWidth="1"/>
    <col min="10758" max="10758" width="9.16015625" style="263" customWidth="1"/>
    <col min="10759" max="10759" width="5" style="263" customWidth="1"/>
    <col min="10760" max="10760" width="77.83203125" style="263" customWidth="1"/>
    <col min="10761" max="10762" width="20" style="263" customWidth="1"/>
    <col min="10763" max="10763" width="1.66796875" style="263" customWidth="1"/>
    <col min="10764" max="11008" width="9.33203125" style="263" customWidth="1"/>
    <col min="11009" max="11009" width="8.33203125" style="263" customWidth="1"/>
    <col min="11010" max="11010" width="1.66796875" style="263" customWidth="1"/>
    <col min="11011" max="11012" width="5" style="263" customWidth="1"/>
    <col min="11013" max="11013" width="11.66015625" style="263" customWidth="1"/>
    <col min="11014" max="11014" width="9.16015625" style="263" customWidth="1"/>
    <col min="11015" max="11015" width="5" style="263" customWidth="1"/>
    <col min="11016" max="11016" width="77.83203125" style="263" customWidth="1"/>
    <col min="11017" max="11018" width="20" style="263" customWidth="1"/>
    <col min="11019" max="11019" width="1.66796875" style="263" customWidth="1"/>
    <col min="11020" max="11264" width="9.33203125" style="263" customWidth="1"/>
    <col min="11265" max="11265" width="8.33203125" style="263" customWidth="1"/>
    <col min="11266" max="11266" width="1.66796875" style="263" customWidth="1"/>
    <col min="11267" max="11268" width="5" style="263" customWidth="1"/>
    <col min="11269" max="11269" width="11.66015625" style="263" customWidth="1"/>
    <col min="11270" max="11270" width="9.16015625" style="263" customWidth="1"/>
    <col min="11271" max="11271" width="5" style="263" customWidth="1"/>
    <col min="11272" max="11272" width="77.83203125" style="263" customWidth="1"/>
    <col min="11273" max="11274" width="20" style="263" customWidth="1"/>
    <col min="11275" max="11275" width="1.66796875" style="263" customWidth="1"/>
    <col min="11276" max="11520" width="9.33203125" style="263" customWidth="1"/>
    <col min="11521" max="11521" width="8.33203125" style="263" customWidth="1"/>
    <col min="11522" max="11522" width="1.66796875" style="263" customWidth="1"/>
    <col min="11523" max="11524" width="5" style="263" customWidth="1"/>
    <col min="11525" max="11525" width="11.66015625" style="263" customWidth="1"/>
    <col min="11526" max="11526" width="9.16015625" style="263" customWidth="1"/>
    <col min="11527" max="11527" width="5" style="263" customWidth="1"/>
    <col min="11528" max="11528" width="77.83203125" style="263" customWidth="1"/>
    <col min="11529" max="11530" width="20" style="263" customWidth="1"/>
    <col min="11531" max="11531" width="1.66796875" style="263" customWidth="1"/>
    <col min="11532" max="11776" width="9.33203125" style="263" customWidth="1"/>
    <col min="11777" max="11777" width="8.33203125" style="263" customWidth="1"/>
    <col min="11778" max="11778" width="1.66796875" style="263" customWidth="1"/>
    <col min="11779" max="11780" width="5" style="263" customWidth="1"/>
    <col min="11781" max="11781" width="11.66015625" style="263" customWidth="1"/>
    <col min="11782" max="11782" width="9.16015625" style="263" customWidth="1"/>
    <col min="11783" max="11783" width="5" style="263" customWidth="1"/>
    <col min="11784" max="11784" width="77.83203125" style="263" customWidth="1"/>
    <col min="11785" max="11786" width="20" style="263" customWidth="1"/>
    <col min="11787" max="11787" width="1.66796875" style="263" customWidth="1"/>
    <col min="11788" max="12032" width="9.33203125" style="263" customWidth="1"/>
    <col min="12033" max="12033" width="8.33203125" style="263" customWidth="1"/>
    <col min="12034" max="12034" width="1.66796875" style="263" customWidth="1"/>
    <col min="12035" max="12036" width="5" style="263" customWidth="1"/>
    <col min="12037" max="12037" width="11.66015625" style="263" customWidth="1"/>
    <col min="12038" max="12038" width="9.16015625" style="263" customWidth="1"/>
    <col min="12039" max="12039" width="5" style="263" customWidth="1"/>
    <col min="12040" max="12040" width="77.83203125" style="263" customWidth="1"/>
    <col min="12041" max="12042" width="20" style="263" customWidth="1"/>
    <col min="12043" max="12043" width="1.66796875" style="263" customWidth="1"/>
    <col min="12044" max="12288" width="9.33203125" style="263" customWidth="1"/>
    <col min="12289" max="12289" width="8.33203125" style="263" customWidth="1"/>
    <col min="12290" max="12290" width="1.66796875" style="263" customWidth="1"/>
    <col min="12291" max="12292" width="5" style="263" customWidth="1"/>
    <col min="12293" max="12293" width="11.66015625" style="263" customWidth="1"/>
    <col min="12294" max="12294" width="9.16015625" style="263" customWidth="1"/>
    <col min="12295" max="12295" width="5" style="263" customWidth="1"/>
    <col min="12296" max="12296" width="77.83203125" style="263" customWidth="1"/>
    <col min="12297" max="12298" width="20" style="263" customWidth="1"/>
    <col min="12299" max="12299" width="1.66796875" style="263" customWidth="1"/>
    <col min="12300" max="12544" width="9.33203125" style="263" customWidth="1"/>
    <col min="12545" max="12545" width="8.33203125" style="263" customWidth="1"/>
    <col min="12546" max="12546" width="1.66796875" style="263" customWidth="1"/>
    <col min="12547" max="12548" width="5" style="263" customWidth="1"/>
    <col min="12549" max="12549" width="11.66015625" style="263" customWidth="1"/>
    <col min="12550" max="12550" width="9.16015625" style="263" customWidth="1"/>
    <col min="12551" max="12551" width="5" style="263" customWidth="1"/>
    <col min="12552" max="12552" width="77.83203125" style="263" customWidth="1"/>
    <col min="12553" max="12554" width="20" style="263" customWidth="1"/>
    <col min="12555" max="12555" width="1.66796875" style="263" customWidth="1"/>
    <col min="12556" max="12800" width="9.33203125" style="263" customWidth="1"/>
    <col min="12801" max="12801" width="8.33203125" style="263" customWidth="1"/>
    <col min="12802" max="12802" width="1.66796875" style="263" customWidth="1"/>
    <col min="12803" max="12804" width="5" style="263" customWidth="1"/>
    <col min="12805" max="12805" width="11.66015625" style="263" customWidth="1"/>
    <col min="12806" max="12806" width="9.16015625" style="263" customWidth="1"/>
    <col min="12807" max="12807" width="5" style="263" customWidth="1"/>
    <col min="12808" max="12808" width="77.83203125" style="263" customWidth="1"/>
    <col min="12809" max="12810" width="20" style="263" customWidth="1"/>
    <col min="12811" max="12811" width="1.66796875" style="263" customWidth="1"/>
    <col min="12812" max="13056" width="9.33203125" style="263" customWidth="1"/>
    <col min="13057" max="13057" width="8.33203125" style="263" customWidth="1"/>
    <col min="13058" max="13058" width="1.66796875" style="263" customWidth="1"/>
    <col min="13059" max="13060" width="5" style="263" customWidth="1"/>
    <col min="13061" max="13061" width="11.66015625" style="263" customWidth="1"/>
    <col min="13062" max="13062" width="9.16015625" style="263" customWidth="1"/>
    <col min="13063" max="13063" width="5" style="263" customWidth="1"/>
    <col min="13064" max="13064" width="77.83203125" style="263" customWidth="1"/>
    <col min="13065" max="13066" width="20" style="263" customWidth="1"/>
    <col min="13067" max="13067" width="1.66796875" style="263" customWidth="1"/>
    <col min="13068" max="13312" width="9.33203125" style="263" customWidth="1"/>
    <col min="13313" max="13313" width="8.33203125" style="263" customWidth="1"/>
    <col min="13314" max="13314" width="1.66796875" style="263" customWidth="1"/>
    <col min="13315" max="13316" width="5" style="263" customWidth="1"/>
    <col min="13317" max="13317" width="11.66015625" style="263" customWidth="1"/>
    <col min="13318" max="13318" width="9.16015625" style="263" customWidth="1"/>
    <col min="13319" max="13319" width="5" style="263" customWidth="1"/>
    <col min="13320" max="13320" width="77.83203125" style="263" customWidth="1"/>
    <col min="13321" max="13322" width="20" style="263" customWidth="1"/>
    <col min="13323" max="13323" width="1.66796875" style="263" customWidth="1"/>
    <col min="13324" max="13568" width="9.33203125" style="263" customWidth="1"/>
    <col min="13569" max="13569" width="8.33203125" style="263" customWidth="1"/>
    <col min="13570" max="13570" width="1.66796875" style="263" customWidth="1"/>
    <col min="13571" max="13572" width="5" style="263" customWidth="1"/>
    <col min="13573" max="13573" width="11.66015625" style="263" customWidth="1"/>
    <col min="13574" max="13574" width="9.16015625" style="263" customWidth="1"/>
    <col min="13575" max="13575" width="5" style="263" customWidth="1"/>
    <col min="13576" max="13576" width="77.83203125" style="263" customWidth="1"/>
    <col min="13577" max="13578" width="20" style="263" customWidth="1"/>
    <col min="13579" max="13579" width="1.66796875" style="263" customWidth="1"/>
    <col min="13580" max="13824" width="9.33203125" style="263" customWidth="1"/>
    <col min="13825" max="13825" width="8.33203125" style="263" customWidth="1"/>
    <col min="13826" max="13826" width="1.66796875" style="263" customWidth="1"/>
    <col min="13827" max="13828" width="5" style="263" customWidth="1"/>
    <col min="13829" max="13829" width="11.66015625" style="263" customWidth="1"/>
    <col min="13830" max="13830" width="9.16015625" style="263" customWidth="1"/>
    <col min="13831" max="13831" width="5" style="263" customWidth="1"/>
    <col min="13832" max="13832" width="77.83203125" style="263" customWidth="1"/>
    <col min="13833" max="13834" width="20" style="263" customWidth="1"/>
    <col min="13835" max="13835" width="1.66796875" style="263" customWidth="1"/>
    <col min="13836" max="14080" width="9.33203125" style="263" customWidth="1"/>
    <col min="14081" max="14081" width="8.33203125" style="263" customWidth="1"/>
    <col min="14082" max="14082" width="1.66796875" style="263" customWidth="1"/>
    <col min="14083" max="14084" width="5" style="263" customWidth="1"/>
    <col min="14085" max="14085" width="11.66015625" style="263" customWidth="1"/>
    <col min="14086" max="14086" width="9.16015625" style="263" customWidth="1"/>
    <col min="14087" max="14087" width="5" style="263" customWidth="1"/>
    <col min="14088" max="14088" width="77.83203125" style="263" customWidth="1"/>
    <col min="14089" max="14090" width="20" style="263" customWidth="1"/>
    <col min="14091" max="14091" width="1.66796875" style="263" customWidth="1"/>
    <col min="14092" max="14336" width="9.33203125" style="263" customWidth="1"/>
    <col min="14337" max="14337" width="8.33203125" style="263" customWidth="1"/>
    <col min="14338" max="14338" width="1.66796875" style="263" customWidth="1"/>
    <col min="14339" max="14340" width="5" style="263" customWidth="1"/>
    <col min="14341" max="14341" width="11.66015625" style="263" customWidth="1"/>
    <col min="14342" max="14342" width="9.16015625" style="263" customWidth="1"/>
    <col min="14343" max="14343" width="5" style="263" customWidth="1"/>
    <col min="14344" max="14344" width="77.83203125" style="263" customWidth="1"/>
    <col min="14345" max="14346" width="20" style="263" customWidth="1"/>
    <col min="14347" max="14347" width="1.66796875" style="263" customWidth="1"/>
    <col min="14348" max="14592" width="9.33203125" style="263" customWidth="1"/>
    <col min="14593" max="14593" width="8.33203125" style="263" customWidth="1"/>
    <col min="14594" max="14594" width="1.66796875" style="263" customWidth="1"/>
    <col min="14595" max="14596" width="5" style="263" customWidth="1"/>
    <col min="14597" max="14597" width="11.66015625" style="263" customWidth="1"/>
    <col min="14598" max="14598" width="9.16015625" style="263" customWidth="1"/>
    <col min="14599" max="14599" width="5" style="263" customWidth="1"/>
    <col min="14600" max="14600" width="77.83203125" style="263" customWidth="1"/>
    <col min="14601" max="14602" width="20" style="263" customWidth="1"/>
    <col min="14603" max="14603" width="1.66796875" style="263" customWidth="1"/>
    <col min="14604" max="14848" width="9.33203125" style="263" customWidth="1"/>
    <col min="14849" max="14849" width="8.33203125" style="263" customWidth="1"/>
    <col min="14850" max="14850" width="1.66796875" style="263" customWidth="1"/>
    <col min="14851" max="14852" width="5" style="263" customWidth="1"/>
    <col min="14853" max="14853" width="11.66015625" style="263" customWidth="1"/>
    <col min="14854" max="14854" width="9.16015625" style="263" customWidth="1"/>
    <col min="14855" max="14855" width="5" style="263" customWidth="1"/>
    <col min="14856" max="14856" width="77.83203125" style="263" customWidth="1"/>
    <col min="14857" max="14858" width="20" style="263" customWidth="1"/>
    <col min="14859" max="14859" width="1.66796875" style="263" customWidth="1"/>
    <col min="14860" max="15104" width="9.33203125" style="263" customWidth="1"/>
    <col min="15105" max="15105" width="8.33203125" style="263" customWidth="1"/>
    <col min="15106" max="15106" width="1.66796875" style="263" customWidth="1"/>
    <col min="15107" max="15108" width="5" style="263" customWidth="1"/>
    <col min="15109" max="15109" width="11.66015625" style="263" customWidth="1"/>
    <col min="15110" max="15110" width="9.16015625" style="263" customWidth="1"/>
    <col min="15111" max="15111" width="5" style="263" customWidth="1"/>
    <col min="15112" max="15112" width="77.83203125" style="263" customWidth="1"/>
    <col min="15113" max="15114" width="20" style="263" customWidth="1"/>
    <col min="15115" max="15115" width="1.66796875" style="263" customWidth="1"/>
    <col min="15116" max="15360" width="9.33203125" style="263" customWidth="1"/>
    <col min="15361" max="15361" width="8.33203125" style="263" customWidth="1"/>
    <col min="15362" max="15362" width="1.66796875" style="263" customWidth="1"/>
    <col min="15363" max="15364" width="5" style="263" customWidth="1"/>
    <col min="15365" max="15365" width="11.66015625" style="263" customWidth="1"/>
    <col min="15366" max="15366" width="9.16015625" style="263" customWidth="1"/>
    <col min="15367" max="15367" width="5" style="263" customWidth="1"/>
    <col min="15368" max="15368" width="77.83203125" style="263" customWidth="1"/>
    <col min="15369" max="15370" width="20" style="263" customWidth="1"/>
    <col min="15371" max="15371" width="1.66796875" style="263" customWidth="1"/>
    <col min="15372" max="15616" width="9.33203125" style="263" customWidth="1"/>
    <col min="15617" max="15617" width="8.33203125" style="263" customWidth="1"/>
    <col min="15618" max="15618" width="1.66796875" style="263" customWidth="1"/>
    <col min="15619" max="15620" width="5" style="263" customWidth="1"/>
    <col min="15621" max="15621" width="11.66015625" style="263" customWidth="1"/>
    <col min="15622" max="15622" width="9.16015625" style="263" customWidth="1"/>
    <col min="15623" max="15623" width="5" style="263" customWidth="1"/>
    <col min="15624" max="15624" width="77.83203125" style="263" customWidth="1"/>
    <col min="15625" max="15626" width="20" style="263" customWidth="1"/>
    <col min="15627" max="15627" width="1.66796875" style="263" customWidth="1"/>
    <col min="15628" max="15872" width="9.33203125" style="263" customWidth="1"/>
    <col min="15873" max="15873" width="8.33203125" style="263" customWidth="1"/>
    <col min="15874" max="15874" width="1.66796875" style="263" customWidth="1"/>
    <col min="15875" max="15876" width="5" style="263" customWidth="1"/>
    <col min="15877" max="15877" width="11.66015625" style="263" customWidth="1"/>
    <col min="15878" max="15878" width="9.16015625" style="263" customWidth="1"/>
    <col min="15879" max="15879" width="5" style="263" customWidth="1"/>
    <col min="15880" max="15880" width="77.83203125" style="263" customWidth="1"/>
    <col min="15881" max="15882" width="20" style="263" customWidth="1"/>
    <col min="15883" max="15883" width="1.66796875" style="263" customWidth="1"/>
    <col min="15884" max="16128" width="9.33203125" style="263" customWidth="1"/>
    <col min="16129" max="16129" width="8.33203125" style="263" customWidth="1"/>
    <col min="16130" max="16130" width="1.66796875" style="263" customWidth="1"/>
    <col min="16131" max="16132" width="5" style="263" customWidth="1"/>
    <col min="16133" max="16133" width="11.66015625" style="263" customWidth="1"/>
    <col min="16134" max="16134" width="9.16015625" style="263" customWidth="1"/>
    <col min="16135" max="16135" width="5" style="263" customWidth="1"/>
    <col min="16136" max="16136" width="77.83203125" style="263" customWidth="1"/>
    <col min="16137" max="16138" width="20" style="263" customWidth="1"/>
    <col min="16139" max="16139" width="1.66796875" style="263" customWidth="1"/>
    <col min="16140" max="16384" width="9.33203125" style="263" customWidth="1"/>
  </cols>
  <sheetData>
    <row r="1" ht="37.5" customHeight="1"/>
    <row r="2" spans="2:1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269" customFormat="1" ht="45" customHeight="1">
      <c r="B3" s="267"/>
      <c r="C3" s="387" t="s">
        <v>650</v>
      </c>
      <c r="D3" s="387"/>
      <c r="E3" s="387"/>
      <c r="F3" s="387"/>
      <c r="G3" s="387"/>
      <c r="H3" s="387"/>
      <c r="I3" s="387"/>
      <c r="J3" s="387"/>
      <c r="K3" s="268"/>
    </row>
    <row r="4" spans="2:11" ht="25.5" customHeight="1">
      <c r="B4" s="270"/>
      <c r="C4" s="388" t="s">
        <v>651</v>
      </c>
      <c r="D4" s="388"/>
      <c r="E4" s="388"/>
      <c r="F4" s="388"/>
      <c r="G4" s="388"/>
      <c r="H4" s="388"/>
      <c r="I4" s="388"/>
      <c r="J4" s="388"/>
      <c r="K4" s="271"/>
    </row>
    <row r="5" spans="2:11" ht="5.25" customHeight="1">
      <c r="B5" s="270"/>
      <c r="C5" s="272"/>
      <c r="D5" s="272"/>
      <c r="E5" s="272"/>
      <c r="F5" s="272"/>
      <c r="G5" s="272"/>
      <c r="H5" s="272"/>
      <c r="I5" s="272"/>
      <c r="J5" s="272"/>
      <c r="K5" s="271"/>
    </row>
    <row r="6" spans="2:11" ht="15" customHeight="1">
      <c r="B6" s="270"/>
      <c r="C6" s="386" t="s">
        <v>652</v>
      </c>
      <c r="D6" s="386"/>
      <c r="E6" s="386"/>
      <c r="F6" s="386"/>
      <c r="G6" s="386"/>
      <c r="H6" s="386"/>
      <c r="I6" s="386"/>
      <c r="J6" s="386"/>
      <c r="K6" s="271"/>
    </row>
    <row r="7" spans="2:11" ht="15" customHeight="1">
      <c r="B7" s="273"/>
      <c r="C7" s="386" t="s">
        <v>653</v>
      </c>
      <c r="D7" s="386"/>
      <c r="E7" s="386"/>
      <c r="F7" s="386"/>
      <c r="G7" s="386"/>
      <c r="H7" s="386"/>
      <c r="I7" s="386"/>
      <c r="J7" s="386"/>
      <c r="K7" s="271"/>
    </row>
    <row r="8" spans="2:11" ht="12.75" customHeight="1">
      <c r="B8" s="273"/>
      <c r="C8" s="274"/>
      <c r="D8" s="274"/>
      <c r="E8" s="274"/>
      <c r="F8" s="274"/>
      <c r="G8" s="274"/>
      <c r="H8" s="274"/>
      <c r="I8" s="274"/>
      <c r="J8" s="274"/>
      <c r="K8" s="271"/>
    </row>
    <row r="9" spans="2:11" ht="15" customHeight="1">
      <c r="B9" s="273"/>
      <c r="C9" s="386" t="s">
        <v>654</v>
      </c>
      <c r="D9" s="386"/>
      <c r="E9" s="386"/>
      <c r="F9" s="386"/>
      <c r="G9" s="386"/>
      <c r="H9" s="386"/>
      <c r="I9" s="386"/>
      <c r="J9" s="386"/>
      <c r="K9" s="271"/>
    </row>
    <row r="10" spans="2:11" ht="15" customHeight="1">
      <c r="B10" s="273"/>
      <c r="C10" s="274"/>
      <c r="D10" s="386" t="s">
        <v>655</v>
      </c>
      <c r="E10" s="386"/>
      <c r="F10" s="386"/>
      <c r="G10" s="386"/>
      <c r="H10" s="386"/>
      <c r="I10" s="386"/>
      <c r="J10" s="386"/>
      <c r="K10" s="271"/>
    </row>
    <row r="11" spans="2:11" ht="15" customHeight="1">
      <c r="B11" s="273"/>
      <c r="C11" s="275"/>
      <c r="D11" s="386" t="s">
        <v>656</v>
      </c>
      <c r="E11" s="386"/>
      <c r="F11" s="386"/>
      <c r="G11" s="386"/>
      <c r="H11" s="386"/>
      <c r="I11" s="386"/>
      <c r="J11" s="386"/>
      <c r="K11" s="271"/>
    </row>
    <row r="12" spans="2:11" ht="12.75" customHeight="1">
      <c r="B12" s="273"/>
      <c r="C12" s="275"/>
      <c r="D12" s="275"/>
      <c r="E12" s="275"/>
      <c r="F12" s="275"/>
      <c r="G12" s="275"/>
      <c r="H12" s="275"/>
      <c r="I12" s="275"/>
      <c r="J12" s="275"/>
      <c r="K12" s="271"/>
    </row>
    <row r="13" spans="2:11" ht="15" customHeight="1">
      <c r="B13" s="273"/>
      <c r="C13" s="275"/>
      <c r="D13" s="386" t="s">
        <v>657</v>
      </c>
      <c r="E13" s="386"/>
      <c r="F13" s="386"/>
      <c r="G13" s="386"/>
      <c r="H13" s="386"/>
      <c r="I13" s="386"/>
      <c r="J13" s="386"/>
      <c r="K13" s="271"/>
    </row>
    <row r="14" spans="2:11" ht="15" customHeight="1">
      <c r="B14" s="273"/>
      <c r="C14" s="275"/>
      <c r="D14" s="386" t="s">
        <v>658</v>
      </c>
      <c r="E14" s="386"/>
      <c r="F14" s="386"/>
      <c r="G14" s="386"/>
      <c r="H14" s="386"/>
      <c r="I14" s="386"/>
      <c r="J14" s="386"/>
      <c r="K14" s="271"/>
    </row>
    <row r="15" spans="2:11" ht="15" customHeight="1">
      <c r="B15" s="273"/>
      <c r="C15" s="275"/>
      <c r="D15" s="386" t="s">
        <v>659</v>
      </c>
      <c r="E15" s="386"/>
      <c r="F15" s="386"/>
      <c r="G15" s="386"/>
      <c r="H15" s="386"/>
      <c r="I15" s="386"/>
      <c r="J15" s="386"/>
      <c r="K15" s="271"/>
    </row>
    <row r="16" spans="2:11" ht="15" customHeight="1">
      <c r="B16" s="273"/>
      <c r="C16" s="275"/>
      <c r="D16" s="275"/>
      <c r="E16" s="276" t="s">
        <v>83</v>
      </c>
      <c r="F16" s="386" t="s">
        <v>660</v>
      </c>
      <c r="G16" s="386"/>
      <c r="H16" s="386"/>
      <c r="I16" s="386"/>
      <c r="J16" s="386"/>
      <c r="K16" s="271"/>
    </row>
    <row r="17" spans="2:11" ht="15" customHeight="1">
      <c r="B17" s="273"/>
      <c r="C17" s="275"/>
      <c r="D17" s="275"/>
      <c r="E17" s="276" t="s">
        <v>661</v>
      </c>
      <c r="F17" s="386" t="s">
        <v>662</v>
      </c>
      <c r="G17" s="386"/>
      <c r="H17" s="386"/>
      <c r="I17" s="386"/>
      <c r="J17" s="386"/>
      <c r="K17" s="271"/>
    </row>
    <row r="18" spans="2:11" ht="15" customHeight="1">
      <c r="B18" s="273"/>
      <c r="C18" s="275"/>
      <c r="D18" s="275"/>
      <c r="E18" s="276" t="s">
        <v>663</v>
      </c>
      <c r="F18" s="386" t="s">
        <v>664</v>
      </c>
      <c r="G18" s="386"/>
      <c r="H18" s="386"/>
      <c r="I18" s="386"/>
      <c r="J18" s="386"/>
      <c r="K18" s="271"/>
    </row>
    <row r="19" spans="2:11" ht="15" customHeight="1">
      <c r="B19" s="273"/>
      <c r="C19" s="275"/>
      <c r="D19" s="275"/>
      <c r="E19" s="276" t="s">
        <v>665</v>
      </c>
      <c r="F19" s="386" t="s">
        <v>666</v>
      </c>
      <c r="G19" s="386"/>
      <c r="H19" s="386"/>
      <c r="I19" s="386"/>
      <c r="J19" s="386"/>
      <c r="K19" s="271"/>
    </row>
    <row r="20" spans="2:11" ht="15" customHeight="1">
      <c r="B20" s="273"/>
      <c r="C20" s="275"/>
      <c r="D20" s="275"/>
      <c r="E20" s="276" t="s">
        <v>667</v>
      </c>
      <c r="F20" s="386" t="s">
        <v>668</v>
      </c>
      <c r="G20" s="386"/>
      <c r="H20" s="386"/>
      <c r="I20" s="386"/>
      <c r="J20" s="386"/>
      <c r="K20" s="271"/>
    </row>
    <row r="21" spans="2:11" ht="15" customHeight="1">
      <c r="B21" s="273"/>
      <c r="C21" s="275"/>
      <c r="D21" s="275"/>
      <c r="E21" s="276" t="s">
        <v>669</v>
      </c>
      <c r="F21" s="386" t="s">
        <v>670</v>
      </c>
      <c r="G21" s="386"/>
      <c r="H21" s="386"/>
      <c r="I21" s="386"/>
      <c r="J21" s="386"/>
      <c r="K21" s="271"/>
    </row>
    <row r="22" spans="2:11" ht="12.75" customHeight="1">
      <c r="B22" s="273"/>
      <c r="C22" s="275"/>
      <c r="D22" s="275"/>
      <c r="E22" s="275"/>
      <c r="F22" s="275"/>
      <c r="G22" s="275"/>
      <c r="H22" s="275"/>
      <c r="I22" s="275"/>
      <c r="J22" s="275"/>
      <c r="K22" s="271"/>
    </row>
    <row r="23" spans="2:11" ht="15" customHeight="1">
      <c r="B23" s="273"/>
      <c r="C23" s="386" t="s">
        <v>671</v>
      </c>
      <c r="D23" s="386"/>
      <c r="E23" s="386"/>
      <c r="F23" s="386"/>
      <c r="G23" s="386"/>
      <c r="H23" s="386"/>
      <c r="I23" s="386"/>
      <c r="J23" s="386"/>
      <c r="K23" s="271"/>
    </row>
    <row r="24" spans="2:11" ht="15" customHeight="1">
      <c r="B24" s="273"/>
      <c r="C24" s="386" t="s">
        <v>672</v>
      </c>
      <c r="D24" s="386"/>
      <c r="E24" s="386"/>
      <c r="F24" s="386"/>
      <c r="G24" s="386"/>
      <c r="H24" s="386"/>
      <c r="I24" s="386"/>
      <c r="J24" s="386"/>
      <c r="K24" s="271"/>
    </row>
    <row r="25" spans="2:11" ht="15" customHeight="1">
      <c r="B25" s="273"/>
      <c r="C25" s="274"/>
      <c r="D25" s="386" t="s">
        <v>673</v>
      </c>
      <c r="E25" s="386"/>
      <c r="F25" s="386"/>
      <c r="G25" s="386"/>
      <c r="H25" s="386"/>
      <c r="I25" s="386"/>
      <c r="J25" s="386"/>
      <c r="K25" s="271"/>
    </row>
    <row r="26" spans="2:11" ht="15" customHeight="1">
      <c r="B26" s="273"/>
      <c r="C26" s="275"/>
      <c r="D26" s="386" t="s">
        <v>674</v>
      </c>
      <c r="E26" s="386"/>
      <c r="F26" s="386"/>
      <c r="G26" s="386"/>
      <c r="H26" s="386"/>
      <c r="I26" s="386"/>
      <c r="J26" s="386"/>
      <c r="K26" s="271"/>
    </row>
    <row r="27" spans="2:11" ht="12.75" customHeight="1">
      <c r="B27" s="273"/>
      <c r="C27" s="275"/>
      <c r="D27" s="275"/>
      <c r="E27" s="275"/>
      <c r="F27" s="275"/>
      <c r="G27" s="275"/>
      <c r="H27" s="275"/>
      <c r="I27" s="275"/>
      <c r="J27" s="275"/>
      <c r="K27" s="271"/>
    </row>
    <row r="28" spans="2:11" ht="15" customHeight="1">
      <c r="B28" s="273"/>
      <c r="C28" s="275"/>
      <c r="D28" s="386" t="s">
        <v>675</v>
      </c>
      <c r="E28" s="386"/>
      <c r="F28" s="386"/>
      <c r="G28" s="386"/>
      <c r="H28" s="386"/>
      <c r="I28" s="386"/>
      <c r="J28" s="386"/>
      <c r="K28" s="271"/>
    </row>
    <row r="29" spans="2:11" ht="15" customHeight="1">
      <c r="B29" s="273"/>
      <c r="C29" s="275"/>
      <c r="D29" s="386" t="s">
        <v>676</v>
      </c>
      <c r="E29" s="386"/>
      <c r="F29" s="386"/>
      <c r="G29" s="386"/>
      <c r="H29" s="386"/>
      <c r="I29" s="386"/>
      <c r="J29" s="386"/>
      <c r="K29" s="271"/>
    </row>
    <row r="30" spans="2:11" ht="12.75" customHeight="1">
      <c r="B30" s="273"/>
      <c r="C30" s="275"/>
      <c r="D30" s="275"/>
      <c r="E30" s="275"/>
      <c r="F30" s="275"/>
      <c r="G30" s="275"/>
      <c r="H30" s="275"/>
      <c r="I30" s="275"/>
      <c r="J30" s="275"/>
      <c r="K30" s="271"/>
    </row>
    <row r="31" spans="2:11" ht="15" customHeight="1">
      <c r="B31" s="273"/>
      <c r="C31" s="275"/>
      <c r="D31" s="386" t="s">
        <v>677</v>
      </c>
      <c r="E31" s="386"/>
      <c r="F31" s="386"/>
      <c r="G31" s="386"/>
      <c r="H31" s="386"/>
      <c r="I31" s="386"/>
      <c r="J31" s="386"/>
      <c r="K31" s="271"/>
    </row>
    <row r="32" spans="2:11" ht="15" customHeight="1">
      <c r="B32" s="273"/>
      <c r="C32" s="275"/>
      <c r="D32" s="386" t="s">
        <v>678</v>
      </c>
      <c r="E32" s="386"/>
      <c r="F32" s="386"/>
      <c r="G32" s="386"/>
      <c r="H32" s="386"/>
      <c r="I32" s="386"/>
      <c r="J32" s="386"/>
      <c r="K32" s="271"/>
    </row>
    <row r="33" spans="2:11" ht="15" customHeight="1">
      <c r="B33" s="273"/>
      <c r="C33" s="275"/>
      <c r="D33" s="386" t="s">
        <v>679</v>
      </c>
      <c r="E33" s="386"/>
      <c r="F33" s="386"/>
      <c r="G33" s="386"/>
      <c r="H33" s="386"/>
      <c r="I33" s="386"/>
      <c r="J33" s="386"/>
      <c r="K33" s="271"/>
    </row>
    <row r="34" spans="2:11" ht="15" customHeight="1">
      <c r="B34" s="273"/>
      <c r="C34" s="275"/>
      <c r="D34" s="274"/>
      <c r="E34" s="277" t="s">
        <v>131</v>
      </c>
      <c r="F34" s="274"/>
      <c r="G34" s="386" t="s">
        <v>680</v>
      </c>
      <c r="H34" s="386"/>
      <c r="I34" s="386"/>
      <c r="J34" s="386"/>
      <c r="K34" s="271"/>
    </row>
    <row r="35" spans="2:11" ht="30.75" customHeight="1">
      <c r="B35" s="273"/>
      <c r="C35" s="275"/>
      <c r="D35" s="274"/>
      <c r="E35" s="277" t="s">
        <v>681</v>
      </c>
      <c r="F35" s="274"/>
      <c r="G35" s="386" t="s">
        <v>682</v>
      </c>
      <c r="H35" s="386"/>
      <c r="I35" s="386"/>
      <c r="J35" s="386"/>
      <c r="K35" s="271"/>
    </row>
    <row r="36" spans="2:11" ht="15" customHeight="1">
      <c r="B36" s="273"/>
      <c r="C36" s="275"/>
      <c r="D36" s="274"/>
      <c r="E36" s="277" t="s">
        <v>58</v>
      </c>
      <c r="F36" s="274"/>
      <c r="G36" s="386" t="s">
        <v>683</v>
      </c>
      <c r="H36" s="386"/>
      <c r="I36" s="386"/>
      <c r="J36" s="386"/>
      <c r="K36" s="271"/>
    </row>
    <row r="37" spans="2:11" ht="15" customHeight="1">
      <c r="B37" s="273"/>
      <c r="C37" s="275"/>
      <c r="D37" s="274"/>
      <c r="E37" s="277" t="s">
        <v>132</v>
      </c>
      <c r="F37" s="274"/>
      <c r="G37" s="386" t="s">
        <v>684</v>
      </c>
      <c r="H37" s="386"/>
      <c r="I37" s="386"/>
      <c r="J37" s="386"/>
      <c r="K37" s="271"/>
    </row>
    <row r="38" spans="2:11" ht="15" customHeight="1">
      <c r="B38" s="273"/>
      <c r="C38" s="275"/>
      <c r="D38" s="274"/>
      <c r="E38" s="277" t="s">
        <v>133</v>
      </c>
      <c r="F38" s="274"/>
      <c r="G38" s="386" t="s">
        <v>685</v>
      </c>
      <c r="H38" s="386"/>
      <c r="I38" s="386"/>
      <c r="J38" s="386"/>
      <c r="K38" s="271"/>
    </row>
    <row r="39" spans="2:11" ht="15" customHeight="1">
      <c r="B39" s="273"/>
      <c r="C39" s="275"/>
      <c r="D39" s="274"/>
      <c r="E39" s="277" t="s">
        <v>134</v>
      </c>
      <c r="F39" s="274"/>
      <c r="G39" s="386" t="s">
        <v>686</v>
      </c>
      <c r="H39" s="386"/>
      <c r="I39" s="386"/>
      <c r="J39" s="386"/>
      <c r="K39" s="271"/>
    </row>
    <row r="40" spans="2:11" ht="15" customHeight="1">
      <c r="B40" s="273"/>
      <c r="C40" s="275"/>
      <c r="D40" s="274"/>
      <c r="E40" s="277" t="s">
        <v>687</v>
      </c>
      <c r="F40" s="274"/>
      <c r="G40" s="386" t="s">
        <v>688</v>
      </c>
      <c r="H40" s="386"/>
      <c r="I40" s="386"/>
      <c r="J40" s="386"/>
      <c r="K40" s="271"/>
    </row>
    <row r="41" spans="2:11" ht="15" customHeight="1">
      <c r="B41" s="273"/>
      <c r="C41" s="275"/>
      <c r="D41" s="274"/>
      <c r="E41" s="277"/>
      <c r="F41" s="274"/>
      <c r="G41" s="386" t="s">
        <v>689</v>
      </c>
      <c r="H41" s="386"/>
      <c r="I41" s="386"/>
      <c r="J41" s="386"/>
      <c r="K41" s="271"/>
    </row>
    <row r="42" spans="2:11" ht="15" customHeight="1">
      <c r="B42" s="273"/>
      <c r="C42" s="275"/>
      <c r="D42" s="274"/>
      <c r="E42" s="277" t="s">
        <v>690</v>
      </c>
      <c r="F42" s="274"/>
      <c r="G42" s="386" t="s">
        <v>691</v>
      </c>
      <c r="H42" s="386"/>
      <c r="I42" s="386"/>
      <c r="J42" s="386"/>
      <c r="K42" s="271"/>
    </row>
    <row r="43" spans="2:11" ht="15" customHeight="1">
      <c r="B43" s="273"/>
      <c r="C43" s="275"/>
      <c r="D43" s="274"/>
      <c r="E43" s="277" t="s">
        <v>136</v>
      </c>
      <c r="F43" s="274"/>
      <c r="G43" s="386" t="s">
        <v>692</v>
      </c>
      <c r="H43" s="386"/>
      <c r="I43" s="386"/>
      <c r="J43" s="386"/>
      <c r="K43" s="271"/>
    </row>
    <row r="44" spans="2:11" ht="12.75" customHeight="1">
      <c r="B44" s="273"/>
      <c r="C44" s="275"/>
      <c r="D44" s="274"/>
      <c r="E44" s="274"/>
      <c r="F44" s="274"/>
      <c r="G44" s="274"/>
      <c r="H44" s="274"/>
      <c r="I44" s="274"/>
      <c r="J44" s="274"/>
      <c r="K44" s="271"/>
    </row>
    <row r="45" spans="2:11" ht="15" customHeight="1">
      <c r="B45" s="273"/>
      <c r="C45" s="275"/>
      <c r="D45" s="386" t="s">
        <v>693</v>
      </c>
      <c r="E45" s="386"/>
      <c r="F45" s="386"/>
      <c r="G45" s="386"/>
      <c r="H45" s="386"/>
      <c r="I45" s="386"/>
      <c r="J45" s="386"/>
      <c r="K45" s="271"/>
    </row>
    <row r="46" spans="2:11" ht="15" customHeight="1">
      <c r="B46" s="273"/>
      <c r="C46" s="275"/>
      <c r="D46" s="275"/>
      <c r="E46" s="386" t="s">
        <v>694</v>
      </c>
      <c r="F46" s="386"/>
      <c r="G46" s="386"/>
      <c r="H46" s="386"/>
      <c r="I46" s="386"/>
      <c r="J46" s="386"/>
      <c r="K46" s="271"/>
    </row>
    <row r="47" spans="2:11" ht="15" customHeight="1">
      <c r="B47" s="273"/>
      <c r="C47" s="275"/>
      <c r="D47" s="275"/>
      <c r="E47" s="386" t="s">
        <v>695</v>
      </c>
      <c r="F47" s="386"/>
      <c r="G47" s="386"/>
      <c r="H47" s="386"/>
      <c r="I47" s="386"/>
      <c r="J47" s="386"/>
      <c r="K47" s="271"/>
    </row>
    <row r="48" spans="2:11" ht="15" customHeight="1">
      <c r="B48" s="273"/>
      <c r="C48" s="275"/>
      <c r="D48" s="275"/>
      <c r="E48" s="386" t="s">
        <v>696</v>
      </c>
      <c r="F48" s="386"/>
      <c r="G48" s="386"/>
      <c r="H48" s="386"/>
      <c r="I48" s="386"/>
      <c r="J48" s="386"/>
      <c r="K48" s="271"/>
    </row>
    <row r="49" spans="2:11" ht="15" customHeight="1">
      <c r="B49" s="273"/>
      <c r="C49" s="275"/>
      <c r="D49" s="386" t="s">
        <v>697</v>
      </c>
      <c r="E49" s="386"/>
      <c r="F49" s="386"/>
      <c r="G49" s="386"/>
      <c r="H49" s="386"/>
      <c r="I49" s="386"/>
      <c r="J49" s="386"/>
      <c r="K49" s="271"/>
    </row>
    <row r="50" spans="2:11" ht="25.5" customHeight="1">
      <c r="B50" s="270"/>
      <c r="C50" s="388" t="s">
        <v>698</v>
      </c>
      <c r="D50" s="388"/>
      <c r="E50" s="388"/>
      <c r="F50" s="388"/>
      <c r="G50" s="388"/>
      <c r="H50" s="388"/>
      <c r="I50" s="388"/>
      <c r="J50" s="388"/>
      <c r="K50" s="271"/>
    </row>
    <row r="51" spans="2:11" ht="5.25" customHeight="1">
      <c r="B51" s="270"/>
      <c r="C51" s="272"/>
      <c r="D51" s="272"/>
      <c r="E51" s="272"/>
      <c r="F51" s="272"/>
      <c r="G51" s="272"/>
      <c r="H51" s="272"/>
      <c r="I51" s="272"/>
      <c r="J51" s="272"/>
      <c r="K51" s="271"/>
    </row>
    <row r="52" spans="2:11" ht="15" customHeight="1">
      <c r="B52" s="270"/>
      <c r="C52" s="386" t="s">
        <v>699</v>
      </c>
      <c r="D52" s="386"/>
      <c r="E52" s="386"/>
      <c r="F52" s="386"/>
      <c r="G52" s="386"/>
      <c r="H52" s="386"/>
      <c r="I52" s="386"/>
      <c r="J52" s="386"/>
      <c r="K52" s="271"/>
    </row>
    <row r="53" spans="2:11" ht="15" customHeight="1">
      <c r="B53" s="270"/>
      <c r="C53" s="386" t="s">
        <v>700</v>
      </c>
      <c r="D53" s="386"/>
      <c r="E53" s="386"/>
      <c r="F53" s="386"/>
      <c r="G53" s="386"/>
      <c r="H53" s="386"/>
      <c r="I53" s="386"/>
      <c r="J53" s="386"/>
      <c r="K53" s="271"/>
    </row>
    <row r="54" spans="2:11" ht="12.75" customHeight="1">
      <c r="B54" s="270"/>
      <c r="C54" s="274"/>
      <c r="D54" s="274"/>
      <c r="E54" s="274"/>
      <c r="F54" s="274"/>
      <c r="G54" s="274"/>
      <c r="H54" s="274"/>
      <c r="I54" s="274"/>
      <c r="J54" s="274"/>
      <c r="K54" s="271"/>
    </row>
    <row r="55" spans="2:11" ht="15" customHeight="1">
      <c r="B55" s="270"/>
      <c r="C55" s="386" t="s">
        <v>701</v>
      </c>
      <c r="D55" s="386"/>
      <c r="E55" s="386"/>
      <c r="F55" s="386"/>
      <c r="G55" s="386"/>
      <c r="H55" s="386"/>
      <c r="I55" s="386"/>
      <c r="J55" s="386"/>
      <c r="K55" s="271"/>
    </row>
    <row r="56" spans="2:11" ht="15" customHeight="1">
      <c r="B56" s="270"/>
      <c r="C56" s="275"/>
      <c r="D56" s="386" t="s">
        <v>702</v>
      </c>
      <c r="E56" s="386"/>
      <c r="F56" s="386"/>
      <c r="G56" s="386"/>
      <c r="H56" s="386"/>
      <c r="I56" s="386"/>
      <c r="J56" s="386"/>
      <c r="K56" s="271"/>
    </row>
    <row r="57" spans="2:11" ht="15" customHeight="1">
      <c r="B57" s="270"/>
      <c r="C57" s="275"/>
      <c r="D57" s="386" t="s">
        <v>703</v>
      </c>
      <c r="E57" s="386"/>
      <c r="F57" s="386"/>
      <c r="G57" s="386"/>
      <c r="H57" s="386"/>
      <c r="I57" s="386"/>
      <c r="J57" s="386"/>
      <c r="K57" s="271"/>
    </row>
    <row r="58" spans="2:11" ht="15" customHeight="1">
      <c r="B58" s="270"/>
      <c r="C58" s="275"/>
      <c r="D58" s="386" t="s">
        <v>704</v>
      </c>
      <c r="E58" s="386"/>
      <c r="F58" s="386"/>
      <c r="G58" s="386"/>
      <c r="H58" s="386"/>
      <c r="I58" s="386"/>
      <c r="J58" s="386"/>
      <c r="K58" s="271"/>
    </row>
    <row r="59" spans="2:11" ht="15" customHeight="1">
      <c r="B59" s="270"/>
      <c r="C59" s="275"/>
      <c r="D59" s="386" t="s">
        <v>705</v>
      </c>
      <c r="E59" s="386"/>
      <c r="F59" s="386"/>
      <c r="G59" s="386"/>
      <c r="H59" s="386"/>
      <c r="I59" s="386"/>
      <c r="J59" s="386"/>
      <c r="K59" s="271"/>
    </row>
    <row r="60" spans="2:11" ht="15" customHeight="1">
      <c r="B60" s="270"/>
      <c r="C60" s="275"/>
      <c r="D60" s="390" t="s">
        <v>706</v>
      </c>
      <c r="E60" s="390"/>
      <c r="F60" s="390"/>
      <c r="G60" s="390"/>
      <c r="H60" s="390"/>
      <c r="I60" s="390"/>
      <c r="J60" s="390"/>
      <c r="K60" s="271"/>
    </row>
    <row r="61" spans="2:11" ht="15" customHeight="1">
      <c r="B61" s="270"/>
      <c r="C61" s="275"/>
      <c r="D61" s="386" t="s">
        <v>707</v>
      </c>
      <c r="E61" s="386"/>
      <c r="F61" s="386"/>
      <c r="G61" s="386"/>
      <c r="H61" s="386"/>
      <c r="I61" s="386"/>
      <c r="J61" s="386"/>
      <c r="K61" s="271"/>
    </row>
    <row r="62" spans="2:11" ht="12.75" customHeight="1">
      <c r="B62" s="270"/>
      <c r="C62" s="275"/>
      <c r="D62" s="275"/>
      <c r="E62" s="278"/>
      <c r="F62" s="275"/>
      <c r="G62" s="275"/>
      <c r="H62" s="275"/>
      <c r="I62" s="275"/>
      <c r="J62" s="275"/>
      <c r="K62" s="271"/>
    </row>
    <row r="63" spans="2:11" ht="15" customHeight="1">
      <c r="B63" s="270"/>
      <c r="C63" s="275"/>
      <c r="D63" s="386" t="s">
        <v>708</v>
      </c>
      <c r="E63" s="386"/>
      <c r="F63" s="386"/>
      <c r="G63" s="386"/>
      <c r="H63" s="386"/>
      <c r="I63" s="386"/>
      <c r="J63" s="386"/>
      <c r="K63" s="271"/>
    </row>
    <row r="64" spans="2:11" ht="15" customHeight="1">
      <c r="B64" s="270"/>
      <c r="C64" s="275"/>
      <c r="D64" s="390" t="s">
        <v>709</v>
      </c>
      <c r="E64" s="390"/>
      <c r="F64" s="390"/>
      <c r="G64" s="390"/>
      <c r="H64" s="390"/>
      <c r="I64" s="390"/>
      <c r="J64" s="390"/>
      <c r="K64" s="271"/>
    </row>
    <row r="65" spans="2:11" ht="15" customHeight="1">
      <c r="B65" s="270"/>
      <c r="C65" s="275"/>
      <c r="D65" s="386" t="s">
        <v>710</v>
      </c>
      <c r="E65" s="386"/>
      <c r="F65" s="386"/>
      <c r="G65" s="386"/>
      <c r="H65" s="386"/>
      <c r="I65" s="386"/>
      <c r="J65" s="386"/>
      <c r="K65" s="271"/>
    </row>
    <row r="66" spans="2:11" ht="15" customHeight="1">
      <c r="B66" s="270"/>
      <c r="C66" s="275"/>
      <c r="D66" s="386" t="s">
        <v>711</v>
      </c>
      <c r="E66" s="386"/>
      <c r="F66" s="386"/>
      <c r="G66" s="386"/>
      <c r="H66" s="386"/>
      <c r="I66" s="386"/>
      <c r="J66" s="386"/>
      <c r="K66" s="271"/>
    </row>
    <row r="67" spans="2:11" ht="15" customHeight="1">
      <c r="B67" s="270"/>
      <c r="C67" s="275"/>
      <c r="D67" s="386" t="s">
        <v>712</v>
      </c>
      <c r="E67" s="386"/>
      <c r="F67" s="386"/>
      <c r="G67" s="386"/>
      <c r="H67" s="386"/>
      <c r="I67" s="386"/>
      <c r="J67" s="386"/>
      <c r="K67" s="271"/>
    </row>
    <row r="68" spans="2:11" ht="15" customHeight="1">
      <c r="B68" s="270"/>
      <c r="C68" s="275"/>
      <c r="D68" s="386" t="s">
        <v>713</v>
      </c>
      <c r="E68" s="386"/>
      <c r="F68" s="386"/>
      <c r="G68" s="386"/>
      <c r="H68" s="386"/>
      <c r="I68" s="386"/>
      <c r="J68" s="386"/>
      <c r="K68" s="271"/>
    </row>
    <row r="69" spans="2:11" ht="12.75" customHeight="1">
      <c r="B69" s="279"/>
      <c r="C69" s="280"/>
      <c r="D69" s="280"/>
      <c r="E69" s="280"/>
      <c r="F69" s="280"/>
      <c r="G69" s="280"/>
      <c r="H69" s="280"/>
      <c r="I69" s="280"/>
      <c r="J69" s="280"/>
      <c r="K69" s="281"/>
    </row>
    <row r="70" spans="2:11" ht="18.75" customHeight="1">
      <c r="B70" s="282"/>
      <c r="C70" s="282"/>
      <c r="D70" s="282"/>
      <c r="E70" s="282"/>
      <c r="F70" s="282"/>
      <c r="G70" s="282"/>
      <c r="H70" s="282"/>
      <c r="I70" s="282"/>
      <c r="J70" s="282"/>
      <c r="K70" s="283"/>
    </row>
    <row r="71" spans="2:11" ht="18.75" customHeight="1">
      <c r="B71" s="283"/>
      <c r="C71" s="283"/>
      <c r="D71" s="283"/>
      <c r="E71" s="283"/>
      <c r="F71" s="283"/>
      <c r="G71" s="283"/>
      <c r="H71" s="283"/>
      <c r="I71" s="283"/>
      <c r="J71" s="283"/>
      <c r="K71" s="283"/>
    </row>
    <row r="72" spans="2:11" ht="7.5" customHeight="1">
      <c r="B72" s="284"/>
      <c r="C72" s="285"/>
      <c r="D72" s="285"/>
      <c r="E72" s="285"/>
      <c r="F72" s="285"/>
      <c r="G72" s="285"/>
      <c r="H72" s="285"/>
      <c r="I72" s="285"/>
      <c r="J72" s="285"/>
      <c r="K72" s="286"/>
    </row>
    <row r="73" spans="2:11" ht="45" customHeight="1">
      <c r="B73" s="287"/>
      <c r="C73" s="389" t="s">
        <v>649</v>
      </c>
      <c r="D73" s="389"/>
      <c r="E73" s="389"/>
      <c r="F73" s="389"/>
      <c r="G73" s="389"/>
      <c r="H73" s="389"/>
      <c r="I73" s="389"/>
      <c r="J73" s="389"/>
      <c r="K73" s="288"/>
    </row>
    <row r="74" spans="2:11" ht="17.25" customHeight="1">
      <c r="B74" s="287"/>
      <c r="C74" s="289" t="s">
        <v>714</v>
      </c>
      <c r="D74" s="289"/>
      <c r="E74" s="289"/>
      <c r="F74" s="289" t="s">
        <v>715</v>
      </c>
      <c r="G74" s="290"/>
      <c r="H74" s="289" t="s">
        <v>132</v>
      </c>
      <c r="I74" s="289" t="s">
        <v>62</v>
      </c>
      <c r="J74" s="289" t="s">
        <v>716</v>
      </c>
      <c r="K74" s="288"/>
    </row>
    <row r="75" spans="2:11" ht="17.25" customHeight="1">
      <c r="B75" s="287"/>
      <c r="C75" s="291" t="s">
        <v>717</v>
      </c>
      <c r="D75" s="291"/>
      <c r="E75" s="291"/>
      <c r="F75" s="292" t="s">
        <v>718</v>
      </c>
      <c r="G75" s="293"/>
      <c r="H75" s="291"/>
      <c r="I75" s="291"/>
      <c r="J75" s="291" t="s">
        <v>719</v>
      </c>
      <c r="K75" s="288"/>
    </row>
    <row r="76" spans="2:11" ht="5.25" customHeight="1">
      <c r="B76" s="287"/>
      <c r="C76" s="294"/>
      <c r="D76" s="294"/>
      <c r="E76" s="294"/>
      <c r="F76" s="294"/>
      <c r="G76" s="295"/>
      <c r="H76" s="294"/>
      <c r="I76" s="294"/>
      <c r="J76" s="294"/>
      <c r="K76" s="288"/>
    </row>
    <row r="77" spans="2:11" ht="15" customHeight="1">
      <c r="B77" s="287"/>
      <c r="C77" s="277" t="s">
        <v>58</v>
      </c>
      <c r="D77" s="294"/>
      <c r="E77" s="294"/>
      <c r="F77" s="296" t="s">
        <v>720</v>
      </c>
      <c r="G77" s="295"/>
      <c r="H77" s="277" t="s">
        <v>721</v>
      </c>
      <c r="I77" s="277" t="s">
        <v>722</v>
      </c>
      <c r="J77" s="277">
        <v>20</v>
      </c>
      <c r="K77" s="288"/>
    </row>
    <row r="78" spans="2:11" ht="15" customHeight="1">
      <c r="B78" s="287"/>
      <c r="C78" s="277" t="s">
        <v>723</v>
      </c>
      <c r="D78" s="277"/>
      <c r="E78" s="277"/>
      <c r="F78" s="296" t="s">
        <v>720</v>
      </c>
      <c r="G78" s="295"/>
      <c r="H78" s="277" t="s">
        <v>724</v>
      </c>
      <c r="I78" s="277" t="s">
        <v>722</v>
      </c>
      <c r="J78" s="277">
        <v>120</v>
      </c>
      <c r="K78" s="288"/>
    </row>
    <row r="79" spans="2:11" ht="15" customHeight="1">
      <c r="B79" s="297"/>
      <c r="C79" s="277" t="s">
        <v>725</v>
      </c>
      <c r="D79" s="277"/>
      <c r="E79" s="277"/>
      <c r="F79" s="296" t="s">
        <v>726</v>
      </c>
      <c r="G79" s="295"/>
      <c r="H79" s="277" t="s">
        <v>727</v>
      </c>
      <c r="I79" s="277" t="s">
        <v>722</v>
      </c>
      <c r="J79" s="277">
        <v>50</v>
      </c>
      <c r="K79" s="288"/>
    </row>
    <row r="80" spans="2:11" ht="15" customHeight="1">
      <c r="B80" s="297"/>
      <c r="C80" s="277" t="s">
        <v>728</v>
      </c>
      <c r="D80" s="277"/>
      <c r="E80" s="277"/>
      <c r="F80" s="296" t="s">
        <v>720</v>
      </c>
      <c r="G80" s="295"/>
      <c r="H80" s="277" t="s">
        <v>729</v>
      </c>
      <c r="I80" s="277" t="s">
        <v>730</v>
      </c>
      <c r="J80" s="277"/>
      <c r="K80" s="288"/>
    </row>
    <row r="81" spans="2:11" ht="15" customHeight="1">
      <c r="B81" s="297"/>
      <c r="C81" s="298" t="s">
        <v>731</v>
      </c>
      <c r="D81" s="298"/>
      <c r="E81" s="298"/>
      <c r="F81" s="299" t="s">
        <v>726</v>
      </c>
      <c r="G81" s="298"/>
      <c r="H81" s="298" t="s">
        <v>732</v>
      </c>
      <c r="I81" s="298" t="s">
        <v>722</v>
      </c>
      <c r="J81" s="298">
        <v>15</v>
      </c>
      <c r="K81" s="288"/>
    </row>
    <row r="82" spans="2:11" ht="15" customHeight="1">
      <c r="B82" s="297"/>
      <c r="C82" s="298" t="s">
        <v>733</v>
      </c>
      <c r="D82" s="298"/>
      <c r="E82" s="298"/>
      <c r="F82" s="299" t="s">
        <v>726</v>
      </c>
      <c r="G82" s="298"/>
      <c r="H82" s="298" t="s">
        <v>734</v>
      </c>
      <c r="I82" s="298" t="s">
        <v>722</v>
      </c>
      <c r="J82" s="298">
        <v>15</v>
      </c>
      <c r="K82" s="288"/>
    </row>
    <row r="83" spans="2:11" ht="15" customHeight="1">
      <c r="B83" s="297"/>
      <c r="C83" s="298" t="s">
        <v>735</v>
      </c>
      <c r="D83" s="298"/>
      <c r="E83" s="298"/>
      <c r="F83" s="299" t="s">
        <v>726</v>
      </c>
      <c r="G83" s="298"/>
      <c r="H83" s="298" t="s">
        <v>736</v>
      </c>
      <c r="I83" s="298" t="s">
        <v>722</v>
      </c>
      <c r="J83" s="298">
        <v>20</v>
      </c>
      <c r="K83" s="288"/>
    </row>
    <row r="84" spans="2:11" ht="15" customHeight="1">
      <c r="B84" s="297"/>
      <c r="C84" s="298" t="s">
        <v>737</v>
      </c>
      <c r="D84" s="298"/>
      <c r="E84" s="298"/>
      <c r="F84" s="299" t="s">
        <v>726</v>
      </c>
      <c r="G84" s="298"/>
      <c r="H84" s="298" t="s">
        <v>738</v>
      </c>
      <c r="I84" s="298" t="s">
        <v>722</v>
      </c>
      <c r="J84" s="298">
        <v>20</v>
      </c>
      <c r="K84" s="288"/>
    </row>
    <row r="85" spans="2:11" ht="15" customHeight="1">
      <c r="B85" s="297"/>
      <c r="C85" s="277" t="s">
        <v>739</v>
      </c>
      <c r="D85" s="277"/>
      <c r="E85" s="277"/>
      <c r="F85" s="296" t="s">
        <v>726</v>
      </c>
      <c r="G85" s="295"/>
      <c r="H85" s="277" t="s">
        <v>740</v>
      </c>
      <c r="I85" s="277" t="s">
        <v>722</v>
      </c>
      <c r="J85" s="277">
        <v>50</v>
      </c>
      <c r="K85" s="288"/>
    </row>
    <row r="86" spans="2:11" ht="15" customHeight="1">
      <c r="B86" s="297"/>
      <c r="C86" s="277" t="s">
        <v>741</v>
      </c>
      <c r="D86" s="277"/>
      <c r="E86" s="277"/>
      <c r="F86" s="296" t="s">
        <v>726</v>
      </c>
      <c r="G86" s="295"/>
      <c r="H86" s="277" t="s">
        <v>742</v>
      </c>
      <c r="I86" s="277" t="s">
        <v>722</v>
      </c>
      <c r="J86" s="277">
        <v>20</v>
      </c>
      <c r="K86" s="288"/>
    </row>
    <row r="87" spans="2:11" ht="15" customHeight="1">
      <c r="B87" s="297"/>
      <c r="C87" s="277" t="s">
        <v>743</v>
      </c>
      <c r="D87" s="277"/>
      <c r="E87" s="277"/>
      <c r="F87" s="296" t="s">
        <v>726</v>
      </c>
      <c r="G87" s="295"/>
      <c r="H87" s="277" t="s">
        <v>744</v>
      </c>
      <c r="I87" s="277" t="s">
        <v>722</v>
      </c>
      <c r="J87" s="277">
        <v>20</v>
      </c>
      <c r="K87" s="288"/>
    </row>
    <row r="88" spans="2:11" ht="15" customHeight="1">
      <c r="B88" s="297"/>
      <c r="C88" s="277" t="s">
        <v>745</v>
      </c>
      <c r="D88" s="277"/>
      <c r="E88" s="277"/>
      <c r="F88" s="296" t="s">
        <v>726</v>
      </c>
      <c r="G88" s="295"/>
      <c r="H88" s="277" t="s">
        <v>746</v>
      </c>
      <c r="I88" s="277" t="s">
        <v>722</v>
      </c>
      <c r="J88" s="277">
        <v>50</v>
      </c>
      <c r="K88" s="288"/>
    </row>
    <row r="89" spans="2:11" ht="15" customHeight="1">
      <c r="B89" s="297"/>
      <c r="C89" s="277" t="s">
        <v>747</v>
      </c>
      <c r="D89" s="277"/>
      <c r="E89" s="277"/>
      <c r="F89" s="296" t="s">
        <v>726</v>
      </c>
      <c r="G89" s="295"/>
      <c r="H89" s="277" t="s">
        <v>747</v>
      </c>
      <c r="I89" s="277" t="s">
        <v>722</v>
      </c>
      <c r="J89" s="277">
        <v>50</v>
      </c>
      <c r="K89" s="288"/>
    </row>
    <row r="90" spans="2:11" ht="15" customHeight="1">
      <c r="B90" s="297"/>
      <c r="C90" s="277" t="s">
        <v>137</v>
      </c>
      <c r="D90" s="277"/>
      <c r="E90" s="277"/>
      <c r="F90" s="296" t="s">
        <v>726</v>
      </c>
      <c r="G90" s="295"/>
      <c r="H90" s="277" t="s">
        <v>748</v>
      </c>
      <c r="I90" s="277" t="s">
        <v>722</v>
      </c>
      <c r="J90" s="277">
        <v>255</v>
      </c>
      <c r="K90" s="288"/>
    </row>
    <row r="91" spans="2:11" ht="15" customHeight="1">
      <c r="B91" s="297"/>
      <c r="C91" s="277" t="s">
        <v>749</v>
      </c>
      <c r="D91" s="277"/>
      <c r="E91" s="277"/>
      <c r="F91" s="296" t="s">
        <v>720</v>
      </c>
      <c r="G91" s="295"/>
      <c r="H91" s="277" t="s">
        <v>750</v>
      </c>
      <c r="I91" s="277" t="s">
        <v>751</v>
      </c>
      <c r="J91" s="277"/>
      <c r="K91" s="288"/>
    </row>
    <row r="92" spans="2:11" ht="15" customHeight="1">
      <c r="B92" s="297"/>
      <c r="C92" s="277" t="s">
        <v>752</v>
      </c>
      <c r="D92" s="277"/>
      <c r="E92" s="277"/>
      <c r="F92" s="296" t="s">
        <v>720</v>
      </c>
      <c r="G92" s="295"/>
      <c r="H92" s="277" t="s">
        <v>753</v>
      </c>
      <c r="I92" s="277" t="s">
        <v>754</v>
      </c>
      <c r="J92" s="277"/>
      <c r="K92" s="288"/>
    </row>
    <row r="93" spans="2:11" ht="15" customHeight="1">
      <c r="B93" s="297"/>
      <c r="C93" s="277" t="s">
        <v>755</v>
      </c>
      <c r="D93" s="277"/>
      <c r="E93" s="277"/>
      <c r="F93" s="296" t="s">
        <v>720</v>
      </c>
      <c r="G93" s="295"/>
      <c r="H93" s="277" t="s">
        <v>755</v>
      </c>
      <c r="I93" s="277" t="s">
        <v>754</v>
      </c>
      <c r="J93" s="277"/>
      <c r="K93" s="288"/>
    </row>
    <row r="94" spans="2:11" ht="15" customHeight="1">
      <c r="B94" s="297"/>
      <c r="C94" s="277" t="s">
        <v>43</v>
      </c>
      <c r="D94" s="277"/>
      <c r="E94" s="277"/>
      <c r="F94" s="296" t="s">
        <v>720</v>
      </c>
      <c r="G94" s="295"/>
      <c r="H94" s="277" t="s">
        <v>756</v>
      </c>
      <c r="I94" s="277" t="s">
        <v>754</v>
      </c>
      <c r="J94" s="277"/>
      <c r="K94" s="288"/>
    </row>
    <row r="95" spans="2:11" ht="15" customHeight="1">
      <c r="B95" s="297"/>
      <c r="C95" s="277" t="s">
        <v>53</v>
      </c>
      <c r="D95" s="277"/>
      <c r="E95" s="277"/>
      <c r="F95" s="296" t="s">
        <v>720</v>
      </c>
      <c r="G95" s="295"/>
      <c r="H95" s="277" t="s">
        <v>757</v>
      </c>
      <c r="I95" s="277" t="s">
        <v>754</v>
      </c>
      <c r="J95" s="277"/>
      <c r="K95" s="288"/>
    </row>
    <row r="96" spans="2:11" ht="15" customHeight="1">
      <c r="B96" s="300"/>
      <c r="C96" s="301"/>
      <c r="D96" s="301"/>
      <c r="E96" s="301"/>
      <c r="F96" s="301"/>
      <c r="G96" s="301"/>
      <c r="H96" s="301"/>
      <c r="I96" s="301"/>
      <c r="J96" s="301"/>
      <c r="K96" s="302"/>
    </row>
    <row r="97" spans="2:11" ht="18.75" customHeight="1">
      <c r="B97" s="303"/>
      <c r="C97" s="304"/>
      <c r="D97" s="304"/>
      <c r="E97" s="304"/>
      <c r="F97" s="304"/>
      <c r="G97" s="304"/>
      <c r="H97" s="304"/>
      <c r="I97" s="304"/>
      <c r="J97" s="304"/>
      <c r="K97" s="303"/>
    </row>
    <row r="98" spans="2:11" ht="18.75" customHeight="1">
      <c r="B98" s="283"/>
      <c r="C98" s="283"/>
      <c r="D98" s="283"/>
      <c r="E98" s="283"/>
      <c r="F98" s="283"/>
      <c r="G98" s="283"/>
      <c r="H98" s="283"/>
      <c r="I98" s="283"/>
      <c r="J98" s="283"/>
      <c r="K98" s="283"/>
    </row>
    <row r="99" spans="2:11" ht="7.5" customHeight="1">
      <c r="B99" s="284"/>
      <c r="C99" s="285"/>
      <c r="D99" s="285"/>
      <c r="E99" s="285"/>
      <c r="F99" s="285"/>
      <c r="G99" s="285"/>
      <c r="H99" s="285"/>
      <c r="I99" s="285"/>
      <c r="J99" s="285"/>
      <c r="K99" s="286"/>
    </row>
    <row r="100" spans="2:11" ht="45" customHeight="1">
      <c r="B100" s="287"/>
      <c r="C100" s="389" t="s">
        <v>758</v>
      </c>
      <c r="D100" s="389"/>
      <c r="E100" s="389"/>
      <c r="F100" s="389"/>
      <c r="G100" s="389"/>
      <c r="H100" s="389"/>
      <c r="I100" s="389"/>
      <c r="J100" s="389"/>
      <c r="K100" s="288"/>
    </row>
    <row r="101" spans="2:11" ht="17.25" customHeight="1">
      <c r="B101" s="287"/>
      <c r="C101" s="289" t="s">
        <v>714</v>
      </c>
      <c r="D101" s="289"/>
      <c r="E101" s="289"/>
      <c r="F101" s="289" t="s">
        <v>715</v>
      </c>
      <c r="G101" s="290"/>
      <c r="H101" s="289" t="s">
        <v>132</v>
      </c>
      <c r="I101" s="289" t="s">
        <v>62</v>
      </c>
      <c r="J101" s="289" t="s">
        <v>716</v>
      </c>
      <c r="K101" s="288"/>
    </row>
    <row r="102" spans="2:11" ht="17.25" customHeight="1">
      <c r="B102" s="287"/>
      <c r="C102" s="291" t="s">
        <v>717</v>
      </c>
      <c r="D102" s="291"/>
      <c r="E102" s="291"/>
      <c r="F102" s="292" t="s">
        <v>718</v>
      </c>
      <c r="G102" s="293"/>
      <c r="H102" s="291"/>
      <c r="I102" s="291"/>
      <c r="J102" s="291" t="s">
        <v>719</v>
      </c>
      <c r="K102" s="288"/>
    </row>
    <row r="103" spans="2:11" ht="5.25" customHeight="1">
      <c r="B103" s="287"/>
      <c r="C103" s="289"/>
      <c r="D103" s="289"/>
      <c r="E103" s="289"/>
      <c r="F103" s="289"/>
      <c r="G103" s="305"/>
      <c r="H103" s="289"/>
      <c r="I103" s="289"/>
      <c r="J103" s="289"/>
      <c r="K103" s="288"/>
    </row>
    <row r="104" spans="2:11" ht="15" customHeight="1">
      <c r="B104" s="287"/>
      <c r="C104" s="277" t="s">
        <v>58</v>
      </c>
      <c r="D104" s="294"/>
      <c r="E104" s="294"/>
      <c r="F104" s="296" t="s">
        <v>720</v>
      </c>
      <c r="G104" s="305"/>
      <c r="H104" s="277" t="s">
        <v>759</v>
      </c>
      <c r="I104" s="277" t="s">
        <v>722</v>
      </c>
      <c r="J104" s="277">
        <v>20</v>
      </c>
      <c r="K104" s="288"/>
    </row>
    <row r="105" spans="2:11" ht="15" customHeight="1">
      <c r="B105" s="287"/>
      <c r="C105" s="277" t="s">
        <v>723</v>
      </c>
      <c r="D105" s="277"/>
      <c r="E105" s="277"/>
      <c r="F105" s="296" t="s">
        <v>720</v>
      </c>
      <c r="G105" s="277"/>
      <c r="H105" s="277" t="s">
        <v>759</v>
      </c>
      <c r="I105" s="277" t="s">
        <v>722</v>
      </c>
      <c r="J105" s="277">
        <v>120</v>
      </c>
      <c r="K105" s="288"/>
    </row>
    <row r="106" spans="2:11" ht="15" customHeight="1">
      <c r="B106" s="297"/>
      <c r="C106" s="277" t="s">
        <v>725</v>
      </c>
      <c r="D106" s="277"/>
      <c r="E106" s="277"/>
      <c r="F106" s="296" t="s">
        <v>726</v>
      </c>
      <c r="G106" s="277"/>
      <c r="H106" s="277" t="s">
        <v>759</v>
      </c>
      <c r="I106" s="277" t="s">
        <v>722</v>
      </c>
      <c r="J106" s="277">
        <v>50</v>
      </c>
      <c r="K106" s="288"/>
    </row>
    <row r="107" spans="2:11" ht="15" customHeight="1">
      <c r="B107" s="297"/>
      <c r="C107" s="277" t="s">
        <v>728</v>
      </c>
      <c r="D107" s="277"/>
      <c r="E107" s="277"/>
      <c r="F107" s="296" t="s">
        <v>720</v>
      </c>
      <c r="G107" s="277"/>
      <c r="H107" s="277" t="s">
        <v>759</v>
      </c>
      <c r="I107" s="277" t="s">
        <v>730</v>
      </c>
      <c r="J107" s="277"/>
      <c r="K107" s="288"/>
    </row>
    <row r="108" spans="2:11" ht="15" customHeight="1">
      <c r="B108" s="297"/>
      <c r="C108" s="277" t="s">
        <v>739</v>
      </c>
      <c r="D108" s="277"/>
      <c r="E108" s="277"/>
      <c r="F108" s="296" t="s">
        <v>726</v>
      </c>
      <c r="G108" s="277"/>
      <c r="H108" s="277" t="s">
        <v>759</v>
      </c>
      <c r="I108" s="277" t="s">
        <v>722</v>
      </c>
      <c r="J108" s="277">
        <v>50</v>
      </c>
      <c r="K108" s="288"/>
    </row>
    <row r="109" spans="2:11" ht="15" customHeight="1">
      <c r="B109" s="297"/>
      <c r="C109" s="277" t="s">
        <v>747</v>
      </c>
      <c r="D109" s="277"/>
      <c r="E109" s="277"/>
      <c r="F109" s="296" t="s">
        <v>726</v>
      </c>
      <c r="G109" s="277"/>
      <c r="H109" s="277" t="s">
        <v>759</v>
      </c>
      <c r="I109" s="277" t="s">
        <v>722</v>
      </c>
      <c r="J109" s="277">
        <v>50</v>
      </c>
      <c r="K109" s="288"/>
    </row>
    <row r="110" spans="2:11" ht="15" customHeight="1">
      <c r="B110" s="297"/>
      <c r="C110" s="277" t="s">
        <v>745</v>
      </c>
      <c r="D110" s="277"/>
      <c r="E110" s="277"/>
      <c r="F110" s="296" t="s">
        <v>726</v>
      </c>
      <c r="G110" s="277"/>
      <c r="H110" s="277" t="s">
        <v>759</v>
      </c>
      <c r="I110" s="277" t="s">
        <v>722</v>
      </c>
      <c r="J110" s="277">
        <v>50</v>
      </c>
      <c r="K110" s="288"/>
    </row>
    <row r="111" spans="2:11" ht="15" customHeight="1">
      <c r="B111" s="297"/>
      <c r="C111" s="277" t="s">
        <v>58</v>
      </c>
      <c r="D111" s="277"/>
      <c r="E111" s="277"/>
      <c r="F111" s="296" t="s">
        <v>720</v>
      </c>
      <c r="G111" s="277"/>
      <c r="H111" s="277" t="s">
        <v>760</v>
      </c>
      <c r="I111" s="277" t="s">
        <v>722</v>
      </c>
      <c r="J111" s="277">
        <v>20</v>
      </c>
      <c r="K111" s="288"/>
    </row>
    <row r="112" spans="2:11" ht="15" customHeight="1">
      <c r="B112" s="297"/>
      <c r="C112" s="277" t="s">
        <v>761</v>
      </c>
      <c r="D112" s="277"/>
      <c r="E112" s="277"/>
      <c r="F112" s="296" t="s">
        <v>720</v>
      </c>
      <c r="G112" s="277"/>
      <c r="H112" s="277" t="s">
        <v>762</v>
      </c>
      <c r="I112" s="277" t="s">
        <v>722</v>
      </c>
      <c r="J112" s="277">
        <v>120</v>
      </c>
      <c r="K112" s="288"/>
    </row>
    <row r="113" spans="2:11" ht="15" customHeight="1">
      <c r="B113" s="297"/>
      <c r="C113" s="277" t="s">
        <v>43</v>
      </c>
      <c r="D113" s="277"/>
      <c r="E113" s="277"/>
      <c r="F113" s="296" t="s">
        <v>720</v>
      </c>
      <c r="G113" s="277"/>
      <c r="H113" s="277" t="s">
        <v>763</v>
      </c>
      <c r="I113" s="277" t="s">
        <v>754</v>
      </c>
      <c r="J113" s="277"/>
      <c r="K113" s="288"/>
    </row>
    <row r="114" spans="2:11" ht="15" customHeight="1">
      <c r="B114" s="297"/>
      <c r="C114" s="277" t="s">
        <v>53</v>
      </c>
      <c r="D114" s="277"/>
      <c r="E114" s="277"/>
      <c r="F114" s="296" t="s">
        <v>720</v>
      </c>
      <c r="G114" s="277"/>
      <c r="H114" s="277" t="s">
        <v>764</v>
      </c>
      <c r="I114" s="277" t="s">
        <v>754</v>
      </c>
      <c r="J114" s="277"/>
      <c r="K114" s="288"/>
    </row>
    <row r="115" spans="2:11" ht="15" customHeight="1">
      <c r="B115" s="297"/>
      <c r="C115" s="277" t="s">
        <v>62</v>
      </c>
      <c r="D115" s="277"/>
      <c r="E115" s="277"/>
      <c r="F115" s="296" t="s">
        <v>720</v>
      </c>
      <c r="G115" s="277"/>
      <c r="H115" s="277" t="s">
        <v>765</v>
      </c>
      <c r="I115" s="277" t="s">
        <v>766</v>
      </c>
      <c r="J115" s="277"/>
      <c r="K115" s="288"/>
    </row>
    <row r="116" spans="2:11" ht="15" customHeight="1">
      <c r="B116" s="300"/>
      <c r="C116" s="306"/>
      <c r="D116" s="306"/>
      <c r="E116" s="306"/>
      <c r="F116" s="306"/>
      <c r="G116" s="306"/>
      <c r="H116" s="306"/>
      <c r="I116" s="306"/>
      <c r="J116" s="306"/>
      <c r="K116" s="302"/>
    </row>
    <row r="117" spans="2:11" ht="18.75" customHeight="1">
      <c r="B117" s="307"/>
      <c r="C117" s="274"/>
      <c r="D117" s="274"/>
      <c r="E117" s="274"/>
      <c r="F117" s="308"/>
      <c r="G117" s="274"/>
      <c r="H117" s="274"/>
      <c r="I117" s="274"/>
      <c r="J117" s="274"/>
      <c r="K117" s="307"/>
    </row>
    <row r="118" spans="2:11" ht="18.75" customHeight="1"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</row>
    <row r="119" spans="2:11" ht="7.5" customHeight="1">
      <c r="B119" s="309"/>
      <c r="C119" s="310"/>
      <c r="D119" s="310"/>
      <c r="E119" s="310"/>
      <c r="F119" s="310"/>
      <c r="G119" s="310"/>
      <c r="H119" s="310"/>
      <c r="I119" s="310"/>
      <c r="J119" s="310"/>
      <c r="K119" s="311"/>
    </row>
    <row r="120" spans="2:11" ht="45" customHeight="1">
      <c r="B120" s="312"/>
      <c r="C120" s="387" t="s">
        <v>767</v>
      </c>
      <c r="D120" s="387"/>
      <c r="E120" s="387"/>
      <c r="F120" s="387"/>
      <c r="G120" s="387"/>
      <c r="H120" s="387"/>
      <c r="I120" s="387"/>
      <c r="J120" s="387"/>
      <c r="K120" s="313"/>
    </row>
    <row r="121" spans="2:11" ht="17.25" customHeight="1">
      <c r="B121" s="314"/>
      <c r="C121" s="289" t="s">
        <v>714</v>
      </c>
      <c r="D121" s="289"/>
      <c r="E121" s="289"/>
      <c r="F121" s="289" t="s">
        <v>715</v>
      </c>
      <c r="G121" s="290"/>
      <c r="H121" s="289" t="s">
        <v>132</v>
      </c>
      <c r="I121" s="289" t="s">
        <v>62</v>
      </c>
      <c r="J121" s="289" t="s">
        <v>716</v>
      </c>
      <c r="K121" s="315"/>
    </row>
    <row r="122" spans="2:11" ht="17.25" customHeight="1">
      <c r="B122" s="314"/>
      <c r="C122" s="291" t="s">
        <v>717</v>
      </c>
      <c r="D122" s="291"/>
      <c r="E122" s="291"/>
      <c r="F122" s="292" t="s">
        <v>718</v>
      </c>
      <c r="G122" s="293"/>
      <c r="H122" s="291"/>
      <c r="I122" s="291"/>
      <c r="J122" s="291" t="s">
        <v>719</v>
      </c>
      <c r="K122" s="315"/>
    </row>
    <row r="123" spans="2:11" ht="5.25" customHeight="1">
      <c r="B123" s="316"/>
      <c r="C123" s="294"/>
      <c r="D123" s="294"/>
      <c r="E123" s="294"/>
      <c r="F123" s="294"/>
      <c r="G123" s="277"/>
      <c r="H123" s="294"/>
      <c r="I123" s="294"/>
      <c r="J123" s="294"/>
      <c r="K123" s="317"/>
    </row>
    <row r="124" spans="2:11" ht="15" customHeight="1">
      <c r="B124" s="316"/>
      <c r="C124" s="277" t="s">
        <v>723</v>
      </c>
      <c r="D124" s="294"/>
      <c r="E124" s="294"/>
      <c r="F124" s="296" t="s">
        <v>720</v>
      </c>
      <c r="G124" s="277"/>
      <c r="H124" s="277" t="s">
        <v>759</v>
      </c>
      <c r="I124" s="277" t="s">
        <v>722</v>
      </c>
      <c r="J124" s="277">
        <v>120</v>
      </c>
      <c r="K124" s="318"/>
    </row>
    <row r="125" spans="2:11" ht="15" customHeight="1">
      <c r="B125" s="316"/>
      <c r="C125" s="277" t="s">
        <v>768</v>
      </c>
      <c r="D125" s="277"/>
      <c r="E125" s="277"/>
      <c r="F125" s="296" t="s">
        <v>720</v>
      </c>
      <c r="G125" s="277"/>
      <c r="H125" s="277" t="s">
        <v>769</v>
      </c>
      <c r="I125" s="277" t="s">
        <v>722</v>
      </c>
      <c r="J125" s="277" t="s">
        <v>770</v>
      </c>
      <c r="K125" s="318"/>
    </row>
    <row r="126" spans="2:11" ht="15" customHeight="1">
      <c r="B126" s="316"/>
      <c r="C126" s="277" t="s">
        <v>669</v>
      </c>
      <c r="D126" s="277"/>
      <c r="E126" s="277"/>
      <c r="F126" s="296" t="s">
        <v>720</v>
      </c>
      <c r="G126" s="277"/>
      <c r="H126" s="277" t="s">
        <v>771</v>
      </c>
      <c r="I126" s="277" t="s">
        <v>722</v>
      </c>
      <c r="J126" s="277" t="s">
        <v>770</v>
      </c>
      <c r="K126" s="318"/>
    </row>
    <row r="127" spans="2:11" ht="15" customHeight="1">
      <c r="B127" s="316"/>
      <c r="C127" s="277" t="s">
        <v>731</v>
      </c>
      <c r="D127" s="277"/>
      <c r="E127" s="277"/>
      <c r="F127" s="296" t="s">
        <v>726</v>
      </c>
      <c r="G127" s="277"/>
      <c r="H127" s="277" t="s">
        <v>732</v>
      </c>
      <c r="I127" s="277" t="s">
        <v>722</v>
      </c>
      <c r="J127" s="277">
        <v>15</v>
      </c>
      <c r="K127" s="318"/>
    </row>
    <row r="128" spans="2:11" ht="15" customHeight="1">
      <c r="B128" s="316"/>
      <c r="C128" s="298" t="s">
        <v>733</v>
      </c>
      <c r="D128" s="298"/>
      <c r="E128" s="298"/>
      <c r="F128" s="299" t="s">
        <v>726</v>
      </c>
      <c r="G128" s="298"/>
      <c r="H128" s="298" t="s">
        <v>734</v>
      </c>
      <c r="I128" s="298" t="s">
        <v>722</v>
      </c>
      <c r="J128" s="298">
        <v>15</v>
      </c>
      <c r="K128" s="318"/>
    </row>
    <row r="129" spans="2:11" ht="15" customHeight="1">
      <c r="B129" s="316"/>
      <c r="C129" s="298" t="s">
        <v>735</v>
      </c>
      <c r="D129" s="298"/>
      <c r="E129" s="298"/>
      <c r="F129" s="299" t="s">
        <v>726</v>
      </c>
      <c r="G129" s="298"/>
      <c r="H129" s="298" t="s">
        <v>736</v>
      </c>
      <c r="I129" s="298" t="s">
        <v>722</v>
      </c>
      <c r="J129" s="298">
        <v>20</v>
      </c>
      <c r="K129" s="318"/>
    </row>
    <row r="130" spans="2:11" ht="15" customHeight="1">
      <c r="B130" s="316"/>
      <c r="C130" s="298" t="s">
        <v>737</v>
      </c>
      <c r="D130" s="298"/>
      <c r="E130" s="298"/>
      <c r="F130" s="299" t="s">
        <v>726</v>
      </c>
      <c r="G130" s="298"/>
      <c r="H130" s="298" t="s">
        <v>738</v>
      </c>
      <c r="I130" s="298" t="s">
        <v>722</v>
      </c>
      <c r="J130" s="298">
        <v>20</v>
      </c>
      <c r="K130" s="318"/>
    </row>
    <row r="131" spans="2:11" ht="15" customHeight="1">
      <c r="B131" s="316"/>
      <c r="C131" s="277" t="s">
        <v>725</v>
      </c>
      <c r="D131" s="277"/>
      <c r="E131" s="277"/>
      <c r="F131" s="296" t="s">
        <v>726</v>
      </c>
      <c r="G131" s="277"/>
      <c r="H131" s="277" t="s">
        <v>759</v>
      </c>
      <c r="I131" s="277" t="s">
        <v>722</v>
      </c>
      <c r="J131" s="277">
        <v>50</v>
      </c>
      <c r="K131" s="318"/>
    </row>
    <row r="132" spans="2:11" ht="15" customHeight="1">
      <c r="B132" s="316"/>
      <c r="C132" s="277" t="s">
        <v>739</v>
      </c>
      <c r="D132" s="277"/>
      <c r="E132" s="277"/>
      <c r="F132" s="296" t="s">
        <v>726</v>
      </c>
      <c r="G132" s="277"/>
      <c r="H132" s="277" t="s">
        <v>759</v>
      </c>
      <c r="I132" s="277" t="s">
        <v>722</v>
      </c>
      <c r="J132" s="277">
        <v>50</v>
      </c>
      <c r="K132" s="318"/>
    </row>
    <row r="133" spans="2:11" ht="15" customHeight="1">
      <c r="B133" s="316"/>
      <c r="C133" s="277" t="s">
        <v>745</v>
      </c>
      <c r="D133" s="277"/>
      <c r="E133" s="277"/>
      <c r="F133" s="296" t="s">
        <v>726</v>
      </c>
      <c r="G133" s="277"/>
      <c r="H133" s="277" t="s">
        <v>759</v>
      </c>
      <c r="I133" s="277" t="s">
        <v>722</v>
      </c>
      <c r="J133" s="277">
        <v>50</v>
      </c>
      <c r="K133" s="318"/>
    </row>
    <row r="134" spans="2:11" ht="15" customHeight="1">
      <c r="B134" s="316"/>
      <c r="C134" s="277" t="s">
        <v>747</v>
      </c>
      <c r="D134" s="277"/>
      <c r="E134" s="277"/>
      <c r="F134" s="296" t="s">
        <v>726</v>
      </c>
      <c r="G134" s="277"/>
      <c r="H134" s="277" t="s">
        <v>759</v>
      </c>
      <c r="I134" s="277" t="s">
        <v>722</v>
      </c>
      <c r="J134" s="277">
        <v>50</v>
      </c>
      <c r="K134" s="318"/>
    </row>
    <row r="135" spans="2:11" ht="15" customHeight="1">
      <c r="B135" s="316"/>
      <c r="C135" s="277" t="s">
        <v>137</v>
      </c>
      <c r="D135" s="277"/>
      <c r="E135" s="277"/>
      <c r="F135" s="296" t="s">
        <v>726</v>
      </c>
      <c r="G135" s="277"/>
      <c r="H135" s="277" t="s">
        <v>772</v>
      </c>
      <c r="I135" s="277" t="s">
        <v>722</v>
      </c>
      <c r="J135" s="277">
        <v>255</v>
      </c>
      <c r="K135" s="318"/>
    </row>
    <row r="136" spans="2:11" ht="15" customHeight="1">
      <c r="B136" s="316"/>
      <c r="C136" s="277" t="s">
        <v>749</v>
      </c>
      <c r="D136" s="277"/>
      <c r="E136" s="277"/>
      <c r="F136" s="296" t="s">
        <v>720</v>
      </c>
      <c r="G136" s="277"/>
      <c r="H136" s="277" t="s">
        <v>773</v>
      </c>
      <c r="I136" s="277" t="s">
        <v>751</v>
      </c>
      <c r="J136" s="277"/>
      <c r="K136" s="318"/>
    </row>
    <row r="137" spans="2:11" ht="15" customHeight="1">
      <c r="B137" s="316"/>
      <c r="C137" s="277" t="s">
        <v>752</v>
      </c>
      <c r="D137" s="277"/>
      <c r="E137" s="277"/>
      <c r="F137" s="296" t="s">
        <v>720</v>
      </c>
      <c r="G137" s="277"/>
      <c r="H137" s="277" t="s">
        <v>774</v>
      </c>
      <c r="I137" s="277" t="s">
        <v>754</v>
      </c>
      <c r="J137" s="277"/>
      <c r="K137" s="318"/>
    </row>
    <row r="138" spans="2:11" ht="15" customHeight="1">
      <c r="B138" s="316"/>
      <c r="C138" s="277" t="s">
        <v>755</v>
      </c>
      <c r="D138" s="277"/>
      <c r="E138" s="277"/>
      <c r="F138" s="296" t="s">
        <v>720</v>
      </c>
      <c r="G138" s="277"/>
      <c r="H138" s="277" t="s">
        <v>755</v>
      </c>
      <c r="I138" s="277" t="s">
        <v>754</v>
      </c>
      <c r="J138" s="277"/>
      <c r="K138" s="318"/>
    </row>
    <row r="139" spans="2:11" ht="15" customHeight="1">
      <c r="B139" s="316"/>
      <c r="C139" s="277" t="s">
        <v>43</v>
      </c>
      <c r="D139" s="277"/>
      <c r="E139" s="277"/>
      <c r="F139" s="296" t="s">
        <v>720</v>
      </c>
      <c r="G139" s="277"/>
      <c r="H139" s="277" t="s">
        <v>775</v>
      </c>
      <c r="I139" s="277" t="s">
        <v>754</v>
      </c>
      <c r="J139" s="277"/>
      <c r="K139" s="318"/>
    </row>
    <row r="140" spans="2:11" ht="15" customHeight="1">
      <c r="B140" s="316"/>
      <c r="C140" s="277" t="s">
        <v>776</v>
      </c>
      <c r="D140" s="277"/>
      <c r="E140" s="277"/>
      <c r="F140" s="296" t="s">
        <v>720</v>
      </c>
      <c r="G140" s="277"/>
      <c r="H140" s="277" t="s">
        <v>777</v>
      </c>
      <c r="I140" s="277" t="s">
        <v>754</v>
      </c>
      <c r="J140" s="277"/>
      <c r="K140" s="318"/>
    </row>
    <row r="141" spans="2:11" ht="15" customHeight="1">
      <c r="B141" s="319"/>
      <c r="C141" s="320"/>
      <c r="D141" s="320"/>
      <c r="E141" s="320"/>
      <c r="F141" s="320"/>
      <c r="G141" s="320"/>
      <c r="H141" s="320"/>
      <c r="I141" s="320"/>
      <c r="J141" s="320"/>
      <c r="K141" s="321"/>
    </row>
    <row r="142" spans="2:11" ht="18.75" customHeight="1">
      <c r="B142" s="274"/>
      <c r="C142" s="274"/>
      <c r="D142" s="274"/>
      <c r="E142" s="274"/>
      <c r="F142" s="308"/>
      <c r="G142" s="274"/>
      <c r="H142" s="274"/>
      <c r="I142" s="274"/>
      <c r="J142" s="274"/>
      <c r="K142" s="274"/>
    </row>
    <row r="143" spans="2:11" ht="18.75" customHeight="1">
      <c r="B143" s="283"/>
      <c r="C143" s="283"/>
      <c r="D143" s="283"/>
      <c r="E143" s="283"/>
      <c r="F143" s="283"/>
      <c r="G143" s="283"/>
      <c r="H143" s="283"/>
      <c r="I143" s="283"/>
      <c r="J143" s="283"/>
      <c r="K143" s="283"/>
    </row>
    <row r="144" spans="2:11" ht="7.5" customHeight="1">
      <c r="B144" s="284"/>
      <c r="C144" s="285"/>
      <c r="D144" s="285"/>
      <c r="E144" s="285"/>
      <c r="F144" s="285"/>
      <c r="G144" s="285"/>
      <c r="H144" s="285"/>
      <c r="I144" s="285"/>
      <c r="J144" s="285"/>
      <c r="K144" s="286"/>
    </row>
    <row r="145" spans="2:11" ht="45" customHeight="1">
      <c r="B145" s="287"/>
      <c r="C145" s="389" t="s">
        <v>778</v>
      </c>
      <c r="D145" s="389"/>
      <c r="E145" s="389"/>
      <c r="F145" s="389"/>
      <c r="G145" s="389"/>
      <c r="H145" s="389"/>
      <c r="I145" s="389"/>
      <c r="J145" s="389"/>
      <c r="K145" s="288"/>
    </row>
    <row r="146" spans="2:11" ht="17.25" customHeight="1">
      <c r="B146" s="287"/>
      <c r="C146" s="289" t="s">
        <v>714</v>
      </c>
      <c r="D146" s="289"/>
      <c r="E146" s="289"/>
      <c r="F146" s="289" t="s">
        <v>715</v>
      </c>
      <c r="G146" s="290"/>
      <c r="H146" s="289" t="s">
        <v>132</v>
      </c>
      <c r="I146" s="289" t="s">
        <v>62</v>
      </c>
      <c r="J146" s="289" t="s">
        <v>716</v>
      </c>
      <c r="K146" s="288"/>
    </row>
    <row r="147" spans="2:11" ht="17.25" customHeight="1">
      <c r="B147" s="287"/>
      <c r="C147" s="291" t="s">
        <v>717</v>
      </c>
      <c r="D147" s="291"/>
      <c r="E147" s="291"/>
      <c r="F147" s="292" t="s">
        <v>718</v>
      </c>
      <c r="G147" s="293"/>
      <c r="H147" s="291"/>
      <c r="I147" s="291"/>
      <c r="J147" s="291" t="s">
        <v>719</v>
      </c>
      <c r="K147" s="288"/>
    </row>
    <row r="148" spans="2:11" ht="5.25" customHeight="1">
      <c r="B148" s="297"/>
      <c r="C148" s="294"/>
      <c r="D148" s="294"/>
      <c r="E148" s="294"/>
      <c r="F148" s="294"/>
      <c r="G148" s="295"/>
      <c r="H148" s="294"/>
      <c r="I148" s="294"/>
      <c r="J148" s="294"/>
      <c r="K148" s="318"/>
    </row>
    <row r="149" spans="2:11" ht="15" customHeight="1">
      <c r="B149" s="297"/>
      <c r="C149" s="322" t="s">
        <v>723</v>
      </c>
      <c r="D149" s="277"/>
      <c r="E149" s="277"/>
      <c r="F149" s="323" t="s">
        <v>720</v>
      </c>
      <c r="G149" s="277"/>
      <c r="H149" s="322" t="s">
        <v>759</v>
      </c>
      <c r="I149" s="322" t="s">
        <v>722</v>
      </c>
      <c r="J149" s="322">
        <v>120</v>
      </c>
      <c r="K149" s="318"/>
    </row>
    <row r="150" spans="2:11" ht="15" customHeight="1">
      <c r="B150" s="297"/>
      <c r="C150" s="322" t="s">
        <v>768</v>
      </c>
      <c r="D150" s="277"/>
      <c r="E150" s="277"/>
      <c r="F150" s="323" t="s">
        <v>720</v>
      </c>
      <c r="G150" s="277"/>
      <c r="H150" s="322" t="s">
        <v>779</v>
      </c>
      <c r="I150" s="322" t="s">
        <v>722</v>
      </c>
      <c r="J150" s="322" t="s">
        <v>770</v>
      </c>
      <c r="K150" s="318"/>
    </row>
    <row r="151" spans="2:11" ht="15" customHeight="1">
      <c r="B151" s="297"/>
      <c r="C151" s="322" t="s">
        <v>669</v>
      </c>
      <c r="D151" s="277"/>
      <c r="E151" s="277"/>
      <c r="F151" s="323" t="s">
        <v>720</v>
      </c>
      <c r="G151" s="277"/>
      <c r="H151" s="322" t="s">
        <v>780</v>
      </c>
      <c r="I151" s="322" t="s">
        <v>722</v>
      </c>
      <c r="J151" s="322" t="s">
        <v>770</v>
      </c>
      <c r="K151" s="318"/>
    </row>
    <row r="152" spans="2:11" ht="15" customHeight="1">
      <c r="B152" s="297"/>
      <c r="C152" s="322" t="s">
        <v>725</v>
      </c>
      <c r="D152" s="277"/>
      <c r="E152" s="277"/>
      <c r="F152" s="323" t="s">
        <v>726</v>
      </c>
      <c r="G152" s="277"/>
      <c r="H152" s="322" t="s">
        <v>759</v>
      </c>
      <c r="I152" s="322" t="s">
        <v>722</v>
      </c>
      <c r="J152" s="322">
        <v>50</v>
      </c>
      <c r="K152" s="318"/>
    </row>
    <row r="153" spans="2:11" ht="15" customHeight="1">
      <c r="B153" s="297"/>
      <c r="C153" s="322" t="s">
        <v>728</v>
      </c>
      <c r="D153" s="277"/>
      <c r="E153" s="277"/>
      <c r="F153" s="323" t="s">
        <v>720</v>
      </c>
      <c r="G153" s="277"/>
      <c r="H153" s="322" t="s">
        <v>759</v>
      </c>
      <c r="I153" s="322" t="s">
        <v>730</v>
      </c>
      <c r="J153" s="322"/>
      <c r="K153" s="318"/>
    </row>
    <row r="154" spans="2:11" ht="15" customHeight="1">
      <c r="B154" s="297"/>
      <c r="C154" s="322" t="s">
        <v>739</v>
      </c>
      <c r="D154" s="277"/>
      <c r="E154" s="277"/>
      <c r="F154" s="323" t="s">
        <v>726</v>
      </c>
      <c r="G154" s="277"/>
      <c r="H154" s="322" t="s">
        <v>759</v>
      </c>
      <c r="I154" s="322" t="s">
        <v>722</v>
      </c>
      <c r="J154" s="322">
        <v>50</v>
      </c>
      <c r="K154" s="318"/>
    </row>
    <row r="155" spans="2:11" ht="15" customHeight="1">
      <c r="B155" s="297"/>
      <c r="C155" s="322" t="s">
        <v>747</v>
      </c>
      <c r="D155" s="277"/>
      <c r="E155" s="277"/>
      <c r="F155" s="323" t="s">
        <v>726</v>
      </c>
      <c r="G155" s="277"/>
      <c r="H155" s="322" t="s">
        <v>759</v>
      </c>
      <c r="I155" s="322" t="s">
        <v>722</v>
      </c>
      <c r="J155" s="322">
        <v>50</v>
      </c>
      <c r="K155" s="318"/>
    </row>
    <row r="156" spans="2:11" ht="15" customHeight="1">
      <c r="B156" s="297"/>
      <c r="C156" s="322" t="s">
        <v>745</v>
      </c>
      <c r="D156" s="277"/>
      <c r="E156" s="277"/>
      <c r="F156" s="323" t="s">
        <v>726</v>
      </c>
      <c r="G156" s="277"/>
      <c r="H156" s="322" t="s">
        <v>759</v>
      </c>
      <c r="I156" s="322" t="s">
        <v>722</v>
      </c>
      <c r="J156" s="322">
        <v>50</v>
      </c>
      <c r="K156" s="318"/>
    </row>
    <row r="157" spans="2:11" ht="15" customHeight="1">
      <c r="B157" s="297"/>
      <c r="C157" s="322" t="s">
        <v>116</v>
      </c>
      <c r="D157" s="277"/>
      <c r="E157" s="277"/>
      <c r="F157" s="323" t="s">
        <v>720</v>
      </c>
      <c r="G157" s="277"/>
      <c r="H157" s="322" t="s">
        <v>781</v>
      </c>
      <c r="I157" s="322" t="s">
        <v>722</v>
      </c>
      <c r="J157" s="322" t="s">
        <v>782</v>
      </c>
      <c r="K157" s="318"/>
    </row>
    <row r="158" spans="2:11" ht="15" customHeight="1">
      <c r="B158" s="297"/>
      <c r="C158" s="322" t="s">
        <v>783</v>
      </c>
      <c r="D158" s="277"/>
      <c r="E158" s="277"/>
      <c r="F158" s="323" t="s">
        <v>720</v>
      </c>
      <c r="G158" s="277"/>
      <c r="H158" s="322" t="s">
        <v>784</v>
      </c>
      <c r="I158" s="322" t="s">
        <v>754</v>
      </c>
      <c r="J158" s="322"/>
      <c r="K158" s="318"/>
    </row>
    <row r="159" spans="2:11" ht="15" customHeight="1">
      <c r="B159" s="324"/>
      <c r="C159" s="306"/>
      <c r="D159" s="306"/>
      <c r="E159" s="306"/>
      <c r="F159" s="306"/>
      <c r="G159" s="306"/>
      <c r="H159" s="306"/>
      <c r="I159" s="306"/>
      <c r="J159" s="306"/>
      <c r="K159" s="325"/>
    </row>
    <row r="160" spans="2:11" ht="18.75" customHeight="1">
      <c r="B160" s="274"/>
      <c r="C160" s="277"/>
      <c r="D160" s="277"/>
      <c r="E160" s="277"/>
      <c r="F160" s="296"/>
      <c r="G160" s="277"/>
      <c r="H160" s="277"/>
      <c r="I160" s="277"/>
      <c r="J160" s="277"/>
      <c r="K160" s="274"/>
    </row>
    <row r="161" spans="2:11" ht="18.75" customHeight="1">
      <c r="B161" s="283"/>
      <c r="C161" s="283"/>
      <c r="D161" s="283"/>
      <c r="E161" s="283"/>
      <c r="F161" s="283"/>
      <c r="G161" s="283"/>
      <c r="H161" s="283"/>
      <c r="I161" s="283"/>
      <c r="J161" s="283"/>
      <c r="K161" s="283"/>
    </row>
    <row r="162" spans="2:11" ht="7.5" customHeight="1">
      <c r="B162" s="264"/>
      <c r="C162" s="265"/>
      <c r="D162" s="265"/>
      <c r="E162" s="265"/>
      <c r="F162" s="265"/>
      <c r="G162" s="265"/>
      <c r="H162" s="265"/>
      <c r="I162" s="265"/>
      <c r="J162" s="265"/>
      <c r="K162" s="266"/>
    </row>
    <row r="163" spans="2:11" ht="45" customHeight="1">
      <c r="B163" s="267"/>
      <c r="C163" s="387" t="s">
        <v>785</v>
      </c>
      <c r="D163" s="387"/>
      <c r="E163" s="387"/>
      <c r="F163" s="387"/>
      <c r="G163" s="387"/>
      <c r="H163" s="387"/>
      <c r="I163" s="387"/>
      <c r="J163" s="387"/>
      <c r="K163" s="268"/>
    </row>
    <row r="164" spans="2:11" ht="17.25" customHeight="1">
      <c r="B164" s="267"/>
      <c r="C164" s="289" t="s">
        <v>714</v>
      </c>
      <c r="D164" s="289"/>
      <c r="E164" s="289"/>
      <c r="F164" s="289" t="s">
        <v>715</v>
      </c>
      <c r="G164" s="326"/>
      <c r="H164" s="327" t="s">
        <v>132</v>
      </c>
      <c r="I164" s="327" t="s">
        <v>62</v>
      </c>
      <c r="J164" s="289" t="s">
        <v>716</v>
      </c>
      <c r="K164" s="268"/>
    </row>
    <row r="165" spans="2:11" ht="17.25" customHeight="1">
      <c r="B165" s="270"/>
      <c r="C165" s="291" t="s">
        <v>717</v>
      </c>
      <c r="D165" s="291"/>
      <c r="E165" s="291"/>
      <c r="F165" s="292" t="s">
        <v>718</v>
      </c>
      <c r="G165" s="328"/>
      <c r="H165" s="329"/>
      <c r="I165" s="329"/>
      <c r="J165" s="291" t="s">
        <v>719</v>
      </c>
      <c r="K165" s="271"/>
    </row>
    <row r="166" spans="2:11" ht="5.25" customHeight="1">
      <c r="B166" s="297"/>
      <c r="C166" s="294"/>
      <c r="D166" s="294"/>
      <c r="E166" s="294"/>
      <c r="F166" s="294"/>
      <c r="G166" s="295"/>
      <c r="H166" s="294"/>
      <c r="I166" s="294"/>
      <c r="J166" s="294"/>
      <c r="K166" s="318"/>
    </row>
    <row r="167" spans="2:11" ht="15" customHeight="1">
      <c r="B167" s="297"/>
      <c r="C167" s="277" t="s">
        <v>723</v>
      </c>
      <c r="D167" s="277"/>
      <c r="E167" s="277"/>
      <c r="F167" s="296" t="s">
        <v>720</v>
      </c>
      <c r="G167" s="277"/>
      <c r="H167" s="277" t="s">
        <v>759</v>
      </c>
      <c r="I167" s="277" t="s">
        <v>722</v>
      </c>
      <c r="J167" s="277">
        <v>120</v>
      </c>
      <c r="K167" s="318"/>
    </row>
    <row r="168" spans="2:11" ht="15" customHeight="1">
      <c r="B168" s="297"/>
      <c r="C168" s="277" t="s">
        <v>768</v>
      </c>
      <c r="D168" s="277"/>
      <c r="E168" s="277"/>
      <c r="F168" s="296" t="s">
        <v>720</v>
      </c>
      <c r="G168" s="277"/>
      <c r="H168" s="277" t="s">
        <v>769</v>
      </c>
      <c r="I168" s="277" t="s">
        <v>722</v>
      </c>
      <c r="J168" s="277" t="s">
        <v>770</v>
      </c>
      <c r="K168" s="318"/>
    </row>
    <row r="169" spans="2:11" ht="15" customHeight="1">
      <c r="B169" s="297"/>
      <c r="C169" s="277" t="s">
        <v>669</v>
      </c>
      <c r="D169" s="277"/>
      <c r="E169" s="277"/>
      <c r="F169" s="296" t="s">
        <v>720</v>
      </c>
      <c r="G169" s="277"/>
      <c r="H169" s="277" t="s">
        <v>786</v>
      </c>
      <c r="I169" s="277" t="s">
        <v>722</v>
      </c>
      <c r="J169" s="277" t="s">
        <v>770</v>
      </c>
      <c r="K169" s="318"/>
    </row>
    <row r="170" spans="2:11" ht="15" customHeight="1">
      <c r="B170" s="297"/>
      <c r="C170" s="277" t="s">
        <v>725</v>
      </c>
      <c r="D170" s="277"/>
      <c r="E170" s="277"/>
      <c r="F170" s="296" t="s">
        <v>726</v>
      </c>
      <c r="G170" s="277"/>
      <c r="H170" s="277" t="s">
        <v>786</v>
      </c>
      <c r="I170" s="277" t="s">
        <v>722</v>
      </c>
      <c r="J170" s="277">
        <v>50</v>
      </c>
      <c r="K170" s="318"/>
    </row>
    <row r="171" spans="2:11" ht="15" customHeight="1">
      <c r="B171" s="297"/>
      <c r="C171" s="277" t="s">
        <v>728</v>
      </c>
      <c r="D171" s="277"/>
      <c r="E171" s="277"/>
      <c r="F171" s="296" t="s">
        <v>720</v>
      </c>
      <c r="G171" s="277"/>
      <c r="H171" s="277" t="s">
        <v>786</v>
      </c>
      <c r="I171" s="277" t="s">
        <v>730</v>
      </c>
      <c r="J171" s="277"/>
      <c r="K171" s="318"/>
    </row>
    <row r="172" spans="2:11" ht="15" customHeight="1">
      <c r="B172" s="297"/>
      <c r="C172" s="277" t="s">
        <v>739</v>
      </c>
      <c r="D172" s="277"/>
      <c r="E172" s="277"/>
      <c r="F172" s="296" t="s">
        <v>726</v>
      </c>
      <c r="G172" s="277"/>
      <c r="H172" s="277" t="s">
        <v>786</v>
      </c>
      <c r="I172" s="277" t="s">
        <v>722</v>
      </c>
      <c r="J172" s="277">
        <v>50</v>
      </c>
      <c r="K172" s="318"/>
    </row>
    <row r="173" spans="2:11" ht="15" customHeight="1">
      <c r="B173" s="297"/>
      <c r="C173" s="277" t="s">
        <v>747</v>
      </c>
      <c r="D173" s="277"/>
      <c r="E173" s="277"/>
      <c r="F173" s="296" t="s">
        <v>726</v>
      </c>
      <c r="G173" s="277"/>
      <c r="H173" s="277" t="s">
        <v>786</v>
      </c>
      <c r="I173" s="277" t="s">
        <v>722</v>
      </c>
      <c r="J173" s="277">
        <v>50</v>
      </c>
      <c r="K173" s="318"/>
    </row>
    <row r="174" spans="2:11" ht="15" customHeight="1">
      <c r="B174" s="297"/>
      <c r="C174" s="277" t="s">
        <v>745</v>
      </c>
      <c r="D174" s="277"/>
      <c r="E174" s="277"/>
      <c r="F174" s="296" t="s">
        <v>726</v>
      </c>
      <c r="G174" s="277"/>
      <c r="H174" s="277" t="s">
        <v>786</v>
      </c>
      <c r="I174" s="277" t="s">
        <v>722</v>
      </c>
      <c r="J174" s="277">
        <v>50</v>
      </c>
      <c r="K174" s="318"/>
    </row>
    <row r="175" spans="2:11" ht="15" customHeight="1">
      <c r="B175" s="297"/>
      <c r="C175" s="277" t="s">
        <v>131</v>
      </c>
      <c r="D175" s="277"/>
      <c r="E175" s="277"/>
      <c r="F175" s="296" t="s">
        <v>720</v>
      </c>
      <c r="G175" s="277"/>
      <c r="H175" s="277" t="s">
        <v>787</v>
      </c>
      <c r="I175" s="277" t="s">
        <v>788</v>
      </c>
      <c r="J175" s="277"/>
      <c r="K175" s="318"/>
    </row>
    <row r="176" spans="2:11" ht="15" customHeight="1">
      <c r="B176" s="297"/>
      <c r="C176" s="277" t="s">
        <v>62</v>
      </c>
      <c r="D176" s="277"/>
      <c r="E176" s="277"/>
      <c r="F176" s="296" t="s">
        <v>720</v>
      </c>
      <c r="G176" s="277"/>
      <c r="H176" s="277" t="s">
        <v>789</v>
      </c>
      <c r="I176" s="277" t="s">
        <v>790</v>
      </c>
      <c r="J176" s="277">
        <v>1</v>
      </c>
      <c r="K176" s="318"/>
    </row>
    <row r="177" spans="2:11" ht="15" customHeight="1">
      <c r="B177" s="297"/>
      <c r="C177" s="277" t="s">
        <v>58</v>
      </c>
      <c r="D177" s="277"/>
      <c r="E177" s="277"/>
      <c r="F177" s="296" t="s">
        <v>720</v>
      </c>
      <c r="G177" s="277"/>
      <c r="H177" s="277" t="s">
        <v>791</v>
      </c>
      <c r="I177" s="277" t="s">
        <v>722</v>
      </c>
      <c r="J177" s="277">
        <v>20</v>
      </c>
      <c r="K177" s="318"/>
    </row>
    <row r="178" spans="2:11" ht="15" customHeight="1">
      <c r="B178" s="297"/>
      <c r="C178" s="277" t="s">
        <v>132</v>
      </c>
      <c r="D178" s="277"/>
      <c r="E178" s="277"/>
      <c r="F178" s="296" t="s">
        <v>720</v>
      </c>
      <c r="G178" s="277"/>
      <c r="H178" s="277" t="s">
        <v>792</v>
      </c>
      <c r="I178" s="277" t="s">
        <v>722</v>
      </c>
      <c r="J178" s="277">
        <v>255</v>
      </c>
      <c r="K178" s="318"/>
    </row>
    <row r="179" spans="2:11" ht="15" customHeight="1">
      <c r="B179" s="297"/>
      <c r="C179" s="277" t="s">
        <v>133</v>
      </c>
      <c r="D179" s="277"/>
      <c r="E179" s="277"/>
      <c r="F179" s="296" t="s">
        <v>720</v>
      </c>
      <c r="G179" s="277"/>
      <c r="H179" s="277" t="s">
        <v>685</v>
      </c>
      <c r="I179" s="277" t="s">
        <v>722</v>
      </c>
      <c r="J179" s="277">
        <v>10</v>
      </c>
      <c r="K179" s="318"/>
    </row>
    <row r="180" spans="2:11" ht="15" customHeight="1">
      <c r="B180" s="297"/>
      <c r="C180" s="277" t="s">
        <v>134</v>
      </c>
      <c r="D180" s="277"/>
      <c r="E180" s="277"/>
      <c r="F180" s="296" t="s">
        <v>720</v>
      </c>
      <c r="G180" s="277"/>
      <c r="H180" s="277" t="s">
        <v>793</v>
      </c>
      <c r="I180" s="277" t="s">
        <v>754</v>
      </c>
      <c r="J180" s="277"/>
      <c r="K180" s="318"/>
    </row>
    <row r="181" spans="2:11" ht="15" customHeight="1">
      <c r="B181" s="297"/>
      <c r="C181" s="277" t="s">
        <v>794</v>
      </c>
      <c r="D181" s="277"/>
      <c r="E181" s="277"/>
      <c r="F181" s="296" t="s">
        <v>720</v>
      </c>
      <c r="G181" s="277"/>
      <c r="H181" s="277" t="s">
        <v>795</v>
      </c>
      <c r="I181" s="277" t="s">
        <v>754</v>
      </c>
      <c r="J181" s="277"/>
      <c r="K181" s="318"/>
    </row>
    <row r="182" spans="2:11" ht="15" customHeight="1">
      <c r="B182" s="297"/>
      <c r="C182" s="277" t="s">
        <v>783</v>
      </c>
      <c r="D182" s="277"/>
      <c r="E182" s="277"/>
      <c r="F182" s="296" t="s">
        <v>720</v>
      </c>
      <c r="G182" s="277"/>
      <c r="H182" s="277" t="s">
        <v>796</v>
      </c>
      <c r="I182" s="277" t="s">
        <v>754</v>
      </c>
      <c r="J182" s="277"/>
      <c r="K182" s="318"/>
    </row>
    <row r="183" spans="2:11" ht="15" customHeight="1">
      <c r="B183" s="297"/>
      <c r="C183" s="277" t="s">
        <v>136</v>
      </c>
      <c r="D183" s="277"/>
      <c r="E183" s="277"/>
      <c r="F183" s="296" t="s">
        <v>726</v>
      </c>
      <c r="G183" s="277"/>
      <c r="H183" s="277" t="s">
        <v>797</v>
      </c>
      <c r="I183" s="277" t="s">
        <v>722</v>
      </c>
      <c r="J183" s="277">
        <v>50</v>
      </c>
      <c r="K183" s="318"/>
    </row>
    <row r="184" spans="2:11" ht="15" customHeight="1">
      <c r="B184" s="297"/>
      <c r="C184" s="277" t="s">
        <v>798</v>
      </c>
      <c r="D184" s="277"/>
      <c r="E184" s="277"/>
      <c r="F184" s="296" t="s">
        <v>726</v>
      </c>
      <c r="G184" s="277"/>
      <c r="H184" s="277" t="s">
        <v>799</v>
      </c>
      <c r="I184" s="277" t="s">
        <v>800</v>
      </c>
      <c r="J184" s="277"/>
      <c r="K184" s="318"/>
    </row>
    <row r="185" spans="2:11" ht="15" customHeight="1">
      <c r="B185" s="297"/>
      <c r="C185" s="277" t="s">
        <v>801</v>
      </c>
      <c r="D185" s="277"/>
      <c r="E185" s="277"/>
      <c r="F185" s="296" t="s">
        <v>726</v>
      </c>
      <c r="G185" s="277"/>
      <c r="H185" s="277" t="s">
        <v>802</v>
      </c>
      <c r="I185" s="277" t="s">
        <v>800</v>
      </c>
      <c r="J185" s="277"/>
      <c r="K185" s="318"/>
    </row>
    <row r="186" spans="2:11" ht="15" customHeight="1">
      <c r="B186" s="297"/>
      <c r="C186" s="277" t="s">
        <v>803</v>
      </c>
      <c r="D186" s="277"/>
      <c r="E186" s="277"/>
      <c r="F186" s="296" t="s">
        <v>726</v>
      </c>
      <c r="G186" s="277"/>
      <c r="H186" s="277" t="s">
        <v>804</v>
      </c>
      <c r="I186" s="277" t="s">
        <v>800</v>
      </c>
      <c r="J186" s="277"/>
      <c r="K186" s="318"/>
    </row>
    <row r="187" spans="2:11" ht="15" customHeight="1">
      <c r="B187" s="297"/>
      <c r="C187" s="330" t="s">
        <v>805</v>
      </c>
      <c r="D187" s="277"/>
      <c r="E187" s="277"/>
      <c r="F187" s="296" t="s">
        <v>726</v>
      </c>
      <c r="G187" s="277"/>
      <c r="H187" s="277" t="s">
        <v>806</v>
      </c>
      <c r="I187" s="277" t="s">
        <v>807</v>
      </c>
      <c r="J187" s="331" t="s">
        <v>808</v>
      </c>
      <c r="K187" s="318"/>
    </row>
    <row r="188" spans="2:11" ht="15" customHeight="1">
      <c r="B188" s="297"/>
      <c r="C188" s="282" t="s">
        <v>47</v>
      </c>
      <c r="D188" s="277"/>
      <c r="E188" s="277"/>
      <c r="F188" s="296" t="s">
        <v>720</v>
      </c>
      <c r="G188" s="277"/>
      <c r="H188" s="274" t="s">
        <v>809</v>
      </c>
      <c r="I188" s="277" t="s">
        <v>810</v>
      </c>
      <c r="J188" s="277"/>
      <c r="K188" s="318"/>
    </row>
    <row r="189" spans="2:11" ht="15" customHeight="1">
      <c r="B189" s="297"/>
      <c r="C189" s="282" t="s">
        <v>811</v>
      </c>
      <c r="D189" s="277"/>
      <c r="E189" s="277"/>
      <c r="F189" s="296" t="s">
        <v>720</v>
      </c>
      <c r="G189" s="277"/>
      <c r="H189" s="277" t="s">
        <v>812</v>
      </c>
      <c r="I189" s="277" t="s">
        <v>754</v>
      </c>
      <c r="J189" s="277"/>
      <c r="K189" s="318"/>
    </row>
    <row r="190" spans="2:11" ht="15" customHeight="1">
      <c r="B190" s="297"/>
      <c r="C190" s="282" t="s">
        <v>813</v>
      </c>
      <c r="D190" s="277"/>
      <c r="E190" s="277"/>
      <c r="F190" s="296" t="s">
        <v>720</v>
      </c>
      <c r="G190" s="277"/>
      <c r="H190" s="277" t="s">
        <v>814</v>
      </c>
      <c r="I190" s="277" t="s">
        <v>754</v>
      </c>
      <c r="J190" s="277"/>
      <c r="K190" s="318"/>
    </row>
    <row r="191" spans="2:11" ht="15" customHeight="1">
      <c r="B191" s="297"/>
      <c r="C191" s="282" t="s">
        <v>815</v>
      </c>
      <c r="D191" s="277"/>
      <c r="E191" s="277"/>
      <c r="F191" s="296" t="s">
        <v>726</v>
      </c>
      <c r="G191" s="277"/>
      <c r="H191" s="277" t="s">
        <v>816</v>
      </c>
      <c r="I191" s="277" t="s">
        <v>754</v>
      </c>
      <c r="J191" s="277"/>
      <c r="K191" s="318"/>
    </row>
    <row r="192" spans="2:11" ht="15" customHeight="1">
      <c r="B192" s="324"/>
      <c r="C192" s="332"/>
      <c r="D192" s="306"/>
      <c r="E192" s="306"/>
      <c r="F192" s="306"/>
      <c r="G192" s="306"/>
      <c r="H192" s="306"/>
      <c r="I192" s="306"/>
      <c r="J192" s="306"/>
      <c r="K192" s="325"/>
    </row>
    <row r="193" spans="2:11" ht="18.75" customHeight="1">
      <c r="B193" s="274"/>
      <c r="C193" s="277"/>
      <c r="D193" s="277"/>
      <c r="E193" s="277"/>
      <c r="F193" s="296"/>
      <c r="G193" s="277"/>
      <c r="H193" s="277"/>
      <c r="I193" s="277"/>
      <c r="J193" s="277"/>
      <c r="K193" s="274"/>
    </row>
    <row r="194" spans="2:11" ht="18.75" customHeight="1">
      <c r="B194" s="274"/>
      <c r="C194" s="277"/>
      <c r="D194" s="277"/>
      <c r="E194" s="277"/>
      <c r="F194" s="296"/>
      <c r="G194" s="277"/>
      <c r="H194" s="277"/>
      <c r="I194" s="277"/>
      <c r="J194" s="277"/>
      <c r="K194" s="274"/>
    </row>
    <row r="195" spans="2:11" ht="18.75" customHeight="1">
      <c r="B195" s="283"/>
      <c r="C195" s="283"/>
      <c r="D195" s="283"/>
      <c r="E195" s="283"/>
      <c r="F195" s="283"/>
      <c r="G195" s="283"/>
      <c r="H195" s="283"/>
      <c r="I195" s="283"/>
      <c r="J195" s="283"/>
      <c r="K195" s="283"/>
    </row>
    <row r="196" spans="2:11" ht="13.5">
      <c r="B196" s="264"/>
      <c r="C196" s="265"/>
      <c r="D196" s="265"/>
      <c r="E196" s="265"/>
      <c r="F196" s="265"/>
      <c r="G196" s="265"/>
      <c r="H196" s="265"/>
      <c r="I196" s="265"/>
      <c r="J196" s="265"/>
      <c r="K196" s="266"/>
    </row>
    <row r="197" spans="2:11" ht="21">
      <c r="B197" s="267"/>
      <c r="C197" s="387" t="s">
        <v>817</v>
      </c>
      <c r="D197" s="387"/>
      <c r="E197" s="387"/>
      <c r="F197" s="387"/>
      <c r="G197" s="387"/>
      <c r="H197" s="387"/>
      <c r="I197" s="387"/>
      <c r="J197" s="387"/>
      <c r="K197" s="268"/>
    </row>
    <row r="198" spans="2:11" ht="25.5" customHeight="1">
      <c r="B198" s="267"/>
      <c r="C198" s="333" t="s">
        <v>818</v>
      </c>
      <c r="D198" s="333"/>
      <c r="E198" s="333"/>
      <c r="F198" s="333" t="s">
        <v>819</v>
      </c>
      <c r="G198" s="334"/>
      <c r="H198" s="392" t="s">
        <v>820</v>
      </c>
      <c r="I198" s="392"/>
      <c r="J198" s="392"/>
      <c r="K198" s="268"/>
    </row>
    <row r="199" spans="2:11" ht="5.25" customHeight="1">
      <c r="B199" s="297"/>
      <c r="C199" s="294"/>
      <c r="D199" s="294"/>
      <c r="E199" s="294"/>
      <c r="F199" s="294"/>
      <c r="G199" s="277"/>
      <c r="H199" s="294"/>
      <c r="I199" s="294"/>
      <c r="J199" s="294"/>
      <c r="K199" s="318"/>
    </row>
    <row r="200" spans="2:11" ht="15" customHeight="1">
      <c r="B200" s="297"/>
      <c r="C200" s="277" t="s">
        <v>810</v>
      </c>
      <c r="D200" s="277"/>
      <c r="E200" s="277"/>
      <c r="F200" s="296" t="s">
        <v>48</v>
      </c>
      <c r="G200" s="277"/>
      <c r="H200" s="393" t="s">
        <v>821</v>
      </c>
      <c r="I200" s="393"/>
      <c r="J200" s="393"/>
      <c r="K200" s="318"/>
    </row>
    <row r="201" spans="2:11" ht="15" customHeight="1">
      <c r="B201" s="297"/>
      <c r="C201" s="303"/>
      <c r="D201" s="277"/>
      <c r="E201" s="277"/>
      <c r="F201" s="296" t="s">
        <v>49</v>
      </c>
      <c r="G201" s="277"/>
      <c r="H201" s="393" t="s">
        <v>822</v>
      </c>
      <c r="I201" s="393"/>
      <c r="J201" s="393"/>
      <c r="K201" s="318"/>
    </row>
    <row r="202" spans="2:11" ht="15" customHeight="1">
      <c r="B202" s="297"/>
      <c r="C202" s="303"/>
      <c r="D202" s="277"/>
      <c r="E202" s="277"/>
      <c r="F202" s="296" t="s">
        <v>52</v>
      </c>
      <c r="G202" s="277"/>
      <c r="H202" s="393" t="s">
        <v>823</v>
      </c>
      <c r="I202" s="393"/>
      <c r="J202" s="393"/>
      <c r="K202" s="318"/>
    </row>
    <row r="203" spans="2:11" ht="15" customHeight="1">
      <c r="B203" s="297"/>
      <c r="C203" s="277"/>
      <c r="D203" s="277"/>
      <c r="E203" s="277"/>
      <c r="F203" s="296" t="s">
        <v>50</v>
      </c>
      <c r="G203" s="277"/>
      <c r="H203" s="393" t="s">
        <v>824</v>
      </c>
      <c r="I203" s="393"/>
      <c r="J203" s="393"/>
      <c r="K203" s="318"/>
    </row>
    <row r="204" spans="2:11" ht="15" customHeight="1">
      <c r="B204" s="297"/>
      <c r="C204" s="277"/>
      <c r="D204" s="277"/>
      <c r="E204" s="277"/>
      <c r="F204" s="296" t="s">
        <v>51</v>
      </c>
      <c r="G204" s="277"/>
      <c r="H204" s="393" t="s">
        <v>825</v>
      </c>
      <c r="I204" s="393"/>
      <c r="J204" s="393"/>
      <c r="K204" s="318"/>
    </row>
    <row r="205" spans="2:11" ht="15" customHeight="1">
      <c r="B205" s="297"/>
      <c r="C205" s="277"/>
      <c r="D205" s="277"/>
      <c r="E205" s="277"/>
      <c r="F205" s="296"/>
      <c r="G205" s="277"/>
      <c r="H205" s="277"/>
      <c r="I205" s="277"/>
      <c r="J205" s="277"/>
      <c r="K205" s="318"/>
    </row>
    <row r="206" spans="2:11" ht="15" customHeight="1">
      <c r="B206" s="297"/>
      <c r="C206" s="277" t="s">
        <v>766</v>
      </c>
      <c r="D206" s="277"/>
      <c r="E206" s="277"/>
      <c r="F206" s="296" t="s">
        <v>83</v>
      </c>
      <c r="G206" s="277"/>
      <c r="H206" s="393" t="s">
        <v>826</v>
      </c>
      <c r="I206" s="393"/>
      <c r="J206" s="393"/>
      <c r="K206" s="318"/>
    </row>
    <row r="207" spans="2:11" ht="15" customHeight="1">
      <c r="B207" s="297"/>
      <c r="C207" s="303"/>
      <c r="D207" s="277"/>
      <c r="E207" s="277"/>
      <c r="F207" s="296" t="s">
        <v>663</v>
      </c>
      <c r="G207" s="277"/>
      <c r="H207" s="393" t="s">
        <v>664</v>
      </c>
      <c r="I207" s="393"/>
      <c r="J207" s="393"/>
      <c r="K207" s="318"/>
    </row>
    <row r="208" spans="2:11" ht="15" customHeight="1">
      <c r="B208" s="297"/>
      <c r="C208" s="277"/>
      <c r="D208" s="277"/>
      <c r="E208" s="277"/>
      <c r="F208" s="296" t="s">
        <v>661</v>
      </c>
      <c r="G208" s="277"/>
      <c r="H208" s="393" t="s">
        <v>827</v>
      </c>
      <c r="I208" s="393"/>
      <c r="J208" s="393"/>
      <c r="K208" s="318"/>
    </row>
    <row r="209" spans="2:11" ht="15" customHeight="1">
      <c r="B209" s="335"/>
      <c r="C209" s="303"/>
      <c r="D209" s="303"/>
      <c r="E209" s="303"/>
      <c r="F209" s="296" t="s">
        <v>665</v>
      </c>
      <c r="G209" s="282"/>
      <c r="H209" s="391" t="s">
        <v>666</v>
      </c>
      <c r="I209" s="391"/>
      <c r="J209" s="391"/>
      <c r="K209" s="336"/>
    </row>
    <row r="210" spans="2:11" ht="15" customHeight="1">
      <c r="B210" s="335"/>
      <c r="C210" s="303"/>
      <c r="D210" s="303"/>
      <c r="E210" s="303"/>
      <c r="F210" s="296" t="s">
        <v>667</v>
      </c>
      <c r="G210" s="282"/>
      <c r="H210" s="391" t="s">
        <v>828</v>
      </c>
      <c r="I210" s="391"/>
      <c r="J210" s="391"/>
      <c r="K210" s="336"/>
    </row>
    <row r="211" spans="2:11" ht="15" customHeight="1">
      <c r="B211" s="335"/>
      <c r="C211" s="303"/>
      <c r="D211" s="303"/>
      <c r="E211" s="303"/>
      <c r="F211" s="337"/>
      <c r="G211" s="282"/>
      <c r="H211" s="338"/>
      <c r="I211" s="338"/>
      <c r="J211" s="338"/>
      <c r="K211" s="336"/>
    </row>
    <row r="212" spans="2:11" ht="15" customHeight="1">
      <c r="B212" s="335"/>
      <c r="C212" s="277" t="s">
        <v>790</v>
      </c>
      <c r="D212" s="303"/>
      <c r="E212" s="303"/>
      <c r="F212" s="296">
        <v>1</v>
      </c>
      <c r="G212" s="282"/>
      <c r="H212" s="391" t="s">
        <v>829</v>
      </c>
      <c r="I212" s="391"/>
      <c r="J212" s="391"/>
      <c r="K212" s="336"/>
    </row>
    <row r="213" spans="2:11" ht="15" customHeight="1">
      <c r="B213" s="335"/>
      <c r="C213" s="303"/>
      <c r="D213" s="303"/>
      <c r="E213" s="303"/>
      <c r="F213" s="296">
        <v>2</v>
      </c>
      <c r="G213" s="282"/>
      <c r="H213" s="391" t="s">
        <v>830</v>
      </c>
      <c r="I213" s="391"/>
      <c r="J213" s="391"/>
      <c r="K213" s="336"/>
    </row>
    <row r="214" spans="2:11" ht="15" customHeight="1">
      <c r="B214" s="335"/>
      <c r="C214" s="303"/>
      <c r="D214" s="303"/>
      <c r="E214" s="303"/>
      <c r="F214" s="296">
        <v>3</v>
      </c>
      <c r="G214" s="282"/>
      <c r="H214" s="391" t="s">
        <v>831</v>
      </c>
      <c r="I214" s="391"/>
      <c r="J214" s="391"/>
      <c r="K214" s="336"/>
    </row>
    <row r="215" spans="2:11" ht="15" customHeight="1">
      <c r="B215" s="335"/>
      <c r="C215" s="303"/>
      <c r="D215" s="303"/>
      <c r="E215" s="303"/>
      <c r="F215" s="296">
        <v>4</v>
      </c>
      <c r="G215" s="282"/>
      <c r="H215" s="391" t="s">
        <v>832</v>
      </c>
      <c r="I215" s="391"/>
      <c r="J215" s="391"/>
      <c r="K215" s="336"/>
    </row>
    <row r="216" spans="2:11" ht="12.75" customHeight="1">
      <c r="B216" s="339"/>
      <c r="C216" s="340"/>
      <c r="D216" s="340"/>
      <c r="E216" s="340"/>
      <c r="F216" s="340"/>
      <c r="G216" s="340"/>
      <c r="H216" s="340"/>
      <c r="I216" s="340"/>
      <c r="J216" s="340"/>
      <c r="K216" s="341"/>
    </row>
  </sheetData>
  <mergeCells count="77">
    <mergeCell ref="H210:J210"/>
    <mergeCell ref="H212:J212"/>
    <mergeCell ref="H213:J213"/>
    <mergeCell ref="H214:J214"/>
    <mergeCell ref="H215:J215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ANDREA\Andrea</dc:creator>
  <cp:keywords/>
  <dc:description/>
  <cp:lastModifiedBy>Dolezel</cp:lastModifiedBy>
  <cp:lastPrinted>2017-01-06T14:46:50Z</cp:lastPrinted>
  <dcterms:created xsi:type="dcterms:W3CDTF">2016-12-15T07:35:40Z</dcterms:created>
  <dcterms:modified xsi:type="dcterms:W3CDTF">2017-01-06T14:47:02Z</dcterms:modified>
  <cp:category/>
  <cp:version/>
  <cp:contentType/>
  <cp:contentStatus/>
</cp:coreProperties>
</file>