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Rekapitulace stavby" sheetId="1" r:id="rId1"/>
    <sheet name="1 - SO 01 Rekonstrukce le..." sheetId="2" r:id="rId2"/>
    <sheet name="2 - VON Vedlejší a ostatn..." sheetId="3" r:id="rId3"/>
    <sheet name="Pokyny pro vyplnění" sheetId="4" r:id="rId4"/>
  </sheets>
  <definedNames>
    <definedName name="_xlnm._FilterDatabase" localSheetId="1" hidden="1">'1 - SO 01 Rekonstrukce le...'!$C$87:$K$87</definedName>
    <definedName name="_xlnm._FilterDatabase" localSheetId="2" hidden="1">'2 - VON Vedlejší a ostatn...'!$C$80:$K$80</definedName>
    <definedName name="_xlnm.Print_Titles" localSheetId="1">'1 - SO 01 Rekonstrukce le...'!$87:$87</definedName>
    <definedName name="_xlnm.Print_Titles" localSheetId="2">'2 - VON Vedlejší a ostatn...'!$80:$80</definedName>
    <definedName name="_xlnm.Print_Titles" localSheetId="0">'Rekapitulace stavby'!$49:$49</definedName>
    <definedName name="_xlnm.Print_Area" localSheetId="1">'1 - SO 01 Rekonstrukce le...'!$C$4:$J$36,'1 - SO 01 Rekonstrukce le...'!$C$42:$J$69,'1 - SO 01 Rekonstrukce le...'!$C$75:$K$560</definedName>
    <definedName name="_xlnm.Print_Area" localSheetId="2">'2 - VON Vedlejší a ostatn...'!$C$4:$J$36,'2 - VON Vedlejší a ostatn...'!$C$42:$J$62,'2 - VON Vedlejší a ostatn...'!$C$68:$K$193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<sst xmlns="http://schemas.openxmlformats.org/spreadsheetml/2006/main" count="6344" uniqueCount="1127">
  <si>
    <t>Export VZ</t>
  </si>
  <si>
    <t>List obsahuje:</t>
  </si>
  <si>
    <t>3.0</t>
  </si>
  <si>
    <t>ZAMOK</t>
  </si>
  <si>
    <t>False</t>
  </si>
  <si>
    <t>{4176d070-55ee-4c90-8fef-9a60246e1d8f}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</si>
  <si>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</si>
  <si>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</si>
  <si>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</si>
  <si>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</si>
  <si>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</si>
  <si>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</si>
  <si>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</si>
  <si>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</si>
  <si>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M16/016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</si>
  <si>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</si>
  <si>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</si>
  <si>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</si>
  <si>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</si>
  <si>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833 21 22</t>
  </si>
  <si>
    <t>CC-CZ:</t>
  </si>
  <si>
    <t>24208</t>
  </si>
  <si>
    <t>1</t>
  </si>
  <si>
    <t>Místo:</t>
  </si>
  <si>
    <t>Chrudim</t>
  </si>
  <si>
    <t>Datum:</t>
  </si>
  <si>
    <t>4.8.2016</t>
  </si>
  <si>
    <t>10</t>
  </si>
  <si>
    <t>100</t>
  </si>
  <si>
    <t>Zadavatel:</t>
  </si>
  <si>
    <t>IČ:</t>
  </si>
  <si>
    <t/>
  </si>
  <si>
    <t>Povodí Labe, státní podnik,Víta Nejedlého 951, HK3</t>
  </si>
  <si>
    <t>DIČ:</t>
  </si>
  <si>
    <t>Uchazeč:</t>
  </si>
  <si>
    <t>Vyplň údaj</t>
  </si>
  <si>
    <t>Projektant:</t>
  </si>
  <si>
    <t>601 13 111</t>
  </si>
  <si>
    <t>Multiaqua s.r.o.,Veverkova 1343,500 02 Hradec Král</t>
  </si>
  <si>
    <t>CZ 601 13 111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</si>
  <si>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</si>
  <si>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</si>
  <si>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2016.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</si>
  <si>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</si>
  <si>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</si>
  <si>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</si>
  <si>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</si>
  <si>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</si>
  <si>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</si>
  <si>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</si>
  <si>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</si>
  <si>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</si>
  <si>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</si>
  <si>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</si>
  <si>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</si>
  <si>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</si>
  <si>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</si>
  <si>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</si>
  <si>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</si>
  <si>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</si>
  <si>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</si>
  <si>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</si>
  <si>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</si>
  <si>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</si>
  <si>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</si>
  <si>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</si>
  <si>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</si>
  <si>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</si>
  <si>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</si>
  <si>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</si>
  <si>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</si>
  <si>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</si>
  <si>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</si>
  <si>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</si>
  <si>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</si>
  <si>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</si>
  <si>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</si>
  <si>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</si>
  <si>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</si>
  <si>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</si>
  <si>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</si>
  <si>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 Rekonstrukce levobřežní opěrné zdi ř. km 19,945 - 20,044</t>
  </si>
  <si>
    <t>STA</t>
  </si>
  <si>
    <t>{5fc74f41-1fba-4f9f-b0d3-27343000e96c}</t>
  </si>
  <si>
    <t>2</t>
  </si>
  <si>
    <t>VON Vedlejší a ostatní náklady</t>
  </si>
  <si>
    <t>{2c4c8270-834c-4c71-b219-a097503f997c}</t>
  </si>
  <si>
    <t>Zpět na list:</t>
  </si>
  <si>
    <t>KRYCÍ LIST SOUPISU</t>
  </si>
  <si>
    <t>Objekt:</t>
  </si>
  <si>
    <t>1 - SO 01 Rekonstrukce levobřežní opěrné zdi ř. km 19,945 - 20,044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</si>
  <si>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</si>
  <si>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</si>
  <si>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</si>
  <si>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</si>
  <si>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</si>
  <si>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</si>
  <si>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</si>
  <si>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</si>
  <si>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</si>
  <si>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</si>
  <si>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</si>
  <si>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</si>
  <si>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</si>
  <si>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</si>
  <si>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</si>
  <si>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</si>
  <si>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</si>
  <si>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</si>
  <si>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</si>
  <si>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</si>
  <si>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</si>
  <si>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</si>
  <si>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</si>
  <si>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</si>
  <si>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</si>
  <si>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</si>
  <si>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</si>
  <si>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</si>
  <si>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</si>
  <si>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</si>
  <si>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</si>
  <si>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</si>
  <si>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</si>
  <si>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</si>
  <si>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</si>
  <si>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</si>
  <si>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</si>
  <si>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</si>
  <si>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</si>
  <si>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</si>
  <si>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</si>
  <si>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1090832973</t>
  </si>
  <si>
    <t>PP</t>
  </si>
  <si>
    <t>Odstranění křovin a stromů s odstraněním kořenů průměru kmene do 100 mm do sklonu terénu 1 : 5, při celkové ploše do 1 000 m2</t>
  </si>
  <si>
    <t>VV</t>
  </si>
  <si>
    <t>20,0 " na parc. č. 83 , příloha C3</t>
  </si>
  <si>
    <t>5,0 " na parc. č. 178/1 , příloha C3</t>
  </si>
  <si>
    <t>10,0 " u přemostění (vjezd do řeky)</t>
  </si>
  <si>
    <t>Součet</t>
  </si>
  <si>
    <t>111251100R</t>
  </si>
  <si>
    <t>Likvidace dřevní hmoty smýcených křovin a větví včetně naložení, dopravy, složení a poplatku za uložení</t>
  </si>
  <si>
    <t>kpl</t>
  </si>
  <si>
    <t>-1404308343</t>
  </si>
  <si>
    <t>křoví dle pol. odstranění křoví</t>
  </si>
  <si>
    <t>větve stromů dle pol.kácení list. do 300 mm</t>
  </si>
  <si>
    <t>větve stromu dle pol.kácení list. do 500 mm</t>
  </si>
  <si>
    <t>větve stromu dle pol. kácení jehlič. do 300 mm</t>
  </si>
  <si>
    <t>3</t>
  </si>
  <si>
    <t>112100000R</t>
  </si>
  <si>
    <t>Zpracování pokácených kmenů stromů</t>
  </si>
  <si>
    <t>prm</t>
  </si>
  <si>
    <t>507509873</t>
  </si>
  <si>
    <t>Zpracování dřevní hmoty do prm.</t>
  </si>
  <si>
    <t>(3+1)*0,166 "z pol. kácení stdomů do 300 mm</t>
  </si>
  <si>
    <t>1*0,75 "z pol. kácení stdomů do 500 mm</t>
  </si>
  <si>
    <t>112101101</t>
  </si>
  <si>
    <t>Kácení stromů listnatých D kmene do 300 mm</t>
  </si>
  <si>
    <t>kus</t>
  </si>
  <si>
    <t>-630729411</t>
  </si>
  <si>
    <t>Kácení stromů s odřezáním kmene a s odvětvením listnatých, průměru kmene přes 100 do 300 mm</t>
  </si>
  <si>
    <t>1+1+1 "hloh, jilm a ořešák na parc. č. 83 , příloha C3</t>
  </si>
  <si>
    <t>5</t>
  </si>
  <si>
    <t>112101102</t>
  </si>
  <si>
    <t>Kácení stromů listnatých D kmene do 500 mm</t>
  </si>
  <si>
    <t>-998234847</t>
  </si>
  <si>
    <t>Kácení stromů s odřezáním kmene a s odvětvením listnatých, průměru kmene přes 300 do 500 mm</t>
  </si>
  <si>
    <t>1 "vrba na parc. č. 83 , příloha C3</t>
  </si>
  <si>
    <t>6</t>
  </si>
  <si>
    <t>112101121</t>
  </si>
  <si>
    <t>Kácení stromů jehličnatých D kmene do 300 mm</t>
  </si>
  <si>
    <t>1331686137</t>
  </si>
  <si>
    <t>Kácení stromů s odřezáním kmene a s odvětvením jehličnatých bez odkornění, kmene průměru přes 100 do 300 mm</t>
  </si>
  <si>
    <t>1"jalovec na parc. č. 83 , příloha C3</t>
  </si>
  <si>
    <t>7</t>
  </si>
  <si>
    <t>112201101</t>
  </si>
  <si>
    <t>Odstranění pařezů D do 300 mm</t>
  </si>
  <si>
    <t>821155870</t>
  </si>
  <si>
    <t>Odstranění pařezů s jejich vykopáním, vytrháním nebo odstřelením, s přesekáním kořenů průměru přes 100 do 300 mm</t>
  </si>
  <si>
    <t>1+1+1+1+5 "hloh, jilm, ořešák a jalovec na parc. č. 83, 5x zerav na parc. 178/1 , příloha C3</t>
  </si>
  <si>
    <t>8</t>
  </si>
  <si>
    <t>112201102</t>
  </si>
  <si>
    <t>Odstranění pařezů D do 500 mm</t>
  </si>
  <si>
    <t>-1681791641</t>
  </si>
  <si>
    <t>Odstranění pařezů s jejich vykopáním, vytrháním nebo odstřelením, s přesekáním kořenů průměru přes 300 do 500 mm</t>
  </si>
  <si>
    <t>9</t>
  </si>
  <si>
    <t>114203202</t>
  </si>
  <si>
    <t>Očištění lomového kamene nebo betonových tvárnic od malty</t>
  </si>
  <si>
    <t>m3</t>
  </si>
  <si>
    <t>-1720624197</t>
  </si>
  <si>
    <t>Očištění lomového kamene nebo betonových tvárnic získaných při rozebrání dlažeb, záhozů, rovnanin a soustřeďovacích staveb od malty</t>
  </si>
  <si>
    <t>109,38 "vybourané kameny z opěrné zdi, z pol. zdění</t>
  </si>
  <si>
    <t>67,321*0,2 "parapetní desky</t>
  </si>
  <si>
    <t>(3*12+2*2)*0,9*0,3*0,2 "schody</t>
  </si>
  <si>
    <t>114203301</t>
  </si>
  <si>
    <t>Třídění lomového kamene nebo betonových tvárnic podle druhu, velikosti nebo tvaru</t>
  </si>
  <si>
    <t>203153430</t>
  </si>
  <si>
    <t>Třídění lomového kamene nebo betonových tvárnic získaných při rozebrání dlažeb, záhozů, rovnanin a soustřeďovacích staveb podle druhu, velikosti nebo tvaru</t>
  </si>
  <si>
    <t>(3*12+2*2)*0,9*0,3*0,2 " rozebrání schodů</t>
  </si>
  <si>
    <t>(97,78+3*2,0*0,95)*0,65*0,2 "rozebrání parapetů</t>
  </si>
  <si>
    <t>(92,82-14,55)*2,03 "rozebrání stávající zdi, řez změřen digitálně</t>
  </si>
  <si>
    <t>6,22*(1,3*0,35+0,65*1,2) "rozebrání stávající zdi v úseku 16,71-22,93</t>
  </si>
  <si>
    <t>(14,55-6,22)*2,5 "rozebrání stávající zdi v úsecích s proměnlivou výškou</t>
  </si>
  <si>
    <t xml:space="preserve">4,96*0,25*0,6 "rozebrání koruny zdi v úseku injektáže </t>
  </si>
  <si>
    <t>11</t>
  </si>
  <si>
    <t>114203401</t>
  </si>
  <si>
    <t>Srovnání lomového kamene nebo betonových tvárnic s přemístěním do 10 m</t>
  </si>
  <si>
    <t>-1115990208</t>
  </si>
  <si>
    <t>Srovnání lomového kamene nebo betonových tvárnic do měřitelných figur s přemístěním na vzdálenost do 10 m</t>
  </si>
  <si>
    <t>127,354 "z pol. očištění kamene od malty, manipulace s rozebraným kamenem</t>
  </si>
  <si>
    <t>12</t>
  </si>
  <si>
    <t>114203409</t>
  </si>
  <si>
    <t>Příplatek přemístění ke srovnání lomového kamene nebo betonových tvárnic ZKD 10 m přes 10 m</t>
  </si>
  <si>
    <t>-1046045045</t>
  </si>
  <si>
    <t>Srovnání lomového kamene nebo betonových tvárnic do měřitelných figur Příplatek k ceně za každých dalších i započatých 10 m</t>
  </si>
  <si>
    <t>127,354 "z pol. očištění kamene od malty,další manipulace s rozebraným kamenem</t>
  </si>
  <si>
    <t>13</t>
  </si>
  <si>
    <t>115000000R</t>
  </si>
  <si>
    <t>Dočasné převedení vody z náhonu do bočního koryta včetně uvedení do původního stavu</t>
  </si>
  <si>
    <t>-1514861662</t>
  </si>
  <si>
    <t>1 "např. pomocí potrubí DN 500 mm nebo ohrázování</t>
  </si>
  <si>
    <t>14</t>
  </si>
  <si>
    <t>115101202</t>
  </si>
  <si>
    <t>Čerpání vody na dopravní výšku do 10 m průměrný přítok do 1000 l/min</t>
  </si>
  <si>
    <t>hod</t>
  </si>
  <si>
    <t>273176683</t>
  </si>
  <si>
    <t>Čerpání vody na dopravní výšku do 10 m s uvažovaným průměrným přítokem přes 500 do 1 000 l/min</t>
  </si>
  <si>
    <t>18*7*24</t>
  </si>
  <si>
    <t>115101302</t>
  </si>
  <si>
    <t>Pohotovost čerpací soupravy pro dopravní výšku do 10 m přítok do 1000 l/min</t>
  </si>
  <si>
    <t>den</t>
  </si>
  <si>
    <t>-1047346577</t>
  </si>
  <si>
    <t>Pohotovost záložní čerpací soupravy pro dopravní výšku do 10 m s uvažovaným průměrným přítokem přes 500 do 1 000 l/min</t>
  </si>
  <si>
    <t>18*7</t>
  </si>
  <si>
    <t>16</t>
  </si>
  <si>
    <t>120001101</t>
  </si>
  <si>
    <t>Příplatek za ztížení vykopávky v blízkosti podzemního vedení</t>
  </si>
  <si>
    <t>-827282476</t>
  </si>
  <si>
    <t>Příplatek k cenám vykopávek za ztížení vykopávky v blízkosti podzemního vedení nebo výbušnin v horninách jakékoliv třídy</t>
  </si>
  <si>
    <t>(2*0,5+2,0)*2,8*1,2 " u kanalizační shybky</t>
  </si>
  <si>
    <t>17</t>
  </si>
  <si>
    <t>121101103</t>
  </si>
  <si>
    <t>Sejmutí ornice s přemístěním na vzdálenost do 250 m</t>
  </si>
  <si>
    <t>-552140544</t>
  </si>
  <si>
    <t>Sejmutí ornice nebo lesní půdy s vodorovným přemístěním na hromady v místě upotřebení nebo na dočasné či trvalé skládky se složením, na vzdálenost přes 100 do 250 m</t>
  </si>
  <si>
    <t>99,0*2,0*0,1 "podél opravované zdi, příl. D.1.1.b.04, uložení v prostoru ZS</t>
  </si>
  <si>
    <t>18</t>
  </si>
  <si>
    <t>122401102</t>
  </si>
  <si>
    <t>Odkopávky a prokopávky nezapažené v hornině tř. 5 objem do 1000 m3</t>
  </si>
  <si>
    <t>-2045992662</t>
  </si>
  <si>
    <t>Odkopávky a prokopávky nezapažené s přehozením výkopku na vzdálenost do 3 m nebo s naložením na dopravní prostředek v hornině tř. 5 přes 100 do 1 000 m3</t>
  </si>
  <si>
    <t>470,0*0,3 "odkopávka v prostoru zařízení staveniště (rumiště)</t>
  </si>
  <si>
    <t>19</t>
  </si>
  <si>
    <t>131201102</t>
  </si>
  <si>
    <t>Hloubení jam nezapažených v hornině tř. 3 objemu do 1000 m3</t>
  </si>
  <si>
    <t>-1912311258</t>
  </si>
  <si>
    <t>příloha D.1.1.b.04,úseky: 8,68+3,96+7,65+2,94+16,10+11,99+41,5=92,82 m</t>
  </si>
  <si>
    <t>8,68*(2,1+1,0)*0,14 " st. 5,07 -13,75 tj. 8,68 m</t>
  </si>
  <si>
    <t>3,96*((3,0+2,1)/2+1,0)*0,14" st.13,75 -17,71 tj. 3,96 m</t>
  </si>
  <si>
    <t>7,65*(3,0+1,0)*0,14" st.17,71 -25,36 tj. 7,65 m</t>
  </si>
  <si>
    <t>2,94*((3,0+2,1)/2+1,0)*0,14" st. 25,36 -28,30 tj. 2,94 m</t>
  </si>
  <si>
    <t>16,10*(2,1+1,0)*0,14" st. 28,30 - 44,40 tj. 16,10 m</t>
  </si>
  <si>
    <t>11,99*(2,3+1,0)*0,14" st. 44,40-56,39 tj. 11,99 m</t>
  </si>
  <si>
    <t>41,5*(2,5+1,0)*0,14" st. 56,39 -97,89 tj. 41,5 m</t>
  </si>
  <si>
    <t>5*0,95*(2,3+1,0)*0,14 " u schodišť</t>
  </si>
  <si>
    <t>92,82*1,8 "zemina nad úrovní mikropilot</t>
  </si>
  <si>
    <t>20</t>
  </si>
  <si>
    <t>131201109</t>
  </si>
  <si>
    <t>Příplatek za lepivost u hloubení jam nezapažených v hornině tř. 3</t>
  </si>
  <si>
    <t>299363260</t>
  </si>
  <si>
    <t>Hloubení nezapažených jam a zářezů s urovnáním dna do předepsaného profilu a spádu Příplatek k cenám za lepivost horniny tř. 3</t>
  </si>
  <si>
    <t>213,612*0,3 "lepivost 30%</t>
  </si>
  <si>
    <t>133201101</t>
  </si>
  <si>
    <t>Hloubení šachet v hornině tř. 3 objemu do 100 m3</t>
  </si>
  <si>
    <t>-1055237651</t>
  </si>
  <si>
    <t>Hloubení zapažených i nezapažených šachet s případným nutným přemístěním výkopku ve výkopišti v hornině tř. 3 do 100 m3</t>
  </si>
  <si>
    <t>18*0,3*0,3*0,6 " čerpací šachty</t>
  </si>
  <si>
    <t>2,0*1,0*3,0 "kopaná sonda pro ověření hloubky kanalizace</t>
  </si>
  <si>
    <t>22</t>
  </si>
  <si>
    <t>151101101</t>
  </si>
  <si>
    <t>Zřízení příložného pažení a rozepření stěn rýh hl do 2 m</t>
  </si>
  <si>
    <t>-483132831</t>
  </si>
  <si>
    <t>Zřízení pažení a rozepření stěn rýh pro podzemní vedení pro všechny šířky rýhy příložné pro jakoukoliv mezerovitost, hloubky do 2 m</t>
  </si>
  <si>
    <t>4*0,9*1,0 "zajištění stávající šachty na odběr vody</t>
  </si>
  <si>
    <t>23</t>
  </si>
  <si>
    <t>151101111</t>
  </si>
  <si>
    <t>Odstranění příložného pažení a rozepření stěn rýh hl do 2 m</t>
  </si>
  <si>
    <t>1024205864</t>
  </si>
  <si>
    <t>Odstranění pažení a rozepření stěn rýh pro podzemní vedení s uložením materiálu na vzdálenost do 3 m od kraje výkopu příložné, hloubky do 2 m</t>
  </si>
  <si>
    <t>24</t>
  </si>
  <si>
    <t>151201900R</t>
  </si>
  <si>
    <t>Zřízení zátažného pažení stěn s ponecháním pažin ve výkopu hl do 4 m, řezivo tl. 80 mm</t>
  </si>
  <si>
    <t>-542498723</t>
  </si>
  <si>
    <t>vypažení HEB profilů dř. fošnami</t>
  </si>
  <si>
    <t>8,68*(2,1+1,0-1,4) " st. 5,07 -13,75 tj. 8,68 m</t>
  </si>
  <si>
    <t>3,96*((3,0+2,1)/2+1,0-1,4)" st.13,75 -17,71 tj. 3,96 m</t>
  </si>
  <si>
    <t>7,65*(3,0+1,0-1,4)" st.17,71 -25,36 tj. 7,65 m</t>
  </si>
  <si>
    <t>2,94*((3,0+2,1)/2+1,0-1,4)" st. 25,36 -28,30 tj. 2,94 m</t>
  </si>
  <si>
    <t>16,10*(2,1+1,0-1,4)" st. 28,30 - 44,40 tj. 16,10 m</t>
  </si>
  <si>
    <t>11,99*(2,3+1,0-1,4)" st. 44,40-56,39 tj. 11,99 m</t>
  </si>
  <si>
    <t>41,5*(2,5+1,0-1,4)" st. 56,39 -97,89 tj. 41,5 m</t>
  </si>
  <si>
    <t>5*0,95*(2,3+1,0-1,4) " u schodišť</t>
  </si>
  <si>
    <t>2*0,75*(2,1+1,0-0,65) "předsazení pažení u dubu</t>
  </si>
  <si>
    <t>25</t>
  </si>
  <si>
    <t>161101102</t>
  </si>
  <si>
    <t>Svislé přemístění výkopku z horniny tř. 1 až 4 hl výkopu do 4 m</t>
  </si>
  <si>
    <t>-471314201</t>
  </si>
  <si>
    <t>Svislé přemístění výkopku bez naložení do dopravní nádoby avšak s vyprázdněním dopravní nádoby na hromadu nebo do dopravního prostředku z horniny tř. 1 až 4, při hloubce výkopu přes 2,5 do 4 m</t>
  </si>
  <si>
    <t>213,612*0,5 "z jámy</t>
  </si>
  <si>
    <t>26</t>
  </si>
  <si>
    <t>162301101</t>
  </si>
  <si>
    <t>Vodorovné přemístění do 500 m výkopku/sypaniny z horniny tř. 1 až 4</t>
  </si>
  <si>
    <t>-601331785</t>
  </si>
  <si>
    <t>Vodorovné přemístění výkopku nebo sypaniny po suchu na obvyklém dopravním prostředku, bez naložení výkopku, avšak se složením bez rozhrnutí z horniny tř. 1 až 4 na vzdálenost přes 50 do 500 m</t>
  </si>
  <si>
    <t>99,0*0,5*0,10 "sejmutá ornicez meziskl.pro pohumusování za rubem zdi</t>
  </si>
  <si>
    <t>27</t>
  </si>
  <si>
    <t>-1844738522</t>
  </si>
  <si>
    <t>167,076"  zemina na meziskládku v prostoru ZS</t>
  </si>
  <si>
    <t>167,076"  zemina z meziskládky v prostoru ZS pro zásyp za rubem zdi</t>
  </si>
  <si>
    <t>28</t>
  </si>
  <si>
    <t>162000000R</t>
  </si>
  <si>
    <t>Likvidace dřevní hmoty z odstraněných pařezů včetně naložení, dopravy, složení a poplatku za uložení</t>
  </si>
  <si>
    <t>1170547804</t>
  </si>
  <si>
    <t>9x pařez do 300 mm</t>
  </si>
  <si>
    <t>1x pařez do 500 mm</t>
  </si>
  <si>
    <t>29</t>
  </si>
  <si>
    <t>162100000R</t>
  </si>
  <si>
    <t>Likvidace přebytečného materiálu z horniny 1 až 7podle platné legislativy včetně naložení, odvezení, složení a poplatku za skládku</t>
  </si>
  <si>
    <t>-1037658608</t>
  </si>
  <si>
    <t>46,536 m3 přebytečná (vytlačená) zemina z výkopu za rubem zdi</t>
  </si>
  <si>
    <t>141,0 m3 z odkopávky v prostoru staveniště (rumiště)</t>
  </si>
  <si>
    <t>30</t>
  </si>
  <si>
    <t>167101101</t>
  </si>
  <si>
    <t>Nakládání výkopku z hornin tř. 1 až 4 do 100 m3</t>
  </si>
  <si>
    <t>-308572141</t>
  </si>
  <si>
    <t>Nakládání, skládání a překládání neulehlého výkopku nebo sypaniny nakládání, množství do 100 m3, z hornin tř. 1 až 4</t>
  </si>
  <si>
    <t>99,0*2,0*0,1 "ornice z meziskládky</t>
  </si>
  <si>
    <t>31</t>
  </si>
  <si>
    <t>167101102</t>
  </si>
  <si>
    <t>Nakládání výkopku z hornin tř. 1 až 4 přes 100 m3</t>
  </si>
  <si>
    <t>-1539716744</t>
  </si>
  <si>
    <t>Nakládání, skládání a překládání neulehlého výkopku nebo sypaniny nakládání, množství přes 100 m3, z hornin tř. 1 až 4</t>
  </si>
  <si>
    <t>167,076 "z meziskládky pro zásyp za rubem zdi</t>
  </si>
  <si>
    <t>32</t>
  </si>
  <si>
    <t>174101101</t>
  </si>
  <si>
    <t>Zásyp jam, šachet rýh nebo kolem objektů sypaninou se zhutněním</t>
  </si>
  <si>
    <t>-1923130919</t>
  </si>
  <si>
    <t>Zásyp sypaninou z jakékoliv horniny s uložením výkopku ve vrstvách se zhutněním jam, šachet, rýh nebo kolem objektů v těchto vykopávkách</t>
  </si>
  <si>
    <t>167,076 "za rubem zdi</t>
  </si>
  <si>
    <t>6,972 "zasypání čerp. šachet a sondy</t>
  </si>
  <si>
    <t>33</t>
  </si>
  <si>
    <t>181111111</t>
  </si>
  <si>
    <t>Plošná úprava terénu do 500 m2 zemina tř 1 až 4 nerovnosti do +/- 100 mm v rovinně a svahu do 1:5</t>
  </si>
  <si>
    <t>-1996378495</t>
  </si>
  <si>
    <t>Plošná úprava terénu v zemině tř. 1 až 4 s urovnáním povrchu bez doplnění ornice souvislé plochy do 500 m2 při nerovnostech terénu přes +/-50 do +/- 100 mm v rovině nebo na svahu do 1:5</t>
  </si>
  <si>
    <t>470,0 "po odtěžení rumiště v prostoru ZS, před zahájením stavby, příl. C.3</t>
  </si>
  <si>
    <t>470,0 "rekultivace prostoru ZS, příl. C.3</t>
  </si>
  <si>
    <t>34</t>
  </si>
  <si>
    <t>181301101</t>
  </si>
  <si>
    <t>Rozprostření ornice tl vrstvy do 100 mm pl do 500 m2 v rovině nebo ve svahu do 1:5</t>
  </si>
  <si>
    <t>-1754516343</t>
  </si>
  <si>
    <t>Rozprostření a urovnání ornice v rovině nebo ve svahu sklonu do 1:5 při souvislé ploše do 500 m2, tl. vrstvy do 100 mm</t>
  </si>
  <si>
    <t>99,0*2,0 "podél opravované zdi, příl. D.1.1.b.03</t>
  </si>
  <si>
    <t>35</t>
  </si>
  <si>
    <t>181301102</t>
  </si>
  <si>
    <t>Rozprostření ornice tl vrstvy do 150 mm pl do 500 m2 v rovině nebo ve svahu do 1:5</t>
  </si>
  <si>
    <t>1977531900</t>
  </si>
  <si>
    <t>36</t>
  </si>
  <si>
    <t>M</t>
  </si>
  <si>
    <t>103210000R</t>
  </si>
  <si>
    <t>ornice včetně nákupu, dopravy a složení</t>
  </si>
  <si>
    <t>-594027233</t>
  </si>
  <si>
    <t>470,0*0,15 "rekultivační vrstva v prostoru ZS</t>
  </si>
  <si>
    <t>37</t>
  </si>
  <si>
    <t>181411121</t>
  </si>
  <si>
    <t>Založení lučního trávníku výsevem plochy do 1000 m2 v rovině a ve svahu do 1:5</t>
  </si>
  <si>
    <t>-1993903352</t>
  </si>
  <si>
    <t>Založení trávníku na půdě předem připravené plochy do 1000 m2 výsevem včetně utažení lučního v rovině nebo na svahu do 1:5</t>
  </si>
  <si>
    <t>470,0 "rekultivace prostoru ZS</t>
  </si>
  <si>
    <t>38</t>
  </si>
  <si>
    <t>005724200</t>
  </si>
  <si>
    <t>osivo směs travní parková okrasná</t>
  </si>
  <si>
    <t>kg</t>
  </si>
  <si>
    <t>-952649469</t>
  </si>
  <si>
    <t>Osiva pícnin směsi travní balení obvykle 25 kg parková (3 kg)</t>
  </si>
  <si>
    <t>668*0,015 'Přepočtené koeficientem množství</t>
  </si>
  <si>
    <t>39</t>
  </si>
  <si>
    <t>183101114</t>
  </si>
  <si>
    <t>Hloubení jamek bez výměny půdy zeminy tř 1 až 4 objem do 0,125 m3 v rovině a svahu do 1:5</t>
  </si>
  <si>
    <t>-144862775</t>
  </si>
  <si>
    <t>Hloubení jamek pro vysazování rostlin v zemině tř.1 až 4 bez výměny půdy v rovině nebo na svahu do 1:5, objemu přes 0,05 do 0,125 m3</t>
  </si>
  <si>
    <t>2*26 " pro túje, příl. C.3</t>
  </si>
  <si>
    <t>2*5 " pro angrešty, příl. C.3</t>
  </si>
  <si>
    <t>2*(1+2+1+5) " pro lísku, angrešty,rybíz a okrasné keře, příl. C.3</t>
  </si>
  <si>
    <t>40</t>
  </si>
  <si>
    <t>184102111</t>
  </si>
  <si>
    <t>Výsadba dřeviny s balem D do 0,2 m do jamky se zalitím v rovině a svahu do 1:5</t>
  </si>
  <si>
    <t>-777029264</t>
  </si>
  <si>
    <t>Výsadba dřeviny s balem do předem vyhloubené jamky se zalitím v rovině nebo na svahu do 1:5, při průměru balu přes 100 do 200 mm</t>
  </si>
  <si>
    <t>2*26 "  túje, příl. C.3</t>
  </si>
  <si>
    <t>2*5 " angrešty, příl. C.3</t>
  </si>
  <si>
    <t>2*(1+2+1+5) "  líska, angrešty,rybíz a okrasné keře, příl. C.3</t>
  </si>
  <si>
    <t>41</t>
  </si>
  <si>
    <t>184502111</t>
  </si>
  <si>
    <t>Vyzvednutí dřeviny k přesazení s balem D do 0,4 m v rovině a svahu do 1:5</t>
  </si>
  <si>
    <t>-1716917228</t>
  </si>
  <si>
    <t>Vyzvednutí dřeviny k přesazení s balem v rovině nebo na svahu do 1:5, při průměru balu přes 300 do 400 mm</t>
  </si>
  <si>
    <t>26 "  túje, příl. C.3</t>
  </si>
  <si>
    <t>5 " angrešty, příl. C.3</t>
  </si>
  <si>
    <t>1+2+1+5" pro lísku, angrešty,rybíz a okrasné keře, příl. C.3</t>
  </si>
  <si>
    <t>42</t>
  </si>
  <si>
    <t>184801121</t>
  </si>
  <si>
    <t>Ošetřování vysazených dřevin soliterních v rovině a svahu do 1:5</t>
  </si>
  <si>
    <t>-644273371</t>
  </si>
  <si>
    <t>Ošetření vysazených dřevin solitérních v rovině nebo na svahu do 1:5</t>
  </si>
  <si>
    <t>43</t>
  </si>
  <si>
    <t>184818000R</t>
  </si>
  <si>
    <t>Zdravotní řez stromu,lokální vyvětvení, odlehčení a ošetření řezů odbornou dendrologickou firmou</t>
  </si>
  <si>
    <t>-185373230</t>
  </si>
  <si>
    <t>včetně pokrácení alikvidace dřevní hmoty</t>
  </si>
  <si>
    <t>1 "dub na pozemku 178/1, příl. C3</t>
  </si>
  <si>
    <t>44</t>
  </si>
  <si>
    <t>184818112</t>
  </si>
  <si>
    <t>Vyvětvení a tvarový ořez dřevin v do 5 m s odnesením odpadu do 200 m a spálením</t>
  </si>
  <si>
    <t>-440785872</t>
  </si>
  <si>
    <t>Vyvětvení a tvarový ořez dřevin s úpravou koruny při výšce stromu přes 3 do 5 m</t>
  </si>
  <si>
    <t>1 "ořešák, příl. C3</t>
  </si>
  <si>
    <t>1 "tis, příl. C3</t>
  </si>
  <si>
    <t>Zakládání</t>
  </si>
  <si>
    <t>45</t>
  </si>
  <si>
    <t>221211114</t>
  </si>
  <si>
    <t>Vrty přenosnými kladivy D do 56 mm úklon do 90° hl do 10 m hor. IV</t>
  </si>
  <si>
    <t>m</t>
  </si>
  <si>
    <t>-876802679</t>
  </si>
  <si>
    <t>Vrty přenosnými vrtacími kladivy v hloubce 0 až 10 m průměru přes 13 do 56 mm, do úklonu 90 st. (úpadně až horizontálně ), v hornině tř. IV</t>
  </si>
  <si>
    <t>5*5*0,45 " vodorovné vrty pro injektáž</t>
  </si>
  <si>
    <t>1*5*0,45"odkloněné vrty pro injektáž</t>
  </si>
  <si>
    <t>1*5*0,45 " kolmé vrty pro injektáž</t>
  </si>
  <si>
    <t>5*0,4 " kontrolní vrty po injektáži</t>
  </si>
  <si>
    <t>46</t>
  </si>
  <si>
    <t>225511114</t>
  </si>
  <si>
    <t>Vrty maloprofilové jádrové D do 245 mm úklon do 45° hl do 25 m hor. III a IV</t>
  </si>
  <si>
    <t>284255817</t>
  </si>
  <si>
    <t>Maloprofilové vrty jádrové průměru přes 195 do 245 mm do úklonu 45 st. v hl 0 až 25 m v hornině tř. III a IV</t>
  </si>
  <si>
    <t>74*4,5 "pro pažení za rubem zdi</t>
  </si>
  <si>
    <t>7*5,25 "v prostoru dubu před lícem zdi</t>
  </si>
  <si>
    <t>47</t>
  </si>
  <si>
    <t>227111115</t>
  </si>
  <si>
    <t>Odpažení maloprofilových vrtů průměru do 245 mm</t>
  </si>
  <si>
    <t>583065576</t>
  </si>
  <si>
    <t>48</t>
  </si>
  <si>
    <t>589329110</t>
  </si>
  <si>
    <t>směs pro beton třída B 25 vodostavebný V8 kamenivo do 8 mm</t>
  </si>
  <si>
    <t>CS ÚRS 2014 01</t>
  </si>
  <si>
    <t>-1667141845</t>
  </si>
  <si>
    <t>směsi pro beton prostý a železový třída C 20/25           ( B 25) beton vodostavebný  V4, V8 kamenivo do 8 mm</t>
  </si>
  <si>
    <t>74*2,5*3,14*0,1*0,1" pro mikropiloty za rubem zdi</t>
  </si>
  <si>
    <t>7*3,8*3,14*0,1*0,1" pro mikropiloty v prostoru dubu před lícem zdi</t>
  </si>
  <si>
    <t>49</t>
  </si>
  <si>
    <t>232211112</t>
  </si>
  <si>
    <t>Úprava ocelových jehel z válcovaných tyčí hmotnosti do 70 kg/m</t>
  </si>
  <si>
    <t>t</t>
  </si>
  <si>
    <t>-1339075667</t>
  </si>
  <si>
    <t>50</t>
  </si>
  <si>
    <t>130109720</t>
  </si>
  <si>
    <t>ocel profilová HE-B, v jakosti 11 375, h=120 mm</t>
  </si>
  <si>
    <t>1711992882</t>
  </si>
  <si>
    <t>Ocel profilová v jakosti 11 375 ocel profilová H ocel profilová HE-B h=120 mm</t>
  </si>
  <si>
    <t>P</t>
  </si>
  <si>
    <t>Poznámka k položce:
Hmotnost: 27,40 kg/m</t>
  </si>
  <si>
    <t>74*4,5*0,0267 "pro pažení</t>
  </si>
  <si>
    <t>7*5,25*0,0267 "pro pažení</t>
  </si>
  <si>
    <t>51</t>
  </si>
  <si>
    <t>272311120R</t>
  </si>
  <si>
    <t>Základové klenby z betonu prostého C 12/15-XC0</t>
  </si>
  <si>
    <t>1222811542</t>
  </si>
  <si>
    <t>podkladní beton pod základy</t>
  </si>
  <si>
    <t>92,82*1,5*0,3*1,1 "příl. D.1.1.b.04,  st. 5,07 -97,89 tj. 92,82 m, koef. 1,1</t>
  </si>
  <si>
    <t>3*6,3*(2,45-1,50)*0,3*1,1 "rozšíření pod 3 shodiště, přil. D.1.1.b.05, koef. 1,1</t>
  </si>
  <si>
    <t>52</t>
  </si>
  <si>
    <t>272354111</t>
  </si>
  <si>
    <t>Bednění základových kleneb - zřízení</t>
  </si>
  <si>
    <t>-1808751914</t>
  </si>
  <si>
    <t>Bednění základových konstrukcí kleneb zřízení</t>
  </si>
  <si>
    <t>92,82*0,6 "příl. D.1.1.b.04,  st. 5,07 -97,89 tj. 92,82 m,jednostranné (návodní strana)</t>
  </si>
  <si>
    <t>53</t>
  </si>
  <si>
    <t>272354211</t>
  </si>
  <si>
    <t>Bednění základových kleneb - odstranění</t>
  </si>
  <si>
    <t>-1025275318</t>
  </si>
  <si>
    <t>Bednění základových konstrukcí kleneb odstranění bednění</t>
  </si>
  <si>
    <t>55,692 "dle pol. zřízení</t>
  </si>
  <si>
    <t>54</t>
  </si>
  <si>
    <t>274315123</t>
  </si>
  <si>
    <t>Základové pasy z betonu prokládaného kamenem C 12/15</t>
  </si>
  <si>
    <t>81292873</t>
  </si>
  <si>
    <t>Základové konstrukce z betonu pasy prokládaného kamenem tř. C 12/15</t>
  </si>
  <si>
    <t>pod 3 schodiště,beton C 12/15 s lom. kamenem hmotnosti 80 - 200 kg</t>
  </si>
  <si>
    <t>3*0,8*1,2*3,6</t>
  </si>
  <si>
    <t>55</t>
  </si>
  <si>
    <t>274321118R</t>
  </si>
  <si>
    <t>Základové pasy, prahy, věnce a ostruhy ze ŽB C 30/37 - XC3,XA1,XF4</t>
  </si>
  <si>
    <t>1718270302</t>
  </si>
  <si>
    <t>92,82*1,5*1,0*1,10 "příl. D.1.1.b.04,  st. 5,07 -97,89 tj. 92,82 m, koef. 1,10</t>
  </si>
  <si>
    <t>3*6,3*(2,45-1,50)*1,0*1,10 "rozšíření pod 3 shodiště, přil. D.1.1.b.05, koef. 1,10</t>
  </si>
  <si>
    <t>56</t>
  </si>
  <si>
    <t>281601111</t>
  </si>
  <si>
    <t>Injektování vrtů nízkotlaké vzestupné s jednoduchým obturátorem tlakem do 0,6 MPa</t>
  </si>
  <si>
    <t>2067384435</t>
  </si>
  <si>
    <t>Injektování s jednoduchým obturátorem nebo bez obturátoru vzestupné, tlakem do 0,60 Mpa</t>
  </si>
  <si>
    <t>(25+5+5)*1,5</t>
  </si>
  <si>
    <t>57</t>
  </si>
  <si>
    <t>585211000R</t>
  </si>
  <si>
    <t>injektážní směs - aktivovaná malta</t>
  </si>
  <si>
    <t>1594857634</t>
  </si>
  <si>
    <t>Poznámka k položce:
portlandský cement</t>
  </si>
  <si>
    <t>1 "inj. zdi v úseku 97,89 - 102,85</t>
  </si>
  <si>
    <t>58</t>
  </si>
  <si>
    <t>243114000R</t>
  </si>
  <si>
    <t>Vodní zkoušky tlakové</t>
  </si>
  <si>
    <t>1024</t>
  </si>
  <si>
    <t>1405423618</t>
  </si>
  <si>
    <t>Inženýrská činnost zkoušky a ostatní měření zkoušky tlakové</t>
  </si>
  <si>
    <t>1 "ověření kvality injektáže opravované zdi</t>
  </si>
  <si>
    <t>Svislé a kompletní konstrukce</t>
  </si>
  <si>
    <t>59</t>
  </si>
  <si>
    <t>311231115</t>
  </si>
  <si>
    <t>Zdivo nosné z cihel dl 290 mm pevnosti P 7 až 15 na SMS 5 MPa</t>
  </si>
  <si>
    <t>1409576654</t>
  </si>
  <si>
    <t>Zdivo z cihel pálených nosné z cihel plných dl. 290 mm P 7 až 15, na maltu ze suché směsi 5 MPa</t>
  </si>
  <si>
    <t>(3,9-0,43)*1,67*0,14 "cihelná zeď l, příl. D.1.1.b.06 a C.3</t>
  </si>
  <si>
    <t>1,86*0,43*0,43 "pilíř z cihel, příl. D.1.1.b.06 a C.3</t>
  </si>
  <si>
    <t>2,20*0,43*0,43 " pilíř z cihel, příl. D.1.1.b.06 a C.3</t>
  </si>
  <si>
    <t>3,8*0,39*0,29 " podezdívka zdi z cihel, příl. D.1.1.b.06 a C.3</t>
  </si>
  <si>
    <t>(3,9-0,43)*0,29*0,14 "parapet zdi z cihel, příl. D.1.1.b.06 a C.3</t>
  </si>
  <si>
    <t>3,8*0,43*0,5 "základ zdi</t>
  </si>
  <si>
    <t>60</t>
  </si>
  <si>
    <t>316911112</t>
  </si>
  <si>
    <t>Osazení kamenných krycích desek tl nad 180 do 300 mm</t>
  </si>
  <si>
    <t>-1139461547</t>
  </si>
  <si>
    <t>Osazení kamenných krycích desek na cementovou maltu s vyspárováním i vypálením spár, tl. desek přes 180 do 300 mm</t>
  </si>
  <si>
    <t xml:space="preserve">st. 5,07 - 102,85 tj. 97,87 m </t>
  </si>
  <si>
    <t>97,87*0,65 "příl. D.1.1.b.04, parapet na koruně opravené zdi</t>
  </si>
  <si>
    <t>3*2*0,95*0,65 "příl. D.1.1.b.05, parapet na koruně u schodišť</t>
  </si>
  <si>
    <t>61</t>
  </si>
  <si>
    <t>583880000R</t>
  </si>
  <si>
    <t xml:space="preserve">deska parapetní z pískovce 650x200x1000 mm </t>
  </si>
  <si>
    <t>-1189610151</t>
  </si>
  <si>
    <t>10 "nové parapetní desky z pískovce</t>
  </si>
  <si>
    <t>62</t>
  </si>
  <si>
    <t>321213445</t>
  </si>
  <si>
    <t>Zdivo nadzákladové z lomového kamene vodních staveb kyklopské s vyspárováním</t>
  </si>
  <si>
    <t>456415345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</si>
  <si>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kyklopské s vyspárováním na jakoukoliv cementovou maltu</t>
  </si>
  <si>
    <t>109,038*0,1"příl. D.1.1.b.02, zdivo z dovezených (chybějících kamenů) 10%z celk. mn.</t>
  </si>
  <si>
    <t>63</t>
  </si>
  <si>
    <t>321222111</t>
  </si>
  <si>
    <t xml:space="preserve">Zdění obkladního zdiva vodních staveb </t>
  </si>
  <si>
    <t>-339334836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</si>
  <si>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</si>
  <si>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zdění z rozebraného a očištěného kamene (z původní zdi)</t>
  </si>
  <si>
    <t>8,68*(2,73+0,6)*0,35 " st. 5,07 -13,75 tj. 8,68 m</t>
  </si>
  <si>
    <t>3,96*((2,73+3,64)/2+0,6)*0,35" st.13,75 -17,71 tj. 3,96 m</t>
  </si>
  <si>
    <t>7,65*(3,64+0,6)*0,35" st.17,71 -25,36 tj. 7,65 m</t>
  </si>
  <si>
    <t>2,94*((3,64+2,73)/2+0,6)*0,35" st. 25,36 -28,30 tj. 2,94 m</t>
  </si>
  <si>
    <t>16,10*(2,73+0,6)*0,35" st. 28,30 - 44,40 tj. 16,10 m</t>
  </si>
  <si>
    <t>11,99*(2,73+0,4)*0,35" st. 44,40-56,39 tj. 11,99 m</t>
  </si>
  <si>
    <t>41,5*(2,73+0,2)*0,35" st. 56,39 -97,89 tj. 41,5 m</t>
  </si>
  <si>
    <t>3*0,95*2,4*0,35 "vnitřní stěny u schodišť</t>
  </si>
  <si>
    <t>5*0,95*0,5*0,35 " vnější stěny  u schodišť</t>
  </si>
  <si>
    <t>4,96*0,25*0,6 "koruna zdi v úseku injektáže</t>
  </si>
  <si>
    <t>Mezisoučet</t>
  </si>
  <si>
    <t>-109,038*0,1"odečet zdiva z nového kamene (10%)</t>
  </si>
  <si>
    <t>64</t>
  </si>
  <si>
    <t>321311110R</t>
  </si>
  <si>
    <t>Konstrukce vodních staveb z betonu prostého  tř. C 12/15-XC0</t>
  </si>
  <si>
    <t>1172039804</t>
  </si>
  <si>
    <t>výplňový beton  C12/15-XC0, příl. D.1.1. b.05</t>
  </si>
  <si>
    <t>3*0,8*0,5 " nad prokládaným betonem u schodišť</t>
  </si>
  <si>
    <t>6,22*1,0 "úsek 16,71 - 22,93 , vyplnění prostoru mezi novou a stávající zdí</t>
  </si>
  <si>
    <t>65</t>
  </si>
  <si>
    <t>321321116R</t>
  </si>
  <si>
    <t>Konstrukce vodních staveb ze ŽB mrazuvzdorného tř. C 30/37 - XC3,XA1,XF4</t>
  </si>
  <si>
    <t>-873382336</t>
  </si>
  <si>
    <t>příl. D.1.1.b.03,  D.1.1. b.04 a C.3, dřík opěrné zdi</t>
  </si>
  <si>
    <t>úseky: 8,68+3,96+7,65+2,94+16,10+11,99+41,5=92,82 m</t>
  </si>
  <si>
    <t>8,68*2,1*((0,4+0,66)/2) " st. 5,07 -13,75 tj. 8,68 m</t>
  </si>
  <si>
    <t>3,96*((2,1+3,0)/2)*((0,4+0,7)/2)" st.13,75 -17,71 tj. 3,96 m</t>
  </si>
  <si>
    <t>7,65*3,0*((0,4+0,7)/2)" st.17,71 -25,36 tj. 7,65 m</t>
  </si>
  <si>
    <t>2,94*((2,1+3,0)/2)*((0,4+0,7)/2)" st. 25,36 -28,30 tj. 2,94 m</t>
  </si>
  <si>
    <t>16,10*2,1*((0,4+0,66)/2)" st. 28,30 - 44,40 tj. 16,10 m</t>
  </si>
  <si>
    <t>11,99*2,3*((0,4+0,66)/2)"st. 44,40-56,39 tj. 11,99 m</t>
  </si>
  <si>
    <t>41,5*2,5*((0,4+0,66)/2)" st. 56,39 -97,89 tj. 41,5 m</t>
  </si>
  <si>
    <t>2*0,95*2,1*((0,4+0,66)/2) " boky u schodiště 1</t>
  </si>
  <si>
    <t>2*0,95*2,3*((0,4+0,66)/2) " boky u schodiště 2</t>
  </si>
  <si>
    <t>1*0,95*2,5*((0,4+0,66)/2) " boky u schodiště 3</t>
  </si>
  <si>
    <t>125,174*1,1 "ztratné 10%</t>
  </si>
  <si>
    <t>66</t>
  </si>
  <si>
    <t>321351010</t>
  </si>
  <si>
    <t>Bednění konstrukcí vodních staveb rovinné - zřízení</t>
  </si>
  <si>
    <t>-399699745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</si>
  <si>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</si>
  <si>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8,68*(2,1+1,4) " st. 5,07 -13,75 tj. 8,68 m</t>
  </si>
  <si>
    <t>3,96*(((2,1+3,0)/2)+1,4)" st.13,75 -17,71 tj. 3,96 m</t>
  </si>
  <si>
    <t>7,65*(3,0+1,4)" st.17,71 -25,36 tj. 7,65 m</t>
  </si>
  <si>
    <t>2,94*(((2,1+3,0)/2)+1,4)" st. 25,36 -28,30 tj. 2,94 m</t>
  </si>
  <si>
    <t>16,10*(2,1+1,4)" st. 28,30 - 44,40 tj. 16,10 m</t>
  </si>
  <si>
    <t>11,99*(2,3+1,4)"st. 44,40-56,39 tj. 11,99 m</t>
  </si>
  <si>
    <t>41,5*(2,5+1,4)" st. 56,39 -97,89 tj. 41,5 m</t>
  </si>
  <si>
    <t>8,68*2,1+2,96*2,5+2,43*3,0+2,94*2,5+5,34*2,1 "rub zdi v úseku 5,07-16,71 a 22,93 - 33,64</t>
  </si>
  <si>
    <t>2*0,95*(2,1+1,4) " boky u schodiště 1</t>
  </si>
  <si>
    <t>2*0,95*(2,3+1,4) " boky u schodiště 2</t>
  </si>
  <si>
    <t>1*0,95*(2,5+1,5) " boky u schodiště 3</t>
  </si>
  <si>
    <t>(2,1+2,1+2,1+2,3+2,5+2,5+2,5+2,5)*(0,4+0,66)/2 "dilatace</t>
  </si>
  <si>
    <t>67</t>
  </si>
  <si>
    <t>321352010</t>
  </si>
  <si>
    <t>Bednění konstrukcí vodních staveb rovinné - odstranění</t>
  </si>
  <si>
    <t>1194699024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</si>
  <si>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</si>
  <si>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432,678"dle pol. zřízení bednění</t>
  </si>
  <si>
    <t>68</t>
  </si>
  <si>
    <t>321366112</t>
  </si>
  <si>
    <t>Výztuž železobetonových konstrukcí vodních staveb z oceli 10 505 D do 32 mm</t>
  </si>
  <si>
    <t>-133604394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</si>
  <si>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</si>
  <si>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příl. D.2.1.a, R14 a R20, výztuž opěrné patky, ztratné 15%</t>
  </si>
  <si>
    <t>92,82*80,20/1000*1,15 " úsek 5,07-97,89, tj. 92,82 m</t>
  </si>
  <si>
    <t>5*0,95*80,20/1000*1,15 "boky schodišť</t>
  </si>
  <si>
    <t>69</t>
  </si>
  <si>
    <t>321368211</t>
  </si>
  <si>
    <t>Výztuž železobetonových konstrukcí vodních staveb ze svařovaných sítí</t>
  </si>
  <si>
    <t>-618919143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</si>
  <si>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</si>
  <si>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příl. D.2.1.a, KARI100x100x8, 7,9 kg/m2, ztratné 15%</t>
  </si>
  <si>
    <t>8,68*2,1*2*0,0079*1,15 " st. 5,07 -13,75 tj. 8,68 m</t>
  </si>
  <si>
    <t>3,96*((2,1+3,0)/2)*2*0,0079*1,15" st.13,75 -17,71 tj. 3,96 m</t>
  </si>
  <si>
    <t>7,65*3,0*2*0,0079*1,15" st.17,71 -25,36 tj. 7,65 m</t>
  </si>
  <si>
    <t>2,94*((2,1+3,0)/2)*2*0,0079*1,15" st. 25,36 -28,30 tj. 2,94 m</t>
  </si>
  <si>
    <t>16,10*2,1*2*0,0079*1,15" st. 28,30 - 44,40 tj. 16,10 m</t>
  </si>
  <si>
    <t>11,99*2,3*2*0,0079*1,15"st. 44,40-56,39 tj. 11,99 m</t>
  </si>
  <si>
    <t>41,5*2,5*2*0,0079*1,15" st. 56,39 -97,89 tj. 41,5 m</t>
  </si>
  <si>
    <t>2*0,95*2,1*2*0,0079*1,15 " boky u schodiště 1</t>
  </si>
  <si>
    <t>2*0,95*2,3*2*0,0079*1,15 " boky u schodiště 2</t>
  </si>
  <si>
    <t>1*0,95*2,5*2*0,0079*1,15 " bok u schodiště 3</t>
  </si>
  <si>
    <t>70</t>
  </si>
  <si>
    <t>334359111</t>
  </si>
  <si>
    <t>Výřez bednění pro prostup trub betonovou konstrukcí DN 150</t>
  </si>
  <si>
    <t>-2141872370</t>
  </si>
  <si>
    <t>2*2*16 "vyústění drenáže</t>
  </si>
  <si>
    <t>71</t>
  </si>
  <si>
    <t>334361200R</t>
  </si>
  <si>
    <t>Kotvící prvky pro kamenný obklad</t>
  </si>
  <si>
    <t>305112674</t>
  </si>
  <si>
    <t>kotvící prvky R10, L=0,5 m, 250 ks, pro kamenný obklad, vrtané do zdi na chem. kotvu</t>
  </si>
  <si>
    <t>rastr 1,0x1,0 m, materiál včetně provedení</t>
  </si>
  <si>
    <t>72</t>
  </si>
  <si>
    <t>334791112</t>
  </si>
  <si>
    <t>Prostup v betonových zdech z plastových trub DN do 110</t>
  </si>
  <si>
    <t>941582321</t>
  </si>
  <si>
    <t>2*16*1,2 "vyústění drenáže</t>
  </si>
  <si>
    <t>73</t>
  </si>
  <si>
    <t>348100000R</t>
  </si>
  <si>
    <t>Manipulace s elektronickou závorou</t>
  </si>
  <si>
    <t>1787089737</t>
  </si>
  <si>
    <t>Demontáž, přemístění, zprovoznění, demontáž a osazení na původní místo závory dle požadavku zástupce Chrudimské besedy.</t>
  </si>
  <si>
    <t>74</t>
  </si>
  <si>
    <t>348101230</t>
  </si>
  <si>
    <t>Osazení vrat a vrátek k oplocení na ocelové sloupky do 6 m2</t>
  </si>
  <si>
    <t>-103037037</t>
  </si>
  <si>
    <t>Montáž vrat a vrátek k oplocení na sloupky ocelové, plochy jednotlivě přes 4 do 6 m2</t>
  </si>
  <si>
    <t>1 "vjezdová vrata do areálu letního kina</t>
  </si>
  <si>
    <t>75</t>
  </si>
  <si>
    <t>348121120R</t>
  </si>
  <si>
    <t>Zdivo plotové podezdívky</t>
  </si>
  <si>
    <t>1401109875</t>
  </si>
  <si>
    <t>2*4,0 "výběh pro slepice</t>
  </si>
  <si>
    <t>76</t>
  </si>
  <si>
    <t>348171120</t>
  </si>
  <si>
    <t>Osazení rámového oplocení výšky do 1,5 m ve sklonu svahu do 15°</t>
  </si>
  <si>
    <t>630277824</t>
  </si>
  <si>
    <t>Osazení oplocení z dílců kovových rámových, na ocelové sloupky do 15 st. sklonu svahu, výšky přes 1,0 do 1,5 m</t>
  </si>
  <si>
    <t>54,0 "v koruně zdi</t>
  </si>
  <si>
    <t>77</t>
  </si>
  <si>
    <t>348401120</t>
  </si>
  <si>
    <t>Osazení oplocení ze strojového pletiva s napínacími dráty výšky do 1,6 m do 15° sklonu svahu</t>
  </si>
  <si>
    <t>1810909932</t>
  </si>
  <si>
    <t>Osazení oplocení ze strojového pletiva s napínacími dráty do 15 st. sklonu svahu, výšky do 1,6 m</t>
  </si>
  <si>
    <t>2*4,0 "podél zdi, příl. C.3</t>
  </si>
  <si>
    <t>Vodorovné konstrukce</t>
  </si>
  <si>
    <t>78</t>
  </si>
  <si>
    <t>465220111</t>
  </si>
  <si>
    <t>Zřízení schodů z kopáků na maltu cementovou s vyspárováním</t>
  </si>
  <si>
    <t>85766192</t>
  </si>
  <si>
    <t>Zřízení schodů z kopáků na cementovou maltu s vyspárováním cementovou maltou</t>
  </si>
  <si>
    <t>3 ks schodišť, materiál z rozebraných stávajících schodů</t>
  </si>
  <si>
    <t>(3*12+2*2)*0,9*0,3*0,2 "přil. D.1.1.b.05 a C.3</t>
  </si>
  <si>
    <t>Úpravy povrchů, podlahy a osazování výplní</t>
  </si>
  <si>
    <t>79</t>
  </si>
  <si>
    <t>628635552</t>
  </si>
  <si>
    <t>Vyplnění spár zdiva z lomového kamene maltou cementovou na hl nad 70 do 120 mm s vyspárováním</t>
  </si>
  <si>
    <t>-2086467113</t>
  </si>
  <si>
    <t>úsek st. 0,00 - 5,07 m,  50% plochy, příl. D.1.1.b.02</t>
  </si>
  <si>
    <t>2,8*3,0*0,5"st. 2,27 -5,07</t>
  </si>
  <si>
    <t>2,27*3,6*0,5"st. 0,00 -2,27</t>
  </si>
  <si>
    <t>5,07*0,65*0,5 "parapet</t>
  </si>
  <si>
    <t>5,07*0,8*0,5 "rub zdi</t>
  </si>
  <si>
    <t>úsek st. 97,89 - 102,85  m,  100% plochy, příl. D.1.1.b.02</t>
  </si>
  <si>
    <t>4,96*2,55</t>
  </si>
  <si>
    <t>Ostatní konstrukce a práce, bourání</t>
  </si>
  <si>
    <t>80</t>
  </si>
  <si>
    <t>931992121</t>
  </si>
  <si>
    <t>Výplň dilatačních spár z extrudovaného polystyrénu tl 20 mm</t>
  </si>
  <si>
    <t>-726338563</t>
  </si>
  <si>
    <t>81</t>
  </si>
  <si>
    <t>931994000R</t>
  </si>
  <si>
    <t>Těsnicí šňůra z PE</t>
  </si>
  <si>
    <t>1088431010</t>
  </si>
  <si>
    <t>2,1+2,1+2,1+2,3+2,5+2,5+2,5+2,5 "dilatace</t>
  </si>
  <si>
    <t>82</t>
  </si>
  <si>
    <t>931994142</t>
  </si>
  <si>
    <t>Těsnění dilatační spáry betonové konstrukce polyuretanovým tmelem do pl 4,0 cm2</t>
  </si>
  <si>
    <t>-907545043</t>
  </si>
  <si>
    <t>Těsnění spáry betonové konstrukce pásy, profily, tmely tmelem polyuretanovým spáry dilatační do 4,0 cm2</t>
  </si>
  <si>
    <t>2,1+2,1+2,1+2,3+2,5+2,5+2,5+2,5 "dilatace, uzavírací tmel</t>
  </si>
  <si>
    <t>83</t>
  </si>
  <si>
    <t>938903211</t>
  </si>
  <si>
    <t>Vysekání spár hl nad 70 do 120 mm ve zdivu z lomového kamene, řádkovém nebo kyklopském</t>
  </si>
  <si>
    <t>1576606518</t>
  </si>
  <si>
    <t>Dokončovací práce na dosavadních konstrukcích vysekání spár s očištěním zdiva nebo dlažby, s naložením suti na dopravní prostředek nebo s odklizením na hromady do vzdálenosti 50 m při hloubce spáry přes 70 do 120 mm zdiva z lomového kamene, řádkového, kvádrového nebo kyklopského</t>
  </si>
  <si>
    <t>4,96*2,55 "líc, parapet a rub</t>
  </si>
  <si>
    <t>84</t>
  </si>
  <si>
    <t>943221111</t>
  </si>
  <si>
    <t>Montáž lešení prostorového rámového těžkého s podlahami zatížení tř. 4 do 300 kg/m2 v do 10 m</t>
  </si>
  <si>
    <t>82252669</t>
  </si>
  <si>
    <t>Montáž lešení prostorového rámového těžkého pracovního s podlahami s provozním zatížením tř. 4 do 300 kg/m2, výšky do 10 m</t>
  </si>
  <si>
    <t>95,0*1,10*2,0</t>
  </si>
  <si>
    <t>85</t>
  </si>
  <si>
    <t>943221211</t>
  </si>
  <si>
    <t>Příplatek k lešení prostorovému rámovému těžkému s podlahami tř.4 v 10 m za první a ZKD den použití</t>
  </si>
  <si>
    <t>139243902</t>
  </si>
  <si>
    <t>Montáž lešení prostorového rámového těžkého pracovního s podlahami Příplatek za první a každý další den použití lešení k ceně -1111</t>
  </si>
  <si>
    <t>209,0*6*30</t>
  </si>
  <si>
    <t>86</t>
  </si>
  <si>
    <t>943221811</t>
  </si>
  <si>
    <t>Demontáž lešení prostorového rámového těžkého s podlahami zatížení tř. 4 do 300 kg/m2 v do 10 m</t>
  </si>
  <si>
    <t>828615218</t>
  </si>
  <si>
    <t>Demontáž lešení prostorového rámového těžkého pracovního s podlahami s provozním zatížením tř. 4 do 300 kg/m2, výšky do 10 m</t>
  </si>
  <si>
    <t>87</t>
  </si>
  <si>
    <t>981511116</t>
  </si>
  <si>
    <t>Demolice konstrukcí objektů z betonu prostého postupným rozebíráním</t>
  </si>
  <si>
    <t>-1709373864</t>
  </si>
  <si>
    <t>92,82*1,5*1,3 " základy</t>
  </si>
  <si>
    <t>3*6,3*(2,45-1,5)*1,3 "rozšíření základů u schodišť</t>
  </si>
  <si>
    <t>88</t>
  </si>
  <si>
    <t>962032231</t>
  </si>
  <si>
    <t>Bourání zdiva z cihel pálených nebo vápenopískových na MV nebo MVC přes 1 m3</t>
  </si>
  <si>
    <t>1630953591</t>
  </si>
  <si>
    <t>Bourání zdiva nadzákladového z cihel nebo tvárnic z cihel pálených nebo vápenopískových, na maltu vápennou nebo vápenocementovou, objemu přes 1 m3</t>
  </si>
  <si>
    <t>89</t>
  </si>
  <si>
    <t>966071822</t>
  </si>
  <si>
    <t>Rozebrání drátěného pletiva se čtvercovými oky výšky do 2,0 m</t>
  </si>
  <si>
    <t>375940813</t>
  </si>
  <si>
    <t>Rozebrání oplocení z pletiva drátěného se čtvercovými oky, výšky přes 1,6 do 2,0 m</t>
  </si>
  <si>
    <t>2*4,0 "stávající oplocení výběhu pro slepice, příl. C.4</t>
  </si>
  <si>
    <t>90</t>
  </si>
  <si>
    <t>966072811</t>
  </si>
  <si>
    <t>Rozebrání rámového oplocení na ocelové sloupky výšky do 2m</t>
  </si>
  <si>
    <t>796493290</t>
  </si>
  <si>
    <t>Rozebrání oplocení z dílců rámových na ocelové sloupky, výšky přes 1 do 2 m</t>
  </si>
  <si>
    <t>54,0 "stávající oplocení na koruně zdi, příl. C.3</t>
  </si>
  <si>
    <t>91</t>
  </si>
  <si>
    <t>966073811</t>
  </si>
  <si>
    <t>Rozebrání vrat a vrátek k oplocení plochy do 6 m2</t>
  </si>
  <si>
    <t>-967747294</t>
  </si>
  <si>
    <t>Rozebrání vrat a vrátek k oplocení plochy jednotlivě přes 2 do 6 m2</t>
  </si>
  <si>
    <t>92</t>
  </si>
  <si>
    <t>985120000R</t>
  </si>
  <si>
    <t>Otryskání líce opěrných zdí vodou pod tlakem 1,2 kPa</t>
  </si>
  <si>
    <t>1418395847</t>
  </si>
  <si>
    <t>úsek st. 0,00 - 5,07 m,   příl. D.1.1.b.02</t>
  </si>
  <si>
    <t>2,8*3,0"st. 2,27 -5,07</t>
  </si>
  <si>
    <t>2,27*3,6"st. 0,00 -2,27</t>
  </si>
  <si>
    <t>5,07*0,65 "parapet</t>
  </si>
  <si>
    <t>5,07*0,8 "rub zdi</t>
  </si>
  <si>
    <t>úsek st. 97,89 - 102,85  m,   příl. D.1.1.b.02</t>
  </si>
  <si>
    <t xml:space="preserve">4,96*2,55 </t>
  </si>
  <si>
    <t>997</t>
  </si>
  <si>
    <t>Přesun sutě</t>
  </si>
  <si>
    <t>93</t>
  </si>
  <si>
    <t>997000000R</t>
  </si>
  <si>
    <t>Likvidace vybouraných hmot podle platné legislativy včetně naložení, odvozu, složení a poplatku za uložení</t>
  </si>
  <si>
    <t>270083083</t>
  </si>
  <si>
    <t>405,868-109,38-13,464-2,16 m3, vybouráné stávající konstrukce opěrné zdi po odečtení očištěných  kamenů pro zdivo,schody a parapety</t>
  </si>
  <si>
    <t>998</t>
  </si>
  <si>
    <t>Přesun hmot</t>
  </si>
  <si>
    <t>94</t>
  </si>
  <si>
    <t>998332011</t>
  </si>
  <si>
    <t>Přesun hmot pro úpravy vodních toků a kanály</t>
  </si>
  <si>
    <t>-2068392675</t>
  </si>
  <si>
    <t>Přesun hmot pro úpravy vodních toků a kanály, hráze rybníků apod. dopravní vzdálenost do 500 m</t>
  </si>
  <si>
    <t>PSV</t>
  </si>
  <si>
    <t>Práce a dodávky PSV</t>
  </si>
  <si>
    <t>764</t>
  </si>
  <si>
    <t>Konstrukce klempířské</t>
  </si>
  <si>
    <t>95</t>
  </si>
  <si>
    <t>764004803</t>
  </si>
  <si>
    <t>Demontáž podokapního žlabu k dalšímu použití</t>
  </si>
  <si>
    <t>-129346444</t>
  </si>
  <si>
    <t>Demontáž klempířských konstrukcí žlabu podokapního k dalšímu použití</t>
  </si>
  <si>
    <t>2*8,0 "příl. C.3</t>
  </si>
  <si>
    <t>96</t>
  </si>
  <si>
    <t>764501103</t>
  </si>
  <si>
    <t>Montáž žlabu podokapního půlkulatého</t>
  </si>
  <si>
    <t>-181827925</t>
  </si>
  <si>
    <t>Montáž žlabu podokapního půlkruhového žlabu</t>
  </si>
  <si>
    <t>767</t>
  </si>
  <si>
    <t>Konstrukce zámečnické</t>
  </si>
  <si>
    <t>97</t>
  </si>
  <si>
    <t>767900000R</t>
  </si>
  <si>
    <t>Demontáž a montáž stávajícího zábradlí u schodišť</t>
  </si>
  <si>
    <t>-1648640310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</si>
  <si>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</si>
  <si>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</si>
  <si>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</si>
  <si>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</si>
  <si>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</si>
  <si>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</si>
  <si>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</si>
  <si>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</si>
  <si>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</si>
  <si>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</si>
  <si>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</si>
  <si>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</si>
  <si>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</si>
  <si>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1798374774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</si>
  <si>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</si>
  <si>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</si>
  <si>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</si>
  <si>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</si>
  <si>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</si>
  <si>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</si>
  <si>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</si>
  <si>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</si>
  <si>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</si>
  <si>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</si>
  <si>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</si>
  <si>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</si>
  <si>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</si>
  <si>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</si>
  <si>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</si>
  <si>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</t>
  </si>
  <si>
    <t>Zajištění zřízení a odstranění dočasných komunikací, sjezdů, nájezdů a přejezdů pro realizaci</t>
  </si>
  <si>
    <t>1112870368</t>
  </si>
  <si>
    <t xml:space="preserve">dle příl.C.3 </t>
  </si>
  <si>
    <t>provizorní komunikace v korytě toku</t>
  </si>
  <si>
    <t>příjezdová komunikace v areálu letního kina</t>
  </si>
  <si>
    <t>statické zajištění stávající mostní konstrukce u muzea</t>
  </si>
  <si>
    <t>sjezdy do koryta (zpevnění např. silničnímí panely)</t>
  </si>
  <si>
    <t>0112</t>
  </si>
  <si>
    <t>Zajištění obnovy asfaltové komunikace</t>
  </si>
  <si>
    <t>1550490065</t>
  </si>
  <si>
    <t>pasport komunikace včetně fotodokumentace</t>
  </si>
  <si>
    <t xml:space="preserve">předpokládaná plocha 100,0x4,0m </t>
  </si>
  <si>
    <t>obnova stávající příjezdové (ul. Lázeňská) při jejich případném porušení</t>
  </si>
  <si>
    <t>po dokončení stavby protokolární předání zástupci obce</t>
  </si>
  <si>
    <t>0113</t>
  </si>
  <si>
    <t>Zajištění obnovy dlážděné komunikace</t>
  </si>
  <si>
    <t>-2119966260</t>
  </si>
  <si>
    <t xml:space="preserve">předpokládaná plocha 20,0*4,0 m </t>
  </si>
  <si>
    <t>obnova stávající příjezdové komunikace k ul. Lázeňská při jejím případném porušení</t>
  </si>
  <si>
    <t>0114</t>
  </si>
  <si>
    <t>Zajištění zřízení a odstranění přejezdu přes řeku</t>
  </si>
  <si>
    <t>-316560859</t>
  </si>
  <si>
    <t>dle příl. C.3</t>
  </si>
  <si>
    <t>provizorní přemostění (musí převést běžné průtoky)</t>
  </si>
  <si>
    <t>VRN2</t>
  </si>
  <si>
    <t>Projektová dokumentace - ostatní náklady</t>
  </si>
  <si>
    <t>0210</t>
  </si>
  <si>
    <t>Vypracování Plánu opatření pro případ havárie</t>
  </si>
  <si>
    <t>-1326172919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</si>
  <si>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</si>
  <si>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</si>
  <si>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</si>
  <si>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</si>
  <si>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-936003210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</si>
  <si>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</si>
  <si>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</si>
  <si>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</si>
  <si>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</si>
  <si>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1513058856</t>
  </si>
  <si>
    <t>VRN3</t>
  </si>
  <si>
    <t>Geodetické práce a vytýčení - ostatní náklady</t>
  </si>
  <si>
    <t>031</t>
  </si>
  <si>
    <t>Vypracování geodetického zaměření skutečného stavu</t>
  </si>
  <si>
    <t>-828178925</t>
  </si>
  <si>
    <t>Vypracování  geodetického zaměření skutečného stavu</t>
  </si>
  <si>
    <t>034</t>
  </si>
  <si>
    <t>Zpracování geometrických plánů</t>
  </si>
  <si>
    <t>-1840306000</t>
  </si>
  <si>
    <t>Zajištění veškerých geodetických prací souvisejících s realizací díla</t>
  </si>
  <si>
    <t>- geometrických plánů pro účely majetkoprávního vypořádání s majiteli dotčených pozemků</t>
  </si>
  <si>
    <t>- geometrických plánů pro zřízení věcných břemen</t>
  </si>
  <si>
    <t>- zajištění odsouhlasení geometrických plánů příslušným katastrálním úřadem</t>
  </si>
  <si>
    <t>035</t>
  </si>
  <si>
    <t>1627864818</t>
  </si>
  <si>
    <t>Vytýčení stavby</t>
  </si>
  <si>
    <t>VRN9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</si>
  <si>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</si>
  <si>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</si>
  <si>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</si>
  <si>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795648278</t>
  </si>
  <si>
    <t>Zajištění písemných souhlasů dotčených vlastníků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</si>
  <si>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</si>
  <si>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</si>
  <si>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</si>
  <si>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0931</t>
  </si>
  <si>
    <t>Provedení pasportizace stávajících nemovitostí</t>
  </si>
  <si>
    <t>-263490107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</si>
  <si>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</si>
  <si>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</si>
  <si>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</si>
  <si>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</si>
  <si>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</si>
  <si>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</si>
  <si>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-126429261</t>
  </si>
  <si>
    <t>095</t>
  </si>
  <si>
    <t>Zajištění šetření o veškerých podzemních sítích</t>
  </si>
  <si>
    <t>-1777012923</t>
  </si>
  <si>
    <t xml:space="preserve">Zajištění šetření o veškerých podzemních sítích vč. zajištění </t>
  </si>
  <si>
    <t>nových vyjádření v případě, že před realizací pozbyly platnosti</t>
  </si>
  <si>
    <t>0991</t>
  </si>
  <si>
    <t>Zajištění fotodokumentace veškerých konstrukcí, které budou v průběhu stavby skryty nebo zakryty</t>
  </si>
  <si>
    <t>435709643</t>
  </si>
  <si>
    <t xml:space="preserve">Zajištění fotodokumentace veškerých konstrukcí, </t>
  </si>
  <si>
    <t xml:space="preserve"> které budou v průběhu stavby skryty nebo zakryty</t>
  </si>
  <si>
    <t>0992</t>
  </si>
  <si>
    <t>Zajištění dokladů o předání dřevní hmoty vzniklé smýcením porostů k dalšímu využití</t>
  </si>
  <si>
    <t>221035398</t>
  </si>
  <si>
    <t>0993</t>
  </si>
  <si>
    <t xml:space="preserve">Zajištění veškerých předepsaných rozborů, atestů, zkoušek a revizí dle příslušných norem a dalších předpisů a nařízení platných v ČR, kterými bude prokázáno </t>
  </si>
  <si>
    <t>1843298086</t>
  </si>
  <si>
    <t>0997</t>
  </si>
  <si>
    <t>Zajištění kontrolního a zkušebního plánu stavby</t>
  </si>
  <si>
    <t>1590904995</t>
  </si>
  <si>
    <t>Zajištění veškerých předepsaných rozborů, atestů a revizí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</si>
  <si>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</si>
  <si>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</si>
  <si>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</si>
  <si>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</si>
  <si>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</si>
  <si>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</si>
  <si>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</si>
  <si>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</si>
  <si>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</si>
  <si>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</si>
  <si>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</si>
  <si>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</si>
  <si>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</si>
  <si>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</si>
  <si>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</si>
  <si>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</si>
  <si>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</si>
  <si>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</si>
  <si>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</si>
  <si>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</si>
  <si>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</si>
  <si>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</si>
  <si>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</si>
  <si>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</si>
  <si>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</si>
  <si>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</si>
  <si>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</si>
  <si>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</si>
  <si>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</si>
  <si>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</si>
  <si>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</si>
  <si>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</si>
  <si>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</si>
  <si>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</si>
  <si>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</si>
  <si>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</si>
  <si>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</si>
  <si>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</si>
  <si>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</si>
  <si>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</si>
  <si>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</si>
  <si>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</si>
  <si>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</si>
  <si>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</si>
  <si>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</si>
  <si>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</si>
  <si>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</si>
  <si>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</si>
  <si>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</si>
  <si>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</si>
  <si>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</si>
  <si>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</si>
  <si>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</si>
  <si>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</si>
  <si>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</si>
  <si>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</si>
  <si>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</si>
  <si>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</si>
  <si>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</si>
  <si>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</si>
  <si>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</si>
  <si>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</si>
  <si>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</si>
  <si>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</si>
  <si>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</si>
  <si>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</si>
  <si>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</si>
  <si>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</si>
  <si>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</si>
  <si>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</si>
  <si>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</si>
  <si>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</si>
  <si>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</si>
  <si>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</si>
  <si>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</si>
  <si>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</si>
  <si>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</si>
  <si>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</si>
  <si>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</si>
  <si>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</si>
  <si>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</si>
  <si>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</si>
  <si>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</si>
  <si>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</si>
  <si>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</si>
  <si>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</si>
  <si>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</si>
  <si>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</si>
  <si>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</si>
  <si>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</si>
  <si>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</si>
  <si>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</si>
  <si>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</si>
  <si>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</si>
  <si>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</si>
  <si>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</si>
  <si>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</si>
  <si>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</si>
  <si>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</si>
  <si>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</si>
  <si>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</si>
  <si>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</si>
  <si>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</si>
  <si>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</si>
  <si>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</si>
  <si>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</si>
  <si>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</si>
  <si>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</si>
  <si>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</si>
  <si>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</si>
  <si>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</si>
  <si>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</si>
  <si>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</si>
  <si>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</si>
  <si>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</si>
  <si>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</si>
  <si>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</si>
  <si>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</si>
  <si>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</si>
  <si>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</si>
  <si>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</si>
  <si>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</si>
  <si>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</si>
  <si>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</si>
  <si>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</si>
  <si>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</si>
  <si>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</si>
  <si>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</si>
  <si>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</si>
  <si>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</si>
  <si>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</si>
  <si>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</si>
  <si>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</si>
  <si>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</si>
  <si>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</si>
  <si>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</si>
  <si>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</si>
  <si>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</si>
  <si>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</si>
  <si>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</si>
  <si>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</si>
  <si>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</si>
  <si>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</si>
  <si>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</si>
  <si>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</si>
  <si>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</si>
  <si>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</si>
  <si>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</si>
  <si>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</si>
  <si>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</si>
  <si>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</si>
  <si>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</si>
  <si>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</si>
  <si>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</si>
  <si>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</si>
  <si>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</si>
  <si>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</si>
  <si>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</si>
  <si>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</si>
  <si>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</si>
  <si>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</si>
  <si>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</si>
  <si>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</si>
  <si>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</si>
  <si>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</si>
  <si>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</si>
  <si>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</si>
  <si>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</si>
  <si>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</si>
  <si>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</si>
  <si>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</si>
  <si>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</si>
  <si>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</si>
  <si>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</si>
  <si>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</si>
  <si>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</si>
  <si>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</si>
  <si>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</si>
  <si>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</si>
  <si>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</si>
  <si>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</si>
  <si>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</si>
  <si>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Chrudimka, Chrudim, rekonstrukce nábřežních zdí u rozdělovacího jezu LB, ř.km 19, 945 - 20, 044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</si>
</sst>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3" fillId="22" borderId="6" applyNumberFormat="0" applyFont="0" applyAlignment="0" applyProtection="0"/>
    <xf numFmtId="9" fontId="63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8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8" fillId="0" borderId="31" xfId="0" applyNumberFormat="1" applyFont="1" applyBorder="1" applyAlignment="1">
      <alignment vertical="center"/>
    </xf>
    <xf numFmtId="4" fontId="98" fillId="0" borderId="32" xfId="0" applyNumberFormat="1" applyFont="1" applyBorder="1" applyAlignment="1">
      <alignment vertical="center"/>
    </xf>
    <xf numFmtId="174" fontId="98" fillId="0" borderId="32" xfId="0" applyNumberFormat="1" applyFont="1" applyBorder="1" applyAlignment="1">
      <alignment vertical="center"/>
    </xf>
    <xf numFmtId="4" fontId="98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4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3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100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4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2" fillId="22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2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2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2" fillId="0" borderId="32" xfId="0" applyNumberFormat="1" applyFont="1" applyBorder="1" applyAlignment="1">
      <alignment vertical="center"/>
    </xf>
    <xf numFmtId="174" fontId="82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6" fillId="33" borderId="0" xfId="36" applyFill="1" applyAlignment="1">
      <alignment/>
    </xf>
    <xf numFmtId="0" fontId="105" fillId="0" borderId="0" xfId="36" applyFont="1" applyAlignment="1">
      <alignment horizontal="center" vertical="center"/>
    </xf>
    <xf numFmtId="0" fontId="10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7" fillId="33" borderId="0" xfId="36" applyFont="1" applyFill="1" applyAlignment="1">
      <alignment vertical="center"/>
    </xf>
    <xf numFmtId="0" fontId="90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2" xfId="46" applyFont="1" applyBorder="1" applyAlignment="1">
      <alignment vertical="center" wrapText="1"/>
      <protection locked="0"/>
    </xf>
    <xf numFmtId="0" fontId="15" fillId="0" borderId="43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3" xfId="46" applyFont="1" applyBorder="1" applyAlignment="1">
      <alignment horizontal="left" vertical="center"/>
      <protection locked="0"/>
    </xf>
    <xf numFmtId="0" fontId="12" fillId="0" borderId="43" xfId="46" applyFont="1" applyBorder="1" applyAlignment="1">
      <alignment horizontal="center" vertical="center"/>
      <protection locked="0"/>
    </xf>
    <xf numFmtId="0" fontId="7" fillId="0" borderId="43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15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1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3" xfId="46" applyFont="1" applyBorder="1" applyAlignment="1">
      <alignment vertical="center"/>
      <protection locked="0"/>
    </xf>
    <xf numFmtId="0" fontId="12" fillId="0" borderId="43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3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3" xfId="46" applyFont="1" applyBorder="1" applyAlignment="1">
      <alignment horizontal="left"/>
      <protection locked="0"/>
    </xf>
    <xf numFmtId="0" fontId="7" fillId="0" borderId="43" xfId="46" applyFont="1" applyBorder="1" applyAlignment="1">
      <alignment/>
      <protection locked="0"/>
    </xf>
    <xf numFmtId="0" fontId="4" fillId="0" borderId="40" xfId="46" applyFont="1" applyBorder="1" applyAlignment="1">
      <alignment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  <xf numFmtId="0" fontId="10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8" fillId="0" borderId="0" xfId="0" applyNumberFormat="1" applyFont="1" applyBorder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0" fontId="96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4" fillId="0" borderId="0" xfId="0" applyNumberFormat="1" applyFont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107" fillId="33" borderId="0" xfId="36" applyFont="1" applyFill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3" fillId="0" borderId="0" xfId="0" applyFont="1" applyAlignment="1">
      <alignment horizontal="left" vertical="center" wrapText="1"/>
    </xf>
    <xf numFmtId="0" fontId="8" fillId="0" borderId="0" xfId="46" applyFont="1" applyBorder="1" applyAlignment="1">
      <alignment horizontal="center" vertical="center" wrapText="1"/>
      <protection locked="0"/>
    </xf>
    <xf numFmtId="0" fontId="12" fillId="0" borderId="43" xfId="46" applyFont="1" applyBorder="1" applyAlignment="1">
      <alignment horizontal="left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0" fontId="8" fillId="0" borderId="0" xfId="46" applyFont="1" applyBorder="1" applyAlignment="1">
      <alignment horizontal="center" vertical="center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12" fillId="0" borderId="43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C8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2BF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27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6C89.tmp" descr="C:\KROSplusData\System\Temp\radA6C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02BFD.tmp" descr="C:\KROSplusData\System\Temp\rad02B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927E.tmp" descr="C:\KROSplusData\System\Temp\rad392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I9" sqref="AI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944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945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36" t="s">
        <v>14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3"/>
      <c r="AQ5" s="25"/>
      <c r="BE5" s="332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38" t="s">
        <v>1126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3"/>
      <c r="AQ6" s="25"/>
      <c r="BE6" s="333"/>
      <c r="BS6" s="18" t="s">
        <v>17</v>
      </c>
    </row>
    <row r="7" spans="2:71" ht="14.25" customHeight="1">
      <c r="B7" s="22"/>
      <c r="C7" s="23"/>
      <c r="D7" s="31" t="s">
        <v>18</v>
      </c>
      <c r="E7" s="23"/>
      <c r="F7" s="23"/>
      <c r="G7" s="23"/>
      <c r="H7" s="23"/>
      <c r="I7" s="23"/>
      <c r="J7" s="23"/>
      <c r="K7" s="29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21</v>
      </c>
      <c r="AO7" s="23"/>
      <c r="AP7" s="23"/>
      <c r="AQ7" s="25"/>
      <c r="BE7" s="333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33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3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33"/>
      <c r="BS10" s="18" t="s">
        <v>17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31</v>
      </c>
      <c r="AO11" s="23"/>
      <c r="AP11" s="23"/>
      <c r="AQ11" s="25"/>
      <c r="BE11" s="333"/>
      <c r="BS11" s="18" t="s">
        <v>17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3"/>
      <c r="BS12" s="18" t="s">
        <v>17</v>
      </c>
    </row>
    <row r="13" spans="2:71" ht="14.25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33"/>
      <c r="BS13" s="18" t="s">
        <v>17</v>
      </c>
    </row>
    <row r="14" spans="2:71" ht="15">
      <c r="B14" s="22"/>
      <c r="C14" s="23"/>
      <c r="D14" s="23"/>
      <c r="E14" s="339" t="s">
        <v>35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33"/>
      <c r="BS14" s="18" t="s">
        <v>17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3"/>
      <c r="BS15" s="18" t="s">
        <v>4</v>
      </c>
    </row>
    <row r="16" spans="2:71" ht="14.25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33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33"/>
      <c r="BS17" s="18" t="s">
        <v>40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3"/>
      <c r="BS18" s="18" t="s">
        <v>6</v>
      </c>
    </row>
    <row r="19" spans="2:71" ht="14.2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3"/>
      <c r="BS19" s="18" t="s">
        <v>6</v>
      </c>
    </row>
    <row r="20" spans="2:71" ht="48.75" customHeight="1">
      <c r="B20" s="22"/>
      <c r="C20" s="23"/>
      <c r="D20" s="23"/>
      <c r="E20" s="340" t="s">
        <v>42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23"/>
      <c r="AP20" s="23"/>
      <c r="AQ20" s="25"/>
      <c r="BE20" s="33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3"/>
    </row>
    <row r="23" spans="2:57" s="1" customFormat="1" ht="25.5" customHeight="1">
      <c r="B23" s="35"/>
      <c r="C23" s="36"/>
      <c r="D23" s="37" t="s">
        <v>43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41">
        <f>ROUND(AG51,2)</f>
        <v>0</v>
      </c>
      <c r="AL23" s="342"/>
      <c r="AM23" s="342"/>
      <c r="AN23" s="342"/>
      <c r="AO23" s="342"/>
      <c r="AP23" s="36"/>
      <c r="AQ23" s="39"/>
      <c r="BE23" s="334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43" t="s">
        <v>44</v>
      </c>
      <c r="M25" s="344"/>
      <c r="N25" s="344"/>
      <c r="O25" s="344"/>
      <c r="P25" s="36"/>
      <c r="Q25" s="36"/>
      <c r="R25" s="36"/>
      <c r="S25" s="36"/>
      <c r="T25" s="36"/>
      <c r="U25" s="36"/>
      <c r="V25" s="36"/>
      <c r="W25" s="343" t="s">
        <v>45</v>
      </c>
      <c r="X25" s="344"/>
      <c r="Y25" s="344"/>
      <c r="Z25" s="344"/>
      <c r="AA25" s="344"/>
      <c r="AB25" s="344"/>
      <c r="AC25" s="344"/>
      <c r="AD25" s="344"/>
      <c r="AE25" s="344"/>
      <c r="AF25" s="36"/>
      <c r="AG25" s="36"/>
      <c r="AH25" s="36"/>
      <c r="AI25" s="36"/>
      <c r="AJ25" s="36"/>
      <c r="AK25" s="343" t="s">
        <v>46</v>
      </c>
      <c r="AL25" s="344"/>
      <c r="AM25" s="344"/>
      <c r="AN25" s="344"/>
      <c r="AO25" s="344"/>
      <c r="AP25" s="36"/>
      <c r="AQ25" s="39"/>
      <c r="BE25" s="334"/>
    </row>
    <row r="26" spans="2:57" s="2" customFormat="1" ht="14.25" customHeight="1">
      <c r="B26" s="41"/>
      <c r="C26" s="42"/>
      <c r="D26" s="43" t="s">
        <v>47</v>
      </c>
      <c r="E26" s="42"/>
      <c r="F26" s="43" t="s">
        <v>48</v>
      </c>
      <c r="G26" s="42"/>
      <c r="H26" s="42"/>
      <c r="I26" s="42"/>
      <c r="J26" s="42"/>
      <c r="K26" s="42"/>
      <c r="L26" s="345">
        <v>0.21</v>
      </c>
      <c r="M26" s="346"/>
      <c r="N26" s="346"/>
      <c r="O26" s="346"/>
      <c r="P26" s="42"/>
      <c r="Q26" s="42"/>
      <c r="R26" s="42"/>
      <c r="S26" s="42"/>
      <c r="T26" s="42"/>
      <c r="U26" s="42"/>
      <c r="V26" s="42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2"/>
      <c r="AG26" s="42"/>
      <c r="AH26" s="42"/>
      <c r="AI26" s="42"/>
      <c r="AJ26" s="42"/>
      <c r="AK26" s="347">
        <f>ROUND(AV51,2)</f>
        <v>0</v>
      </c>
      <c r="AL26" s="346"/>
      <c r="AM26" s="346"/>
      <c r="AN26" s="346"/>
      <c r="AO26" s="346"/>
      <c r="AP26" s="42"/>
      <c r="AQ26" s="44"/>
      <c r="BE26" s="335"/>
    </row>
    <row r="27" spans="2:57" s="2" customFormat="1" ht="14.25" customHeight="1">
      <c r="B27" s="41"/>
      <c r="C27" s="42"/>
      <c r="D27" s="42"/>
      <c r="E27" s="42"/>
      <c r="F27" s="43" t="s">
        <v>49</v>
      </c>
      <c r="G27" s="42"/>
      <c r="H27" s="42"/>
      <c r="I27" s="42"/>
      <c r="J27" s="42"/>
      <c r="K27" s="42"/>
      <c r="L27" s="345">
        <v>0.15</v>
      </c>
      <c r="M27" s="346"/>
      <c r="N27" s="346"/>
      <c r="O27" s="346"/>
      <c r="P27" s="42"/>
      <c r="Q27" s="42"/>
      <c r="R27" s="42"/>
      <c r="S27" s="42"/>
      <c r="T27" s="42"/>
      <c r="U27" s="42"/>
      <c r="V27" s="42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2"/>
      <c r="AG27" s="42"/>
      <c r="AH27" s="42"/>
      <c r="AI27" s="42"/>
      <c r="AJ27" s="42"/>
      <c r="AK27" s="347">
        <f>ROUND(AW51,2)</f>
        <v>0</v>
      </c>
      <c r="AL27" s="346"/>
      <c r="AM27" s="346"/>
      <c r="AN27" s="346"/>
      <c r="AO27" s="346"/>
      <c r="AP27" s="42"/>
      <c r="AQ27" s="44"/>
      <c r="BE27" s="335"/>
    </row>
    <row r="28" spans="2:57" s="2" customFormat="1" ht="14.25" customHeight="1" hidden="1">
      <c r="B28" s="41"/>
      <c r="C28" s="42"/>
      <c r="D28" s="42"/>
      <c r="E28" s="42"/>
      <c r="F28" s="43" t="s">
        <v>50</v>
      </c>
      <c r="G28" s="42"/>
      <c r="H28" s="42"/>
      <c r="I28" s="42"/>
      <c r="J28" s="42"/>
      <c r="K28" s="42"/>
      <c r="L28" s="345">
        <v>0.21</v>
      </c>
      <c r="M28" s="346"/>
      <c r="N28" s="346"/>
      <c r="O28" s="346"/>
      <c r="P28" s="42"/>
      <c r="Q28" s="42"/>
      <c r="R28" s="42"/>
      <c r="S28" s="42"/>
      <c r="T28" s="42"/>
      <c r="U28" s="42"/>
      <c r="V28" s="42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2"/>
      <c r="AG28" s="42"/>
      <c r="AH28" s="42"/>
      <c r="AI28" s="42"/>
      <c r="AJ28" s="42"/>
      <c r="AK28" s="347">
        <v>0</v>
      </c>
      <c r="AL28" s="346"/>
      <c r="AM28" s="346"/>
      <c r="AN28" s="346"/>
      <c r="AO28" s="346"/>
      <c r="AP28" s="42"/>
      <c r="AQ28" s="44"/>
      <c r="BE28" s="335"/>
    </row>
    <row r="29" spans="2:57" s="2" customFormat="1" ht="14.25" customHeight="1" hidden="1">
      <c r="B29" s="41"/>
      <c r="C29" s="42"/>
      <c r="D29" s="42"/>
      <c r="E29" s="42"/>
      <c r="F29" s="43" t="s">
        <v>51</v>
      </c>
      <c r="G29" s="42"/>
      <c r="H29" s="42"/>
      <c r="I29" s="42"/>
      <c r="J29" s="42"/>
      <c r="K29" s="42"/>
      <c r="L29" s="345">
        <v>0.15</v>
      </c>
      <c r="M29" s="346"/>
      <c r="N29" s="346"/>
      <c r="O29" s="346"/>
      <c r="P29" s="42"/>
      <c r="Q29" s="42"/>
      <c r="R29" s="42"/>
      <c r="S29" s="42"/>
      <c r="T29" s="42"/>
      <c r="U29" s="42"/>
      <c r="V29" s="42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2"/>
      <c r="AG29" s="42"/>
      <c r="AH29" s="42"/>
      <c r="AI29" s="42"/>
      <c r="AJ29" s="42"/>
      <c r="AK29" s="347">
        <v>0</v>
      </c>
      <c r="AL29" s="346"/>
      <c r="AM29" s="346"/>
      <c r="AN29" s="346"/>
      <c r="AO29" s="346"/>
      <c r="AP29" s="42"/>
      <c r="AQ29" s="44"/>
      <c r="BE29" s="335"/>
    </row>
    <row r="30" spans="2:57" s="2" customFormat="1" ht="14.25" customHeight="1" hidden="1">
      <c r="B30" s="41"/>
      <c r="C30" s="42"/>
      <c r="D30" s="42"/>
      <c r="E30" s="42"/>
      <c r="F30" s="43" t="s">
        <v>52</v>
      </c>
      <c r="G30" s="42"/>
      <c r="H30" s="42"/>
      <c r="I30" s="42"/>
      <c r="J30" s="42"/>
      <c r="K30" s="42"/>
      <c r="L30" s="345">
        <v>0</v>
      </c>
      <c r="M30" s="346"/>
      <c r="N30" s="346"/>
      <c r="O30" s="346"/>
      <c r="P30" s="42"/>
      <c r="Q30" s="42"/>
      <c r="R30" s="42"/>
      <c r="S30" s="42"/>
      <c r="T30" s="42"/>
      <c r="U30" s="42"/>
      <c r="V30" s="42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2"/>
      <c r="AG30" s="42"/>
      <c r="AH30" s="42"/>
      <c r="AI30" s="42"/>
      <c r="AJ30" s="42"/>
      <c r="AK30" s="347">
        <v>0</v>
      </c>
      <c r="AL30" s="346"/>
      <c r="AM30" s="346"/>
      <c r="AN30" s="346"/>
      <c r="AO30" s="346"/>
      <c r="AP30" s="42"/>
      <c r="AQ30" s="44"/>
      <c r="BE30" s="335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4"/>
    </row>
    <row r="32" spans="2:57" s="1" customFormat="1" ht="25.5" customHeight="1">
      <c r="B32" s="35"/>
      <c r="C32" s="45"/>
      <c r="D32" s="46" t="s">
        <v>53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54</v>
      </c>
      <c r="U32" s="47"/>
      <c r="V32" s="47"/>
      <c r="W32" s="47"/>
      <c r="X32" s="356" t="s">
        <v>55</v>
      </c>
      <c r="Y32" s="357"/>
      <c r="Z32" s="357"/>
      <c r="AA32" s="357"/>
      <c r="AB32" s="357"/>
      <c r="AC32" s="47"/>
      <c r="AD32" s="47"/>
      <c r="AE32" s="47"/>
      <c r="AF32" s="47"/>
      <c r="AG32" s="47"/>
      <c r="AH32" s="47"/>
      <c r="AI32" s="47"/>
      <c r="AJ32" s="47"/>
      <c r="AK32" s="358">
        <f>SUM(AK23:AK30)</f>
        <v>0</v>
      </c>
      <c r="AL32" s="357"/>
      <c r="AM32" s="357"/>
      <c r="AN32" s="357"/>
      <c r="AO32" s="359"/>
      <c r="AP32" s="45"/>
      <c r="AQ32" s="49"/>
      <c r="BE32" s="334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56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M16/016</v>
      </c>
      <c r="AR41" s="56"/>
    </row>
    <row r="42" spans="2:44" s="4" customFormat="1" ht="36.75" customHeight="1">
      <c r="B42" s="58"/>
      <c r="C42" s="59" t="s">
        <v>16</v>
      </c>
      <c r="L42" s="360" t="str">
        <f>K6</f>
        <v>Chrudimka, Chrudim, rekonstrukce nábřežních zdí u rozdělovacího jezu LB, ř.km 19, 945 - 20, 044</v>
      </c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Chrudim</v>
      </c>
      <c r="AI44" s="57" t="s">
        <v>25</v>
      </c>
      <c r="AM44" s="362" t="str">
        <f>IF(AN8="","",AN8)</f>
        <v>4.8.2016</v>
      </c>
      <c r="AN44" s="334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Povodí Labe, státní podnik,Víta Nejedlého 951, HK3</v>
      </c>
      <c r="AI46" s="57" t="s">
        <v>36</v>
      </c>
      <c r="AM46" s="363" t="str">
        <f>IF(E17="","",E17)</f>
        <v>Multiaqua s.r.o.,Veverkova 1343,500 02 Hradec Král</v>
      </c>
      <c r="AN46" s="334"/>
      <c r="AO46" s="334"/>
      <c r="AP46" s="334"/>
      <c r="AR46" s="35"/>
      <c r="AS46" s="348" t="s">
        <v>57</v>
      </c>
      <c r="AT46" s="34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34</v>
      </c>
      <c r="L47" s="3">
        <f>IF(E14="Vyplň údaj","",E14)</f>
      </c>
      <c r="AR47" s="35"/>
      <c r="AS47" s="350"/>
      <c r="AT47" s="344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0"/>
      <c r="AT48" s="344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66" t="s">
        <v>58</v>
      </c>
      <c r="D49" s="352"/>
      <c r="E49" s="352"/>
      <c r="F49" s="352"/>
      <c r="G49" s="352"/>
      <c r="H49" s="66"/>
      <c r="I49" s="351" t="s">
        <v>59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67" t="s">
        <v>60</v>
      </c>
      <c r="AH49" s="352"/>
      <c r="AI49" s="352"/>
      <c r="AJ49" s="352"/>
      <c r="AK49" s="352"/>
      <c r="AL49" s="352"/>
      <c r="AM49" s="352"/>
      <c r="AN49" s="351" t="s">
        <v>61</v>
      </c>
      <c r="AO49" s="352"/>
      <c r="AP49" s="352"/>
      <c r="AQ49" s="67" t="s">
        <v>62</v>
      </c>
      <c r="AR49" s="35"/>
      <c r="AS49" s="68" t="s">
        <v>63</v>
      </c>
      <c r="AT49" s="69" t="s">
        <v>64</v>
      </c>
      <c r="AU49" s="69" t="s">
        <v>65</v>
      </c>
      <c r="AV49" s="69" t="s">
        <v>66</v>
      </c>
      <c r="AW49" s="69" t="s">
        <v>67</v>
      </c>
      <c r="AX49" s="69" t="s">
        <v>68</v>
      </c>
      <c r="AY49" s="69" t="s">
        <v>69</v>
      </c>
      <c r="AZ49" s="69" t="s">
        <v>70</v>
      </c>
      <c r="BA49" s="69" t="s">
        <v>71</v>
      </c>
      <c r="BB49" s="69" t="s">
        <v>72</v>
      </c>
      <c r="BC49" s="69" t="s">
        <v>73</v>
      </c>
      <c r="BD49" s="70" t="s">
        <v>74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64">
        <f>ROUND(SUM(AG52:AG53),2)</f>
        <v>0</v>
      </c>
      <c r="AH51" s="364"/>
      <c r="AI51" s="364"/>
      <c r="AJ51" s="364"/>
      <c r="AK51" s="364"/>
      <c r="AL51" s="364"/>
      <c r="AM51" s="364"/>
      <c r="AN51" s="365">
        <f>SUM(AG51,AT51)</f>
        <v>0</v>
      </c>
      <c r="AO51" s="365"/>
      <c r="AP51" s="365"/>
      <c r="AQ51" s="74" t="s">
        <v>31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76</v>
      </c>
      <c r="BT51" s="59" t="s">
        <v>77</v>
      </c>
      <c r="BU51" s="79" t="s">
        <v>78</v>
      </c>
      <c r="BV51" s="59" t="s">
        <v>79</v>
      </c>
      <c r="BW51" s="59" t="s">
        <v>5</v>
      </c>
      <c r="BX51" s="59" t="s">
        <v>80</v>
      </c>
      <c r="CL51" s="59" t="s">
        <v>19</v>
      </c>
    </row>
    <row r="52" spans="1:91" s="5" customFormat="1" ht="27" customHeight="1">
      <c r="A52" s="241" t="s">
        <v>946</v>
      </c>
      <c r="B52" s="80"/>
      <c r="C52" s="81"/>
      <c r="D52" s="355" t="s">
        <v>22</v>
      </c>
      <c r="E52" s="354"/>
      <c r="F52" s="354"/>
      <c r="G52" s="354"/>
      <c r="H52" s="354"/>
      <c r="I52" s="82"/>
      <c r="J52" s="355" t="s">
        <v>81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3">
        <f>'1 - SO 01 Rekonstrukce le...'!J27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83" t="s">
        <v>82</v>
      </c>
      <c r="AR52" s="80"/>
      <c r="AS52" s="84">
        <v>0</v>
      </c>
      <c r="AT52" s="85">
        <f>ROUND(SUM(AV52:AW52),2)</f>
        <v>0</v>
      </c>
      <c r="AU52" s="86">
        <f>'1 - SO 01 Rekonstrukce le...'!P88</f>
        <v>0</v>
      </c>
      <c r="AV52" s="85">
        <f>'1 - SO 01 Rekonstrukce le...'!J30</f>
        <v>0</v>
      </c>
      <c r="AW52" s="85">
        <f>'1 - SO 01 Rekonstrukce le...'!J31</f>
        <v>0</v>
      </c>
      <c r="AX52" s="85">
        <f>'1 - SO 01 Rekonstrukce le...'!J32</f>
        <v>0</v>
      </c>
      <c r="AY52" s="85">
        <f>'1 - SO 01 Rekonstrukce le...'!J33</f>
        <v>0</v>
      </c>
      <c r="AZ52" s="85">
        <f>'1 - SO 01 Rekonstrukce le...'!F30</f>
        <v>0</v>
      </c>
      <c r="BA52" s="85">
        <f>'1 - SO 01 Rekonstrukce le...'!F31</f>
        <v>0</v>
      </c>
      <c r="BB52" s="85">
        <f>'1 - SO 01 Rekonstrukce le...'!F32</f>
        <v>0</v>
      </c>
      <c r="BC52" s="85">
        <f>'1 - SO 01 Rekonstrukce le...'!F33</f>
        <v>0</v>
      </c>
      <c r="BD52" s="87">
        <f>'1 - SO 01 Rekonstrukce le...'!F34</f>
        <v>0</v>
      </c>
      <c r="BT52" s="88" t="s">
        <v>22</v>
      </c>
      <c r="BV52" s="88" t="s">
        <v>79</v>
      </c>
      <c r="BW52" s="88" t="s">
        <v>83</v>
      </c>
      <c r="BX52" s="88" t="s">
        <v>5</v>
      </c>
      <c r="CL52" s="88" t="s">
        <v>19</v>
      </c>
      <c r="CM52" s="88" t="s">
        <v>84</v>
      </c>
    </row>
    <row r="53" spans="1:91" s="5" customFormat="1" ht="27" customHeight="1">
      <c r="A53" s="241" t="s">
        <v>946</v>
      </c>
      <c r="B53" s="80"/>
      <c r="C53" s="81"/>
      <c r="D53" s="355" t="s">
        <v>84</v>
      </c>
      <c r="E53" s="354"/>
      <c r="F53" s="354"/>
      <c r="G53" s="354"/>
      <c r="H53" s="354"/>
      <c r="I53" s="82"/>
      <c r="J53" s="355" t="s">
        <v>85</v>
      </c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3">
        <f>'2 - VON Vedlejší a ostatn...'!J27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83" t="s">
        <v>82</v>
      </c>
      <c r="AR53" s="80"/>
      <c r="AS53" s="89">
        <v>0</v>
      </c>
      <c r="AT53" s="90">
        <f>ROUND(SUM(AV53:AW53),2)</f>
        <v>0</v>
      </c>
      <c r="AU53" s="91">
        <f>'2 - VON Vedlejší a ostatn...'!P81</f>
        <v>0</v>
      </c>
      <c r="AV53" s="90">
        <f>'2 - VON Vedlejší a ostatn...'!J30</f>
        <v>0</v>
      </c>
      <c r="AW53" s="90">
        <f>'2 - VON Vedlejší a ostatn...'!J31</f>
        <v>0</v>
      </c>
      <c r="AX53" s="90">
        <f>'2 - VON Vedlejší a ostatn...'!J32</f>
        <v>0</v>
      </c>
      <c r="AY53" s="90">
        <f>'2 - VON Vedlejší a ostatn...'!J33</f>
        <v>0</v>
      </c>
      <c r="AZ53" s="90">
        <f>'2 - VON Vedlejší a ostatn...'!F30</f>
        <v>0</v>
      </c>
      <c r="BA53" s="90">
        <f>'2 - VON Vedlejší a ostatn...'!F31</f>
        <v>0</v>
      </c>
      <c r="BB53" s="90">
        <f>'2 - VON Vedlejší a ostatn...'!F32</f>
        <v>0</v>
      </c>
      <c r="BC53" s="90">
        <f>'2 - VON Vedlejší a ostatn...'!F33</f>
        <v>0</v>
      </c>
      <c r="BD53" s="92">
        <f>'2 - VON Vedlejší a ostatn...'!F34</f>
        <v>0</v>
      </c>
      <c r="BT53" s="88" t="s">
        <v>22</v>
      </c>
      <c r="BV53" s="88" t="s">
        <v>79</v>
      </c>
      <c r="BW53" s="88" t="s">
        <v>86</v>
      </c>
      <c r="BX53" s="88" t="s">
        <v>5</v>
      </c>
      <c r="CL53" s="88" t="s">
        <v>19</v>
      </c>
      <c r="CM53" s="88" t="s">
        <v>84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O 01 Rekonstrukce le...'!C2" tooltip="1 - SO 01 Rekonstrukce le..." display="/"/>
    <hyperlink ref="A53" location="'2 - VON Vedlejší a ostatn...'!C2" tooltip="2 - VON Vedlejší a ostat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2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F93" sqref="F93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947</v>
      </c>
      <c r="G1" s="368" t="s">
        <v>948</v>
      </c>
      <c r="H1" s="368"/>
      <c r="I1" s="249"/>
      <c r="J1" s="244" t="s">
        <v>949</v>
      </c>
      <c r="K1" s="242" t="s">
        <v>87</v>
      </c>
      <c r="L1" s="244" t="s">
        <v>950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84</v>
      </c>
    </row>
    <row r="4" spans="2:46" ht="36.75" customHeight="1">
      <c r="B4" s="22"/>
      <c r="C4" s="23"/>
      <c r="D4" s="24" t="s">
        <v>88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9" t="str">
        <f>'Rekapitulace stavby'!K6</f>
        <v>Chrudimka, Chrudim, rekonstrukce nábřežních zdí u rozdělovacího jezu LB, ř.km 19, 945 - 20, 044</v>
      </c>
      <c r="F7" s="337"/>
      <c r="G7" s="337"/>
      <c r="H7" s="337"/>
      <c r="I7" s="95"/>
      <c r="J7" s="23"/>
      <c r="K7" s="25"/>
    </row>
    <row r="8" spans="2:11" s="1" customFormat="1" ht="15">
      <c r="B8" s="35"/>
      <c r="C8" s="36"/>
      <c r="D8" s="31" t="s">
        <v>89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0" t="s">
        <v>90</v>
      </c>
      <c r="F9" s="344"/>
      <c r="G9" s="344"/>
      <c r="H9" s="344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31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4.8.2016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97" t="s">
        <v>33</v>
      </c>
      <c r="J15" s="29" t="s">
        <v>31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34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33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36</v>
      </c>
      <c r="E20" s="36"/>
      <c r="F20" s="36"/>
      <c r="G20" s="36"/>
      <c r="H20" s="36"/>
      <c r="I20" s="97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7" t="s">
        <v>33</v>
      </c>
      <c r="J21" s="29" t="s">
        <v>39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41</v>
      </c>
      <c r="E23" s="36"/>
      <c r="F23" s="36"/>
      <c r="G23" s="36"/>
      <c r="H23" s="36"/>
      <c r="I23" s="96"/>
      <c r="J23" s="36"/>
      <c r="K23" s="39"/>
    </row>
    <row r="24" spans="2:11" s="6" customFormat="1" ht="48.75" customHeight="1">
      <c r="B24" s="99"/>
      <c r="C24" s="100"/>
      <c r="D24" s="100"/>
      <c r="E24" s="340" t="s">
        <v>42</v>
      </c>
      <c r="F24" s="371"/>
      <c r="G24" s="371"/>
      <c r="H24" s="371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43</v>
      </c>
      <c r="E27" s="36"/>
      <c r="F27" s="36"/>
      <c r="G27" s="36"/>
      <c r="H27" s="36"/>
      <c r="I27" s="96"/>
      <c r="J27" s="106">
        <f>ROUND(J88,2)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45</v>
      </c>
      <c r="G29" s="36"/>
      <c r="H29" s="36"/>
      <c r="I29" s="107" t="s">
        <v>44</v>
      </c>
      <c r="J29" s="40" t="s">
        <v>46</v>
      </c>
      <c r="K29" s="39"/>
    </row>
    <row r="30" spans="2:11" s="1" customFormat="1" ht="14.25" customHeight="1">
      <c r="B30" s="35"/>
      <c r="C30" s="36"/>
      <c r="D30" s="43" t="s">
        <v>47</v>
      </c>
      <c r="E30" s="43" t="s">
        <v>48</v>
      </c>
      <c r="F30" s="108">
        <f>ROUND(SUM(BE88:BE560),2)</f>
        <v>0</v>
      </c>
      <c r="G30" s="36"/>
      <c r="H30" s="36"/>
      <c r="I30" s="109">
        <v>0.21</v>
      </c>
      <c r="J30" s="108">
        <f>ROUND(ROUND((SUM(BE88:BE560)),2)*I30,2)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49</v>
      </c>
      <c r="F31" s="108">
        <f>ROUND(SUM(BF88:BF560),2)</f>
        <v>0</v>
      </c>
      <c r="G31" s="36"/>
      <c r="H31" s="36"/>
      <c r="I31" s="109">
        <v>0.15</v>
      </c>
      <c r="J31" s="108">
        <f>ROUND(ROUND((SUM(BF88:BF560)),2)*I31,2)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50</v>
      </c>
      <c r="F32" s="108">
        <f>ROUND(SUM(BG88:BG560),2)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51</v>
      </c>
      <c r="F33" s="108">
        <f>ROUND(SUM(BH88:BH560),2)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52</v>
      </c>
      <c r="F34" s="108">
        <f>ROUND(SUM(BI88:BI560),2)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53</v>
      </c>
      <c r="E36" s="66"/>
      <c r="F36" s="66"/>
      <c r="G36" s="112" t="s">
        <v>54</v>
      </c>
      <c r="H36" s="113" t="s">
        <v>55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91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9" t="str">
        <f>E7</f>
        <v>Chrudimka, Chrudim, rekonstrukce nábřežních zdí u rozdělovacího jezu LB, ř.km 19, 945 - 20, 044</v>
      </c>
      <c r="F45" s="344"/>
      <c r="G45" s="344"/>
      <c r="H45" s="344"/>
      <c r="I45" s="96"/>
      <c r="J45" s="36"/>
      <c r="K45" s="39"/>
    </row>
    <row r="46" spans="2:11" s="1" customFormat="1" ht="14.25" customHeight="1">
      <c r="B46" s="35"/>
      <c r="C46" s="31" t="s">
        <v>89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0" t="str">
        <f>E9</f>
        <v>1 - SO 01 Rekonstrukce levobřežní opěrné zdi ř. km 19,945 - 20,044</v>
      </c>
      <c r="F47" s="344"/>
      <c r="G47" s="344"/>
      <c r="H47" s="344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Chrudim</v>
      </c>
      <c r="G49" s="36"/>
      <c r="H49" s="36"/>
      <c r="I49" s="97" t="s">
        <v>25</v>
      </c>
      <c r="J49" s="98" t="str">
        <f>IF(J12="","",J12)</f>
        <v>4.8.2016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 státní podnik,Víta Nejedlého 951, HK3</v>
      </c>
      <c r="G51" s="36"/>
      <c r="H51" s="36"/>
      <c r="I51" s="97" t="s">
        <v>36</v>
      </c>
      <c r="J51" s="29" t="str">
        <f>E21</f>
        <v>Multiaqua s.r.o.,Veverkova 1343,500 02 Hradec Král</v>
      </c>
      <c r="K51" s="39"/>
    </row>
    <row r="52" spans="2:11" s="1" customFormat="1" ht="14.25" customHeight="1">
      <c r="B52" s="35"/>
      <c r="C52" s="31" t="s">
        <v>34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92</v>
      </c>
      <c r="D54" s="110"/>
      <c r="E54" s="110"/>
      <c r="F54" s="110"/>
      <c r="G54" s="110"/>
      <c r="H54" s="110"/>
      <c r="I54" s="121"/>
      <c r="J54" s="122" t="s">
        <v>93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94</v>
      </c>
      <c r="D56" s="36"/>
      <c r="E56" s="36"/>
      <c r="F56" s="36"/>
      <c r="G56" s="36"/>
      <c r="H56" s="36"/>
      <c r="I56" s="96"/>
      <c r="J56" s="106">
        <f>J88</f>
        <v>0</v>
      </c>
      <c r="K56" s="39"/>
      <c r="AU56" s="18" t="s">
        <v>95</v>
      </c>
    </row>
    <row r="57" spans="2:11" s="7" customFormat="1" ht="24.75" customHeight="1">
      <c r="B57" s="125"/>
      <c r="C57" s="126"/>
      <c r="D57" s="127" t="s">
        <v>96</v>
      </c>
      <c r="E57" s="128"/>
      <c r="F57" s="128"/>
      <c r="G57" s="128"/>
      <c r="H57" s="128"/>
      <c r="I57" s="129"/>
      <c r="J57" s="130">
        <f>J89</f>
        <v>0</v>
      </c>
      <c r="K57" s="131"/>
    </row>
    <row r="58" spans="2:11" s="8" customFormat="1" ht="19.5" customHeight="1">
      <c r="B58" s="132"/>
      <c r="C58" s="133"/>
      <c r="D58" s="134" t="s">
        <v>97</v>
      </c>
      <c r="E58" s="135"/>
      <c r="F58" s="135"/>
      <c r="G58" s="135"/>
      <c r="H58" s="135"/>
      <c r="I58" s="136"/>
      <c r="J58" s="137">
        <f>J90</f>
        <v>0</v>
      </c>
      <c r="K58" s="138"/>
    </row>
    <row r="59" spans="2:11" s="8" customFormat="1" ht="19.5" customHeight="1">
      <c r="B59" s="132"/>
      <c r="C59" s="133"/>
      <c r="D59" s="134" t="s">
        <v>98</v>
      </c>
      <c r="E59" s="135"/>
      <c r="F59" s="135"/>
      <c r="G59" s="135"/>
      <c r="H59" s="135"/>
      <c r="I59" s="136"/>
      <c r="J59" s="137">
        <f>J282</f>
        <v>0</v>
      </c>
      <c r="K59" s="138"/>
    </row>
    <row r="60" spans="2:11" s="8" customFormat="1" ht="19.5" customHeight="1">
      <c r="B60" s="132"/>
      <c r="C60" s="133"/>
      <c r="D60" s="134" t="s">
        <v>99</v>
      </c>
      <c r="E60" s="135"/>
      <c r="F60" s="135"/>
      <c r="G60" s="135"/>
      <c r="H60" s="135"/>
      <c r="I60" s="136"/>
      <c r="J60" s="137">
        <f>J342</f>
        <v>0</v>
      </c>
      <c r="K60" s="138"/>
    </row>
    <row r="61" spans="2:11" s="8" customFormat="1" ht="19.5" customHeight="1">
      <c r="B61" s="132"/>
      <c r="C61" s="133"/>
      <c r="D61" s="134" t="s">
        <v>100</v>
      </c>
      <c r="E61" s="135"/>
      <c r="F61" s="135"/>
      <c r="G61" s="135"/>
      <c r="H61" s="135"/>
      <c r="I61" s="136"/>
      <c r="J61" s="137">
        <f>J465</f>
        <v>0</v>
      </c>
      <c r="K61" s="138"/>
    </row>
    <row r="62" spans="2:11" s="8" customFormat="1" ht="19.5" customHeight="1">
      <c r="B62" s="132"/>
      <c r="C62" s="133"/>
      <c r="D62" s="134" t="s">
        <v>101</v>
      </c>
      <c r="E62" s="135"/>
      <c r="F62" s="135"/>
      <c r="G62" s="135"/>
      <c r="H62" s="135"/>
      <c r="I62" s="136"/>
      <c r="J62" s="137">
        <f>J470</f>
        <v>0</v>
      </c>
      <c r="K62" s="138"/>
    </row>
    <row r="63" spans="2:11" s="8" customFormat="1" ht="19.5" customHeight="1">
      <c r="B63" s="132"/>
      <c r="C63" s="133"/>
      <c r="D63" s="134" t="s">
        <v>102</v>
      </c>
      <c r="E63" s="135"/>
      <c r="F63" s="135"/>
      <c r="G63" s="135"/>
      <c r="H63" s="135"/>
      <c r="I63" s="136"/>
      <c r="J63" s="137">
        <f>J480</f>
        <v>0</v>
      </c>
      <c r="K63" s="138"/>
    </row>
    <row r="64" spans="2:11" s="8" customFormat="1" ht="19.5" customHeight="1">
      <c r="B64" s="132"/>
      <c r="C64" s="133"/>
      <c r="D64" s="134" t="s">
        <v>103</v>
      </c>
      <c r="E64" s="135"/>
      <c r="F64" s="135"/>
      <c r="G64" s="135"/>
      <c r="H64" s="135"/>
      <c r="I64" s="136"/>
      <c r="J64" s="137">
        <f>J544</f>
        <v>0</v>
      </c>
      <c r="K64" s="138"/>
    </row>
    <row r="65" spans="2:11" s="8" customFormat="1" ht="19.5" customHeight="1">
      <c r="B65" s="132"/>
      <c r="C65" s="133"/>
      <c r="D65" s="134" t="s">
        <v>104</v>
      </c>
      <c r="E65" s="135"/>
      <c r="F65" s="135"/>
      <c r="G65" s="135"/>
      <c r="H65" s="135"/>
      <c r="I65" s="136"/>
      <c r="J65" s="137">
        <f>J548</f>
        <v>0</v>
      </c>
      <c r="K65" s="138"/>
    </row>
    <row r="66" spans="2:11" s="7" customFormat="1" ht="24.75" customHeight="1">
      <c r="B66" s="125"/>
      <c r="C66" s="126"/>
      <c r="D66" s="127" t="s">
        <v>105</v>
      </c>
      <c r="E66" s="128"/>
      <c r="F66" s="128"/>
      <c r="G66" s="128"/>
      <c r="H66" s="128"/>
      <c r="I66" s="129"/>
      <c r="J66" s="130">
        <f>J551</f>
        <v>0</v>
      </c>
      <c r="K66" s="131"/>
    </row>
    <row r="67" spans="2:11" s="8" customFormat="1" ht="19.5" customHeight="1">
      <c r="B67" s="132"/>
      <c r="C67" s="133"/>
      <c r="D67" s="134" t="s">
        <v>106</v>
      </c>
      <c r="E67" s="135"/>
      <c r="F67" s="135"/>
      <c r="G67" s="135"/>
      <c r="H67" s="135"/>
      <c r="I67" s="136"/>
      <c r="J67" s="137">
        <f>J552</f>
        <v>0</v>
      </c>
      <c r="K67" s="138"/>
    </row>
    <row r="68" spans="2:11" s="8" customFormat="1" ht="19.5" customHeight="1">
      <c r="B68" s="132"/>
      <c r="C68" s="133"/>
      <c r="D68" s="134" t="s">
        <v>107</v>
      </c>
      <c r="E68" s="135"/>
      <c r="F68" s="135"/>
      <c r="G68" s="135"/>
      <c r="H68" s="135"/>
      <c r="I68" s="136"/>
      <c r="J68" s="137">
        <f>J559</f>
        <v>0</v>
      </c>
      <c r="K68" s="138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96"/>
      <c r="J69" s="36"/>
      <c r="K69" s="39"/>
    </row>
    <row r="70" spans="2:11" s="1" customFormat="1" ht="6.75" customHeight="1">
      <c r="B70" s="50"/>
      <c r="C70" s="51"/>
      <c r="D70" s="51"/>
      <c r="E70" s="51"/>
      <c r="F70" s="51"/>
      <c r="G70" s="51"/>
      <c r="H70" s="51"/>
      <c r="I70" s="117"/>
      <c r="J70" s="51"/>
      <c r="K70" s="52"/>
    </row>
    <row r="74" spans="2:12" s="1" customFormat="1" ht="6.75" customHeight="1">
      <c r="B74" s="53"/>
      <c r="C74" s="54"/>
      <c r="D74" s="54"/>
      <c r="E74" s="54"/>
      <c r="F74" s="54"/>
      <c r="G74" s="54"/>
      <c r="H74" s="54"/>
      <c r="I74" s="118"/>
      <c r="J74" s="54"/>
      <c r="K74" s="54"/>
      <c r="L74" s="35"/>
    </row>
    <row r="75" spans="2:12" s="1" customFormat="1" ht="36.75" customHeight="1">
      <c r="B75" s="35"/>
      <c r="C75" s="55" t="s">
        <v>108</v>
      </c>
      <c r="I75" s="139"/>
      <c r="L75" s="35"/>
    </row>
    <row r="76" spans="2:12" s="1" customFormat="1" ht="6.75" customHeight="1">
      <c r="B76" s="35"/>
      <c r="I76" s="139"/>
      <c r="L76" s="35"/>
    </row>
    <row r="77" spans="2:12" s="1" customFormat="1" ht="14.25" customHeight="1">
      <c r="B77" s="35"/>
      <c r="C77" s="57" t="s">
        <v>16</v>
      </c>
      <c r="I77" s="139"/>
      <c r="L77" s="35"/>
    </row>
    <row r="78" spans="2:12" s="1" customFormat="1" ht="22.5" customHeight="1">
      <c r="B78" s="35"/>
      <c r="E78" s="372" t="str">
        <f>E7</f>
        <v>Chrudimka, Chrudim, rekonstrukce nábřežních zdí u rozdělovacího jezu LB, ř.km 19, 945 - 20, 044</v>
      </c>
      <c r="F78" s="334"/>
      <c r="G78" s="334"/>
      <c r="H78" s="334"/>
      <c r="I78" s="139"/>
      <c r="L78" s="35"/>
    </row>
    <row r="79" spans="2:12" s="1" customFormat="1" ht="14.25" customHeight="1">
      <c r="B79" s="35"/>
      <c r="C79" s="57" t="s">
        <v>89</v>
      </c>
      <c r="I79" s="139"/>
      <c r="L79" s="35"/>
    </row>
    <row r="80" spans="2:12" s="1" customFormat="1" ht="23.25" customHeight="1">
      <c r="B80" s="35"/>
      <c r="E80" s="360" t="str">
        <f>E9</f>
        <v>1 - SO 01 Rekonstrukce levobřežní opěrné zdi ř. km 19,945 - 20,044</v>
      </c>
      <c r="F80" s="334"/>
      <c r="G80" s="334"/>
      <c r="H80" s="334"/>
      <c r="I80" s="139"/>
      <c r="L80" s="35"/>
    </row>
    <row r="81" spans="2:12" s="1" customFormat="1" ht="6.75" customHeight="1">
      <c r="B81" s="35"/>
      <c r="I81" s="139"/>
      <c r="L81" s="35"/>
    </row>
    <row r="82" spans="2:12" s="1" customFormat="1" ht="18" customHeight="1">
      <c r="B82" s="35"/>
      <c r="C82" s="57" t="s">
        <v>23</v>
      </c>
      <c r="F82" s="140" t="str">
        <f>F12</f>
        <v>Chrudim</v>
      </c>
      <c r="I82" s="141" t="s">
        <v>25</v>
      </c>
      <c r="J82" s="61" t="str">
        <f>IF(J12="","",J12)</f>
        <v>4.8.2016</v>
      </c>
      <c r="L82" s="35"/>
    </row>
    <row r="83" spans="2:12" s="1" customFormat="1" ht="6.75" customHeight="1">
      <c r="B83" s="35"/>
      <c r="I83" s="139"/>
      <c r="L83" s="35"/>
    </row>
    <row r="84" spans="2:12" s="1" customFormat="1" ht="15">
      <c r="B84" s="35"/>
      <c r="C84" s="57" t="s">
        <v>29</v>
      </c>
      <c r="F84" s="140" t="str">
        <f>E15</f>
        <v>Povodí Labe, státní podnik,Víta Nejedlého 951, HK3</v>
      </c>
      <c r="I84" s="141" t="s">
        <v>36</v>
      </c>
      <c r="J84" s="140" t="str">
        <f>E21</f>
        <v>Multiaqua s.r.o.,Veverkova 1343,500 02 Hradec Král</v>
      </c>
      <c r="L84" s="35"/>
    </row>
    <row r="85" spans="2:12" s="1" customFormat="1" ht="14.25" customHeight="1">
      <c r="B85" s="35"/>
      <c r="C85" s="57" t="s">
        <v>34</v>
      </c>
      <c r="F85" s="140">
        <f>IF(E18="","",E18)</f>
      </c>
      <c r="I85" s="139"/>
      <c r="L85" s="35"/>
    </row>
    <row r="86" spans="2:12" s="1" customFormat="1" ht="9.75" customHeight="1">
      <c r="B86" s="35"/>
      <c r="I86" s="139"/>
      <c r="L86" s="35"/>
    </row>
    <row r="87" spans="2:20" s="9" customFormat="1" ht="29.25" customHeight="1">
      <c r="B87" s="142"/>
      <c r="C87" s="143" t="s">
        <v>109</v>
      </c>
      <c r="D87" s="144" t="s">
        <v>62</v>
      </c>
      <c r="E87" s="144" t="s">
        <v>58</v>
      </c>
      <c r="F87" s="144" t="s">
        <v>110</v>
      </c>
      <c r="G87" s="144" t="s">
        <v>111</v>
      </c>
      <c r="H87" s="144" t="s">
        <v>112</v>
      </c>
      <c r="I87" s="145" t="s">
        <v>113</v>
      </c>
      <c r="J87" s="144" t="s">
        <v>93</v>
      </c>
      <c r="K87" s="146" t="s">
        <v>114</v>
      </c>
      <c r="L87" s="142"/>
      <c r="M87" s="68" t="s">
        <v>115</v>
      </c>
      <c r="N87" s="69" t="s">
        <v>47</v>
      </c>
      <c r="O87" s="69" t="s">
        <v>116</v>
      </c>
      <c r="P87" s="69" t="s">
        <v>117</v>
      </c>
      <c r="Q87" s="69" t="s">
        <v>118</v>
      </c>
      <c r="R87" s="69" t="s">
        <v>119</v>
      </c>
      <c r="S87" s="69" t="s">
        <v>120</v>
      </c>
      <c r="T87" s="70" t="s">
        <v>121</v>
      </c>
    </row>
    <row r="88" spans="2:63" s="1" customFormat="1" ht="29.25" customHeight="1">
      <c r="B88" s="35"/>
      <c r="C88" s="72" t="s">
        <v>94</v>
      </c>
      <c r="I88" s="139"/>
      <c r="J88" s="147">
        <f>BK88</f>
        <v>0</v>
      </c>
      <c r="L88" s="35"/>
      <c r="M88" s="71"/>
      <c r="N88" s="62"/>
      <c r="O88" s="62"/>
      <c r="P88" s="148">
        <f>P89+P551</f>
        <v>0</v>
      </c>
      <c r="Q88" s="62"/>
      <c r="R88" s="148">
        <f>R89+R551</f>
        <v>173.07946886</v>
      </c>
      <c r="S88" s="62"/>
      <c r="T88" s="149">
        <f>T89+T551</f>
        <v>907.11085</v>
      </c>
      <c r="AT88" s="18" t="s">
        <v>76</v>
      </c>
      <c r="AU88" s="18" t="s">
        <v>95</v>
      </c>
      <c r="BK88" s="150">
        <f>BK89+BK551</f>
        <v>0</v>
      </c>
    </row>
    <row r="89" spans="2:63" s="10" customFormat="1" ht="36.75" customHeight="1">
      <c r="B89" s="151"/>
      <c r="D89" s="152" t="s">
        <v>76</v>
      </c>
      <c r="E89" s="153" t="s">
        <v>122</v>
      </c>
      <c r="F89" s="153" t="s">
        <v>123</v>
      </c>
      <c r="I89" s="154"/>
      <c r="J89" s="155">
        <f>BK89</f>
        <v>0</v>
      </c>
      <c r="L89" s="151"/>
      <c r="M89" s="156"/>
      <c r="N89" s="157"/>
      <c r="O89" s="157"/>
      <c r="P89" s="158">
        <f>P90+P282+P342+P465+P470+P480+P544+P548</f>
        <v>0</v>
      </c>
      <c r="Q89" s="157"/>
      <c r="R89" s="158">
        <f>R90+R282+R342+R465+R470+R480+R544+R548</f>
        <v>173.07946886</v>
      </c>
      <c r="S89" s="157"/>
      <c r="T89" s="159">
        <f>T90+T282+T342+T465+T470+T480+T544+T548</f>
        <v>907.0662500000001</v>
      </c>
      <c r="AR89" s="152" t="s">
        <v>22</v>
      </c>
      <c r="AT89" s="160" t="s">
        <v>76</v>
      </c>
      <c r="AU89" s="160" t="s">
        <v>77</v>
      </c>
      <c r="AY89" s="152" t="s">
        <v>124</v>
      </c>
      <c r="BK89" s="161">
        <f>BK90+BK282+BK342+BK465+BK470+BK480+BK544+BK548</f>
        <v>0</v>
      </c>
    </row>
    <row r="90" spans="2:63" s="10" customFormat="1" ht="19.5" customHeight="1">
      <c r="B90" s="151"/>
      <c r="D90" s="162" t="s">
        <v>76</v>
      </c>
      <c r="E90" s="163" t="s">
        <v>22</v>
      </c>
      <c r="F90" s="163" t="s">
        <v>125</v>
      </c>
      <c r="I90" s="154"/>
      <c r="J90" s="164">
        <f>BK90</f>
        <v>0</v>
      </c>
      <c r="L90" s="151"/>
      <c r="M90" s="156"/>
      <c r="N90" s="157"/>
      <c r="O90" s="157"/>
      <c r="P90" s="158">
        <f>SUM(P91:P281)</f>
        <v>0</v>
      </c>
      <c r="Q90" s="157"/>
      <c r="R90" s="158">
        <f>SUM(R91:R281)</f>
        <v>24.739897380000002</v>
      </c>
      <c r="S90" s="157"/>
      <c r="T90" s="159">
        <f>SUM(T91:T281)</f>
        <v>0</v>
      </c>
      <c r="AR90" s="152" t="s">
        <v>22</v>
      </c>
      <c r="AT90" s="160" t="s">
        <v>76</v>
      </c>
      <c r="AU90" s="160" t="s">
        <v>22</v>
      </c>
      <c r="AY90" s="152" t="s">
        <v>124</v>
      </c>
      <c r="BK90" s="161">
        <f>SUM(BK91:BK281)</f>
        <v>0</v>
      </c>
    </row>
    <row r="91" spans="2:65" s="1" customFormat="1" ht="31.5" customHeight="1">
      <c r="B91" s="165"/>
      <c r="C91" s="166" t="s">
        <v>22</v>
      </c>
      <c r="D91" s="166" t="s">
        <v>126</v>
      </c>
      <c r="E91" s="167" t="s">
        <v>127</v>
      </c>
      <c r="F91" s="168" t="s">
        <v>128</v>
      </c>
      <c r="G91" s="169" t="s">
        <v>129</v>
      </c>
      <c r="H91" s="170">
        <v>35</v>
      </c>
      <c r="I91" s="171"/>
      <c r="J91" s="172">
        <f>ROUND(I91*H91,2)</f>
        <v>0</v>
      </c>
      <c r="K91" s="168" t="s">
        <v>130</v>
      </c>
      <c r="L91" s="35"/>
      <c r="M91" s="173" t="s">
        <v>31</v>
      </c>
      <c r="N91" s="174" t="s">
        <v>48</v>
      </c>
      <c r="O91" s="36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AR91" s="18" t="s">
        <v>131</v>
      </c>
      <c r="AT91" s="18" t="s">
        <v>126</v>
      </c>
      <c r="AU91" s="18" t="s">
        <v>84</v>
      </c>
      <c r="AY91" s="18" t="s">
        <v>124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8" t="s">
        <v>22</v>
      </c>
      <c r="BK91" s="177">
        <f>ROUND(I91*H91,2)</f>
        <v>0</v>
      </c>
      <c r="BL91" s="18" t="s">
        <v>131</v>
      </c>
      <c r="BM91" s="18" t="s">
        <v>132</v>
      </c>
    </row>
    <row r="92" spans="2:47" s="1" customFormat="1" ht="30" customHeight="1">
      <c r="B92" s="35"/>
      <c r="D92" s="178" t="s">
        <v>133</v>
      </c>
      <c r="F92" s="179" t="s">
        <v>134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133</v>
      </c>
      <c r="AU92" s="18" t="s">
        <v>84</v>
      </c>
    </row>
    <row r="93" spans="2:51" s="11" customFormat="1" ht="22.5" customHeight="1">
      <c r="B93" s="180"/>
      <c r="D93" s="178" t="s">
        <v>135</v>
      </c>
      <c r="E93" s="181" t="s">
        <v>31</v>
      </c>
      <c r="F93" s="182" t="s">
        <v>136</v>
      </c>
      <c r="H93" s="183">
        <v>20</v>
      </c>
      <c r="I93" s="184"/>
      <c r="L93" s="180"/>
      <c r="M93" s="185"/>
      <c r="N93" s="186"/>
      <c r="O93" s="186"/>
      <c r="P93" s="186"/>
      <c r="Q93" s="186"/>
      <c r="R93" s="186"/>
      <c r="S93" s="186"/>
      <c r="T93" s="187"/>
      <c r="AT93" s="181" t="s">
        <v>135</v>
      </c>
      <c r="AU93" s="181" t="s">
        <v>84</v>
      </c>
      <c r="AV93" s="11" t="s">
        <v>84</v>
      </c>
      <c r="AW93" s="11" t="s">
        <v>40</v>
      </c>
      <c r="AX93" s="11" t="s">
        <v>77</v>
      </c>
      <c r="AY93" s="181" t="s">
        <v>124</v>
      </c>
    </row>
    <row r="94" spans="2:51" s="11" customFormat="1" ht="22.5" customHeight="1">
      <c r="B94" s="180"/>
      <c r="D94" s="178" t="s">
        <v>135</v>
      </c>
      <c r="E94" s="181" t="s">
        <v>31</v>
      </c>
      <c r="F94" s="182" t="s">
        <v>137</v>
      </c>
      <c r="H94" s="183">
        <v>5</v>
      </c>
      <c r="I94" s="184"/>
      <c r="L94" s="180"/>
      <c r="M94" s="185"/>
      <c r="N94" s="186"/>
      <c r="O94" s="186"/>
      <c r="P94" s="186"/>
      <c r="Q94" s="186"/>
      <c r="R94" s="186"/>
      <c r="S94" s="186"/>
      <c r="T94" s="187"/>
      <c r="AT94" s="181" t="s">
        <v>135</v>
      </c>
      <c r="AU94" s="181" t="s">
        <v>84</v>
      </c>
      <c r="AV94" s="11" t="s">
        <v>84</v>
      </c>
      <c r="AW94" s="11" t="s">
        <v>40</v>
      </c>
      <c r="AX94" s="11" t="s">
        <v>77</v>
      </c>
      <c r="AY94" s="181" t="s">
        <v>124</v>
      </c>
    </row>
    <row r="95" spans="2:51" s="11" customFormat="1" ht="22.5" customHeight="1">
      <c r="B95" s="180"/>
      <c r="D95" s="178" t="s">
        <v>135</v>
      </c>
      <c r="E95" s="181" t="s">
        <v>31</v>
      </c>
      <c r="F95" s="182" t="s">
        <v>138</v>
      </c>
      <c r="H95" s="183">
        <v>10</v>
      </c>
      <c r="I95" s="184"/>
      <c r="L95" s="180"/>
      <c r="M95" s="185"/>
      <c r="N95" s="186"/>
      <c r="O95" s="186"/>
      <c r="P95" s="186"/>
      <c r="Q95" s="186"/>
      <c r="R95" s="186"/>
      <c r="S95" s="186"/>
      <c r="T95" s="187"/>
      <c r="AT95" s="181" t="s">
        <v>135</v>
      </c>
      <c r="AU95" s="181" t="s">
        <v>84</v>
      </c>
      <c r="AV95" s="11" t="s">
        <v>84</v>
      </c>
      <c r="AW95" s="11" t="s">
        <v>40</v>
      </c>
      <c r="AX95" s="11" t="s">
        <v>77</v>
      </c>
      <c r="AY95" s="181" t="s">
        <v>124</v>
      </c>
    </row>
    <row r="96" spans="2:51" s="12" customFormat="1" ht="22.5" customHeight="1">
      <c r="B96" s="188"/>
      <c r="D96" s="189" t="s">
        <v>135</v>
      </c>
      <c r="E96" s="190" t="s">
        <v>31</v>
      </c>
      <c r="F96" s="191" t="s">
        <v>139</v>
      </c>
      <c r="H96" s="192">
        <v>35</v>
      </c>
      <c r="I96" s="193"/>
      <c r="L96" s="188"/>
      <c r="M96" s="194"/>
      <c r="N96" s="195"/>
      <c r="O96" s="195"/>
      <c r="P96" s="195"/>
      <c r="Q96" s="195"/>
      <c r="R96" s="195"/>
      <c r="S96" s="195"/>
      <c r="T96" s="196"/>
      <c r="AT96" s="197" t="s">
        <v>135</v>
      </c>
      <c r="AU96" s="197" t="s">
        <v>84</v>
      </c>
      <c r="AV96" s="12" t="s">
        <v>131</v>
      </c>
      <c r="AW96" s="12" t="s">
        <v>40</v>
      </c>
      <c r="AX96" s="12" t="s">
        <v>22</v>
      </c>
      <c r="AY96" s="197" t="s">
        <v>124</v>
      </c>
    </row>
    <row r="97" spans="2:65" s="1" customFormat="1" ht="31.5" customHeight="1">
      <c r="B97" s="165"/>
      <c r="C97" s="166" t="s">
        <v>84</v>
      </c>
      <c r="D97" s="166" t="s">
        <v>126</v>
      </c>
      <c r="E97" s="167" t="s">
        <v>140</v>
      </c>
      <c r="F97" s="168" t="s">
        <v>141</v>
      </c>
      <c r="G97" s="169" t="s">
        <v>142</v>
      </c>
      <c r="H97" s="170">
        <v>1</v>
      </c>
      <c r="I97" s="171"/>
      <c r="J97" s="172">
        <f>ROUND(I97*H97,2)</f>
        <v>0</v>
      </c>
      <c r="K97" s="168" t="s">
        <v>31</v>
      </c>
      <c r="L97" s="35"/>
      <c r="M97" s="173" t="s">
        <v>31</v>
      </c>
      <c r="N97" s="174" t="s">
        <v>48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8" t="s">
        <v>131</v>
      </c>
      <c r="AT97" s="18" t="s">
        <v>126</v>
      </c>
      <c r="AU97" s="18" t="s">
        <v>84</v>
      </c>
      <c r="AY97" s="18" t="s">
        <v>124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8" t="s">
        <v>22</v>
      </c>
      <c r="BK97" s="177">
        <f>ROUND(I97*H97,2)</f>
        <v>0</v>
      </c>
      <c r="BL97" s="18" t="s">
        <v>131</v>
      </c>
      <c r="BM97" s="18" t="s">
        <v>143</v>
      </c>
    </row>
    <row r="98" spans="2:51" s="13" customFormat="1" ht="22.5" customHeight="1">
      <c r="B98" s="198"/>
      <c r="D98" s="178" t="s">
        <v>135</v>
      </c>
      <c r="E98" s="199" t="s">
        <v>31</v>
      </c>
      <c r="F98" s="200" t="s">
        <v>144</v>
      </c>
      <c r="H98" s="201" t="s">
        <v>31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135</v>
      </c>
      <c r="AU98" s="201" t="s">
        <v>84</v>
      </c>
      <c r="AV98" s="13" t="s">
        <v>22</v>
      </c>
      <c r="AW98" s="13" t="s">
        <v>40</v>
      </c>
      <c r="AX98" s="13" t="s">
        <v>77</v>
      </c>
      <c r="AY98" s="201" t="s">
        <v>124</v>
      </c>
    </row>
    <row r="99" spans="2:51" s="13" customFormat="1" ht="22.5" customHeight="1">
      <c r="B99" s="198"/>
      <c r="D99" s="178" t="s">
        <v>135</v>
      </c>
      <c r="E99" s="199" t="s">
        <v>31</v>
      </c>
      <c r="F99" s="200" t="s">
        <v>145</v>
      </c>
      <c r="H99" s="201" t="s">
        <v>31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1" t="s">
        <v>135</v>
      </c>
      <c r="AU99" s="201" t="s">
        <v>84</v>
      </c>
      <c r="AV99" s="13" t="s">
        <v>22</v>
      </c>
      <c r="AW99" s="13" t="s">
        <v>40</v>
      </c>
      <c r="AX99" s="13" t="s">
        <v>77</v>
      </c>
      <c r="AY99" s="201" t="s">
        <v>124</v>
      </c>
    </row>
    <row r="100" spans="2:51" s="13" customFormat="1" ht="22.5" customHeight="1">
      <c r="B100" s="198"/>
      <c r="D100" s="178" t="s">
        <v>135</v>
      </c>
      <c r="E100" s="199" t="s">
        <v>31</v>
      </c>
      <c r="F100" s="200" t="s">
        <v>146</v>
      </c>
      <c r="H100" s="201" t="s">
        <v>31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201" t="s">
        <v>135</v>
      </c>
      <c r="AU100" s="201" t="s">
        <v>84</v>
      </c>
      <c r="AV100" s="13" t="s">
        <v>22</v>
      </c>
      <c r="AW100" s="13" t="s">
        <v>40</v>
      </c>
      <c r="AX100" s="13" t="s">
        <v>77</v>
      </c>
      <c r="AY100" s="201" t="s">
        <v>124</v>
      </c>
    </row>
    <row r="101" spans="2:51" s="13" customFormat="1" ht="22.5" customHeight="1">
      <c r="B101" s="198"/>
      <c r="D101" s="178" t="s">
        <v>135</v>
      </c>
      <c r="E101" s="199" t="s">
        <v>31</v>
      </c>
      <c r="F101" s="200" t="s">
        <v>147</v>
      </c>
      <c r="H101" s="201" t="s">
        <v>31</v>
      </c>
      <c r="I101" s="202"/>
      <c r="L101" s="198"/>
      <c r="M101" s="203"/>
      <c r="N101" s="204"/>
      <c r="O101" s="204"/>
      <c r="P101" s="204"/>
      <c r="Q101" s="204"/>
      <c r="R101" s="204"/>
      <c r="S101" s="204"/>
      <c r="T101" s="205"/>
      <c r="AT101" s="201" t="s">
        <v>135</v>
      </c>
      <c r="AU101" s="201" t="s">
        <v>84</v>
      </c>
      <c r="AV101" s="13" t="s">
        <v>22</v>
      </c>
      <c r="AW101" s="13" t="s">
        <v>40</v>
      </c>
      <c r="AX101" s="13" t="s">
        <v>77</v>
      </c>
      <c r="AY101" s="201" t="s">
        <v>124</v>
      </c>
    </row>
    <row r="102" spans="2:51" s="11" customFormat="1" ht="22.5" customHeight="1">
      <c r="B102" s="180"/>
      <c r="D102" s="189" t="s">
        <v>135</v>
      </c>
      <c r="E102" s="206" t="s">
        <v>31</v>
      </c>
      <c r="F102" s="207" t="s">
        <v>22</v>
      </c>
      <c r="H102" s="208">
        <v>1</v>
      </c>
      <c r="I102" s="184"/>
      <c r="L102" s="180"/>
      <c r="M102" s="185"/>
      <c r="N102" s="186"/>
      <c r="O102" s="186"/>
      <c r="P102" s="186"/>
      <c r="Q102" s="186"/>
      <c r="R102" s="186"/>
      <c r="S102" s="186"/>
      <c r="T102" s="187"/>
      <c r="AT102" s="181" t="s">
        <v>135</v>
      </c>
      <c r="AU102" s="181" t="s">
        <v>84</v>
      </c>
      <c r="AV102" s="11" t="s">
        <v>84</v>
      </c>
      <c r="AW102" s="11" t="s">
        <v>40</v>
      </c>
      <c r="AX102" s="11" t="s">
        <v>22</v>
      </c>
      <c r="AY102" s="181" t="s">
        <v>124</v>
      </c>
    </row>
    <row r="103" spans="2:65" s="1" customFormat="1" ht="22.5" customHeight="1">
      <c r="B103" s="165"/>
      <c r="C103" s="166" t="s">
        <v>148</v>
      </c>
      <c r="D103" s="166" t="s">
        <v>126</v>
      </c>
      <c r="E103" s="167" t="s">
        <v>149</v>
      </c>
      <c r="F103" s="168" t="s">
        <v>150</v>
      </c>
      <c r="G103" s="169" t="s">
        <v>151</v>
      </c>
      <c r="H103" s="170">
        <v>1.414</v>
      </c>
      <c r="I103" s="171"/>
      <c r="J103" s="172">
        <f>ROUND(I103*H103,2)</f>
        <v>0</v>
      </c>
      <c r="K103" s="168" t="s">
        <v>31</v>
      </c>
      <c r="L103" s="35"/>
      <c r="M103" s="173" t="s">
        <v>31</v>
      </c>
      <c r="N103" s="174" t="s">
        <v>48</v>
      </c>
      <c r="O103" s="3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8" t="s">
        <v>131</v>
      </c>
      <c r="AT103" s="18" t="s">
        <v>126</v>
      </c>
      <c r="AU103" s="18" t="s">
        <v>84</v>
      </c>
      <c r="AY103" s="18" t="s">
        <v>124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8" t="s">
        <v>22</v>
      </c>
      <c r="BK103" s="177">
        <f>ROUND(I103*H103,2)</f>
        <v>0</v>
      </c>
      <c r="BL103" s="18" t="s">
        <v>131</v>
      </c>
      <c r="BM103" s="18" t="s">
        <v>152</v>
      </c>
    </row>
    <row r="104" spans="2:47" s="1" customFormat="1" ht="22.5" customHeight="1">
      <c r="B104" s="35"/>
      <c r="D104" s="178" t="s">
        <v>133</v>
      </c>
      <c r="F104" s="179" t="s">
        <v>153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133</v>
      </c>
      <c r="AU104" s="18" t="s">
        <v>84</v>
      </c>
    </row>
    <row r="105" spans="2:51" s="11" customFormat="1" ht="22.5" customHeight="1">
      <c r="B105" s="180"/>
      <c r="D105" s="178" t="s">
        <v>135</v>
      </c>
      <c r="E105" s="181" t="s">
        <v>31</v>
      </c>
      <c r="F105" s="182" t="s">
        <v>154</v>
      </c>
      <c r="H105" s="183">
        <v>0.664</v>
      </c>
      <c r="I105" s="184"/>
      <c r="L105" s="180"/>
      <c r="M105" s="185"/>
      <c r="N105" s="186"/>
      <c r="O105" s="186"/>
      <c r="P105" s="186"/>
      <c r="Q105" s="186"/>
      <c r="R105" s="186"/>
      <c r="S105" s="186"/>
      <c r="T105" s="187"/>
      <c r="AT105" s="181" t="s">
        <v>135</v>
      </c>
      <c r="AU105" s="181" t="s">
        <v>84</v>
      </c>
      <c r="AV105" s="11" t="s">
        <v>84</v>
      </c>
      <c r="AW105" s="11" t="s">
        <v>40</v>
      </c>
      <c r="AX105" s="11" t="s">
        <v>77</v>
      </c>
      <c r="AY105" s="181" t="s">
        <v>124</v>
      </c>
    </row>
    <row r="106" spans="2:51" s="11" customFormat="1" ht="22.5" customHeight="1">
      <c r="B106" s="180"/>
      <c r="D106" s="178" t="s">
        <v>135</v>
      </c>
      <c r="E106" s="181" t="s">
        <v>31</v>
      </c>
      <c r="F106" s="182" t="s">
        <v>155</v>
      </c>
      <c r="H106" s="183">
        <v>0.75</v>
      </c>
      <c r="I106" s="184"/>
      <c r="L106" s="180"/>
      <c r="M106" s="185"/>
      <c r="N106" s="186"/>
      <c r="O106" s="186"/>
      <c r="P106" s="186"/>
      <c r="Q106" s="186"/>
      <c r="R106" s="186"/>
      <c r="S106" s="186"/>
      <c r="T106" s="187"/>
      <c r="AT106" s="181" t="s">
        <v>135</v>
      </c>
      <c r="AU106" s="181" t="s">
        <v>84</v>
      </c>
      <c r="AV106" s="11" t="s">
        <v>84</v>
      </c>
      <c r="AW106" s="11" t="s">
        <v>40</v>
      </c>
      <c r="AX106" s="11" t="s">
        <v>77</v>
      </c>
      <c r="AY106" s="181" t="s">
        <v>124</v>
      </c>
    </row>
    <row r="107" spans="2:51" s="12" customFormat="1" ht="22.5" customHeight="1">
      <c r="B107" s="188"/>
      <c r="D107" s="189" t="s">
        <v>135</v>
      </c>
      <c r="E107" s="190" t="s">
        <v>31</v>
      </c>
      <c r="F107" s="191" t="s">
        <v>139</v>
      </c>
      <c r="H107" s="192">
        <v>1.414</v>
      </c>
      <c r="I107" s="193"/>
      <c r="L107" s="188"/>
      <c r="M107" s="194"/>
      <c r="N107" s="195"/>
      <c r="O107" s="195"/>
      <c r="P107" s="195"/>
      <c r="Q107" s="195"/>
      <c r="R107" s="195"/>
      <c r="S107" s="195"/>
      <c r="T107" s="196"/>
      <c r="AT107" s="197" t="s">
        <v>135</v>
      </c>
      <c r="AU107" s="197" t="s">
        <v>84</v>
      </c>
      <c r="AV107" s="12" t="s">
        <v>131</v>
      </c>
      <c r="AW107" s="12" t="s">
        <v>40</v>
      </c>
      <c r="AX107" s="12" t="s">
        <v>22</v>
      </c>
      <c r="AY107" s="197" t="s">
        <v>124</v>
      </c>
    </row>
    <row r="108" spans="2:65" s="1" customFormat="1" ht="22.5" customHeight="1">
      <c r="B108" s="165"/>
      <c r="C108" s="166" t="s">
        <v>131</v>
      </c>
      <c r="D108" s="166" t="s">
        <v>126</v>
      </c>
      <c r="E108" s="167" t="s">
        <v>156</v>
      </c>
      <c r="F108" s="168" t="s">
        <v>157</v>
      </c>
      <c r="G108" s="169" t="s">
        <v>158</v>
      </c>
      <c r="H108" s="170">
        <v>3</v>
      </c>
      <c r="I108" s="171"/>
      <c r="J108" s="172">
        <f>ROUND(I108*H108,2)</f>
        <v>0</v>
      </c>
      <c r="K108" s="168" t="s">
        <v>130</v>
      </c>
      <c r="L108" s="35"/>
      <c r="M108" s="173" t="s">
        <v>31</v>
      </c>
      <c r="N108" s="174" t="s">
        <v>48</v>
      </c>
      <c r="O108" s="3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8" t="s">
        <v>131</v>
      </c>
      <c r="AT108" s="18" t="s">
        <v>126</v>
      </c>
      <c r="AU108" s="18" t="s">
        <v>84</v>
      </c>
      <c r="AY108" s="18" t="s">
        <v>124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22</v>
      </c>
      <c r="BK108" s="177">
        <f>ROUND(I108*H108,2)</f>
        <v>0</v>
      </c>
      <c r="BL108" s="18" t="s">
        <v>131</v>
      </c>
      <c r="BM108" s="18" t="s">
        <v>159</v>
      </c>
    </row>
    <row r="109" spans="2:47" s="1" customFormat="1" ht="22.5" customHeight="1">
      <c r="B109" s="35"/>
      <c r="D109" s="178" t="s">
        <v>133</v>
      </c>
      <c r="F109" s="179" t="s">
        <v>160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133</v>
      </c>
      <c r="AU109" s="18" t="s">
        <v>84</v>
      </c>
    </row>
    <row r="110" spans="2:51" s="11" customFormat="1" ht="22.5" customHeight="1">
      <c r="B110" s="180"/>
      <c r="D110" s="189" t="s">
        <v>135</v>
      </c>
      <c r="E110" s="206" t="s">
        <v>31</v>
      </c>
      <c r="F110" s="207" t="s">
        <v>161</v>
      </c>
      <c r="H110" s="208">
        <v>3</v>
      </c>
      <c r="I110" s="184"/>
      <c r="L110" s="180"/>
      <c r="M110" s="185"/>
      <c r="N110" s="186"/>
      <c r="O110" s="186"/>
      <c r="P110" s="186"/>
      <c r="Q110" s="186"/>
      <c r="R110" s="186"/>
      <c r="S110" s="186"/>
      <c r="T110" s="187"/>
      <c r="AT110" s="181" t="s">
        <v>135</v>
      </c>
      <c r="AU110" s="181" t="s">
        <v>84</v>
      </c>
      <c r="AV110" s="11" t="s">
        <v>84</v>
      </c>
      <c r="AW110" s="11" t="s">
        <v>40</v>
      </c>
      <c r="AX110" s="11" t="s">
        <v>22</v>
      </c>
      <c r="AY110" s="181" t="s">
        <v>124</v>
      </c>
    </row>
    <row r="111" spans="2:65" s="1" customFormat="1" ht="22.5" customHeight="1">
      <c r="B111" s="165"/>
      <c r="C111" s="166" t="s">
        <v>162</v>
      </c>
      <c r="D111" s="166" t="s">
        <v>126</v>
      </c>
      <c r="E111" s="167" t="s">
        <v>163</v>
      </c>
      <c r="F111" s="168" t="s">
        <v>164</v>
      </c>
      <c r="G111" s="169" t="s">
        <v>158</v>
      </c>
      <c r="H111" s="170">
        <v>1</v>
      </c>
      <c r="I111" s="171"/>
      <c r="J111" s="172">
        <f>ROUND(I111*H111,2)</f>
        <v>0</v>
      </c>
      <c r="K111" s="168" t="s">
        <v>130</v>
      </c>
      <c r="L111" s="35"/>
      <c r="M111" s="173" t="s">
        <v>31</v>
      </c>
      <c r="N111" s="174" t="s">
        <v>48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131</v>
      </c>
      <c r="AT111" s="18" t="s">
        <v>126</v>
      </c>
      <c r="AU111" s="18" t="s">
        <v>84</v>
      </c>
      <c r="AY111" s="18" t="s">
        <v>124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22</v>
      </c>
      <c r="BK111" s="177">
        <f>ROUND(I111*H111,2)</f>
        <v>0</v>
      </c>
      <c r="BL111" s="18" t="s">
        <v>131</v>
      </c>
      <c r="BM111" s="18" t="s">
        <v>165</v>
      </c>
    </row>
    <row r="112" spans="2:47" s="1" customFormat="1" ht="22.5" customHeight="1">
      <c r="B112" s="35"/>
      <c r="D112" s="178" t="s">
        <v>133</v>
      </c>
      <c r="F112" s="179" t="s">
        <v>166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133</v>
      </c>
      <c r="AU112" s="18" t="s">
        <v>84</v>
      </c>
    </row>
    <row r="113" spans="2:51" s="11" customFormat="1" ht="22.5" customHeight="1">
      <c r="B113" s="180"/>
      <c r="D113" s="189" t="s">
        <v>135</v>
      </c>
      <c r="E113" s="206" t="s">
        <v>31</v>
      </c>
      <c r="F113" s="207" t="s">
        <v>167</v>
      </c>
      <c r="H113" s="208">
        <v>1</v>
      </c>
      <c r="I113" s="184"/>
      <c r="L113" s="180"/>
      <c r="M113" s="185"/>
      <c r="N113" s="186"/>
      <c r="O113" s="186"/>
      <c r="P113" s="186"/>
      <c r="Q113" s="186"/>
      <c r="R113" s="186"/>
      <c r="S113" s="186"/>
      <c r="T113" s="187"/>
      <c r="AT113" s="181" t="s">
        <v>135</v>
      </c>
      <c r="AU113" s="181" t="s">
        <v>84</v>
      </c>
      <c r="AV113" s="11" t="s">
        <v>84</v>
      </c>
      <c r="AW113" s="11" t="s">
        <v>40</v>
      </c>
      <c r="AX113" s="11" t="s">
        <v>22</v>
      </c>
      <c r="AY113" s="181" t="s">
        <v>124</v>
      </c>
    </row>
    <row r="114" spans="2:65" s="1" customFormat="1" ht="22.5" customHeight="1">
      <c r="B114" s="165"/>
      <c r="C114" s="166" t="s">
        <v>168</v>
      </c>
      <c r="D114" s="166" t="s">
        <v>126</v>
      </c>
      <c r="E114" s="167" t="s">
        <v>169</v>
      </c>
      <c r="F114" s="168" t="s">
        <v>170</v>
      </c>
      <c r="G114" s="169" t="s">
        <v>158</v>
      </c>
      <c r="H114" s="170">
        <v>1</v>
      </c>
      <c r="I114" s="171"/>
      <c r="J114" s="172">
        <f>ROUND(I114*H114,2)</f>
        <v>0</v>
      </c>
      <c r="K114" s="168" t="s">
        <v>130</v>
      </c>
      <c r="L114" s="35"/>
      <c r="M114" s="173" t="s">
        <v>31</v>
      </c>
      <c r="N114" s="174" t="s">
        <v>48</v>
      </c>
      <c r="O114" s="36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8" t="s">
        <v>131</v>
      </c>
      <c r="AT114" s="18" t="s">
        <v>126</v>
      </c>
      <c r="AU114" s="18" t="s">
        <v>84</v>
      </c>
      <c r="AY114" s="18" t="s">
        <v>124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22</v>
      </c>
      <c r="BK114" s="177">
        <f>ROUND(I114*H114,2)</f>
        <v>0</v>
      </c>
      <c r="BL114" s="18" t="s">
        <v>131</v>
      </c>
      <c r="BM114" s="18" t="s">
        <v>171</v>
      </c>
    </row>
    <row r="115" spans="2:47" s="1" customFormat="1" ht="30" customHeight="1">
      <c r="B115" s="35"/>
      <c r="D115" s="178" t="s">
        <v>133</v>
      </c>
      <c r="F115" s="179" t="s">
        <v>172</v>
      </c>
      <c r="I115" s="139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133</v>
      </c>
      <c r="AU115" s="18" t="s">
        <v>84</v>
      </c>
    </row>
    <row r="116" spans="2:51" s="11" customFormat="1" ht="22.5" customHeight="1">
      <c r="B116" s="180"/>
      <c r="D116" s="189" t="s">
        <v>135</v>
      </c>
      <c r="E116" s="206" t="s">
        <v>31</v>
      </c>
      <c r="F116" s="207" t="s">
        <v>173</v>
      </c>
      <c r="H116" s="208">
        <v>1</v>
      </c>
      <c r="I116" s="184"/>
      <c r="L116" s="180"/>
      <c r="M116" s="185"/>
      <c r="N116" s="186"/>
      <c r="O116" s="186"/>
      <c r="P116" s="186"/>
      <c r="Q116" s="186"/>
      <c r="R116" s="186"/>
      <c r="S116" s="186"/>
      <c r="T116" s="187"/>
      <c r="AT116" s="181" t="s">
        <v>135</v>
      </c>
      <c r="AU116" s="181" t="s">
        <v>84</v>
      </c>
      <c r="AV116" s="11" t="s">
        <v>84</v>
      </c>
      <c r="AW116" s="11" t="s">
        <v>40</v>
      </c>
      <c r="AX116" s="11" t="s">
        <v>22</v>
      </c>
      <c r="AY116" s="181" t="s">
        <v>124</v>
      </c>
    </row>
    <row r="117" spans="2:65" s="1" customFormat="1" ht="22.5" customHeight="1">
      <c r="B117" s="165"/>
      <c r="C117" s="166" t="s">
        <v>174</v>
      </c>
      <c r="D117" s="166" t="s">
        <v>126</v>
      </c>
      <c r="E117" s="167" t="s">
        <v>175</v>
      </c>
      <c r="F117" s="168" t="s">
        <v>176</v>
      </c>
      <c r="G117" s="169" t="s">
        <v>158</v>
      </c>
      <c r="H117" s="170">
        <v>9</v>
      </c>
      <c r="I117" s="171"/>
      <c r="J117" s="172">
        <f>ROUND(I117*H117,2)</f>
        <v>0</v>
      </c>
      <c r="K117" s="168" t="s">
        <v>130</v>
      </c>
      <c r="L117" s="35"/>
      <c r="M117" s="173" t="s">
        <v>31</v>
      </c>
      <c r="N117" s="174" t="s">
        <v>48</v>
      </c>
      <c r="O117" s="36"/>
      <c r="P117" s="175">
        <f>O117*H117</f>
        <v>0</v>
      </c>
      <c r="Q117" s="175">
        <v>8E-05</v>
      </c>
      <c r="R117" s="175">
        <f>Q117*H117</f>
        <v>0.00072</v>
      </c>
      <c r="S117" s="175">
        <v>0</v>
      </c>
      <c r="T117" s="176">
        <f>S117*H117</f>
        <v>0</v>
      </c>
      <c r="AR117" s="18" t="s">
        <v>131</v>
      </c>
      <c r="AT117" s="18" t="s">
        <v>126</v>
      </c>
      <c r="AU117" s="18" t="s">
        <v>84</v>
      </c>
      <c r="AY117" s="18" t="s">
        <v>124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22</v>
      </c>
      <c r="BK117" s="177">
        <f>ROUND(I117*H117,2)</f>
        <v>0</v>
      </c>
      <c r="BL117" s="18" t="s">
        <v>131</v>
      </c>
      <c r="BM117" s="18" t="s">
        <v>177</v>
      </c>
    </row>
    <row r="118" spans="2:47" s="1" customFormat="1" ht="30" customHeight="1">
      <c r="B118" s="35"/>
      <c r="D118" s="178" t="s">
        <v>133</v>
      </c>
      <c r="F118" s="179" t="s">
        <v>178</v>
      </c>
      <c r="I118" s="139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133</v>
      </c>
      <c r="AU118" s="18" t="s">
        <v>84</v>
      </c>
    </row>
    <row r="119" spans="2:51" s="11" customFormat="1" ht="31.5" customHeight="1">
      <c r="B119" s="180"/>
      <c r="D119" s="189" t="s">
        <v>135</v>
      </c>
      <c r="E119" s="206" t="s">
        <v>31</v>
      </c>
      <c r="F119" s="207" t="s">
        <v>179</v>
      </c>
      <c r="H119" s="208">
        <v>9</v>
      </c>
      <c r="I119" s="184"/>
      <c r="L119" s="180"/>
      <c r="M119" s="185"/>
      <c r="N119" s="186"/>
      <c r="O119" s="186"/>
      <c r="P119" s="186"/>
      <c r="Q119" s="186"/>
      <c r="R119" s="186"/>
      <c r="S119" s="186"/>
      <c r="T119" s="187"/>
      <c r="AT119" s="181" t="s">
        <v>135</v>
      </c>
      <c r="AU119" s="181" t="s">
        <v>84</v>
      </c>
      <c r="AV119" s="11" t="s">
        <v>84</v>
      </c>
      <c r="AW119" s="11" t="s">
        <v>40</v>
      </c>
      <c r="AX119" s="11" t="s">
        <v>22</v>
      </c>
      <c r="AY119" s="181" t="s">
        <v>124</v>
      </c>
    </row>
    <row r="120" spans="2:65" s="1" customFormat="1" ht="22.5" customHeight="1">
      <c r="B120" s="165"/>
      <c r="C120" s="166" t="s">
        <v>180</v>
      </c>
      <c r="D120" s="166" t="s">
        <v>126</v>
      </c>
      <c r="E120" s="167" t="s">
        <v>181</v>
      </c>
      <c r="F120" s="168" t="s">
        <v>182</v>
      </c>
      <c r="G120" s="169" t="s">
        <v>158</v>
      </c>
      <c r="H120" s="170">
        <v>1</v>
      </c>
      <c r="I120" s="171"/>
      <c r="J120" s="172">
        <f>ROUND(I120*H120,2)</f>
        <v>0</v>
      </c>
      <c r="K120" s="168" t="s">
        <v>130</v>
      </c>
      <c r="L120" s="35"/>
      <c r="M120" s="173" t="s">
        <v>31</v>
      </c>
      <c r="N120" s="174" t="s">
        <v>48</v>
      </c>
      <c r="O120" s="36"/>
      <c r="P120" s="175">
        <f>O120*H120</f>
        <v>0</v>
      </c>
      <c r="Q120" s="175">
        <v>8E-05</v>
      </c>
      <c r="R120" s="175">
        <f>Q120*H120</f>
        <v>8E-05</v>
      </c>
      <c r="S120" s="175">
        <v>0</v>
      </c>
      <c r="T120" s="176">
        <f>S120*H120</f>
        <v>0</v>
      </c>
      <c r="AR120" s="18" t="s">
        <v>131</v>
      </c>
      <c r="AT120" s="18" t="s">
        <v>126</v>
      </c>
      <c r="AU120" s="18" t="s">
        <v>84</v>
      </c>
      <c r="AY120" s="18" t="s">
        <v>124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8" t="s">
        <v>22</v>
      </c>
      <c r="BK120" s="177">
        <f>ROUND(I120*H120,2)</f>
        <v>0</v>
      </c>
      <c r="BL120" s="18" t="s">
        <v>131</v>
      </c>
      <c r="BM120" s="18" t="s">
        <v>183</v>
      </c>
    </row>
    <row r="121" spans="2:47" s="1" customFormat="1" ht="30" customHeight="1">
      <c r="B121" s="35"/>
      <c r="D121" s="178" t="s">
        <v>133</v>
      </c>
      <c r="F121" s="179" t="s">
        <v>184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133</v>
      </c>
      <c r="AU121" s="18" t="s">
        <v>84</v>
      </c>
    </row>
    <row r="122" spans="2:51" s="11" customFormat="1" ht="22.5" customHeight="1">
      <c r="B122" s="180"/>
      <c r="D122" s="189" t="s">
        <v>135</v>
      </c>
      <c r="E122" s="206" t="s">
        <v>31</v>
      </c>
      <c r="F122" s="207" t="s">
        <v>167</v>
      </c>
      <c r="H122" s="208">
        <v>1</v>
      </c>
      <c r="I122" s="184"/>
      <c r="L122" s="180"/>
      <c r="M122" s="185"/>
      <c r="N122" s="186"/>
      <c r="O122" s="186"/>
      <c r="P122" s="186"/>
      <c r="Q122" s="186"/>
      <c r="R122" s="186"/>
      <c r="S122" s="186"/>
      <c r="T122" s="187"/>
      <c r="AT122" s="181" t="s">
        <v>135</v>
      </c>
      <c r="AU122" s="181" t="s">
        <v>84</v>
      </c>
      <c r="AV122" s="11" t="s">
        <v>84</v>
      </c>
      <c r="AW122" s="11" t="s">
        <v>40</v>
      </c>
      <c r="AX122" s="11" t="s">
        <v>22</v>
      </c>
      <c r="AY122" s="181" t="s">
        <v>124</v>
      </c>
    </row>
    <row r="123" spans="2:65" s="1" customFormat="1" ht="22.5" customHeight="1">
      <c r="B123" s="165"/>
      <c r="C123" s="166" t="s">
        <v>185</v>
      </c>
      <c r="D123" s="166" t="s">
        <v>126</v>
      </c>
      <c r="E123" s="167" t="s">
        <v>186</v>
      </c>
      <c r="F123" s="168" t="s">
        <v>187</v>
      </c>
      <c r="G123" s="169" t="s">
        <v>188</v>
      </c>
      <c r="H123" s="170">
        <v>125.004</v>
      </c>
      <c r="I123" s="171"/>
      <c r="J123" s="172">
        <f>ROUND(I123*H123,2)</f>
        <v>0</v>
      </c>
      <c r="K123" s="168" t="s">
        <v>130</v>
      </c>
      <c r="L123" s="35"/>
      <c r="M123" s="173" t="s">
        <v>31</v>
      </c>
      <c r="N123" s="174" t="s">
        <v>48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8" t="s">
        <v>131</v>
      </c>
      <c r="AT123" s="18" t="s">
        <v>126</v>
      </c>
      <c r="AU123" s="18" t="s">
        <v>84</v>
      </c>
      <c r="AY123" s="18" t="s">
        <v>124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22</v>
      </c>
      <c r="BK123" s="177">
        <f>ROUND(I123*H123,2)</f>
        <v>0</v>
      </c>
      <c r="BL123" s="18" t="s">
        <v>131</v>
      </c>
      <c r="BM123" s="18" t="s">
        <v>189</v>
      </c>
    </row>
    <row r="124" spans="2:47" s="1" customFormat="1" ht="30" customHeight="1">
      <c r="B124" s="35"/>
      <c r="D124" s="178" t="s">
        <v>133</v>
      </c>
      <c r="F124" s="179" t="s">
        <v>190</v>
      </c>
      <c r="I124" s="139"/>
      <c r="L124" s="35"/>
      <c r="M124" s="64"/>
      <c r="N124" s="36"/>
      <c r="O124" s="36"/>
      <c r="P124" s="36"/>
      <c r="Q124" s="36"/>
      <c r="R124" s="36"/>
      <c r="S124" s="36"/>
      <c r="T124" s="65"/>
      <c r="AT124" s="18" t="s">
        <v>133</v>
      </c>
      <c r="AU124" s="18" t="s">
        <v>84</v>
      </c>
    </row>
    <row r="125" spans="2:51" s="11" customFormat="1" ht="22.5" customHeight="1">
      <c r="B125" s="180"/>
      <c r="D125" s="178" t="s">
        <v>135</v>
      </c>
      <c r="E125" s="181" t="s">
        <v>31</v>
      </c>
      <c r="F125" s="182" t="s">
        <v>191</v>
      </c>
      <c r="H125" s="183">
        <v>109.38</v>
      </c>
      <c r="I125" s="184"/>
      <c r="L125" s="180"/>
      <c r="M125" s="185"/>
      <c r="N125" s="186"/>
      <c r="O125" s="186"/>
      <c r="P125" s="186"/>
      <c r="Q125" s="186"/>
      <c r="R125" s="186"/>
      <c r="S125" s="186"/>
      <c r="T125" s="187"/>
      <c r="AT125" s="181" t="s">
        <v>135</v>
      </c>
      <c r="AU125" s="181" t="s">
        <v>84</v>
      </c>
      <c r="AV125" s="11" t="s">
        <v>84</v>
      </c>
      <c r="AW125" s="11" t="s">
        <v>40</v>
      </c>
      <c r="AX125" s="11" t="s">
        <v>77</v>
      </c>
      <c r="AY125" s="181" t="s">
        <v>124</v>
      </c>
    </row>
    <row r="126" spans="2:51" s="11" customFormat="1" ht="22.5" customHeight="1">
      <c r="B126" s="180"/>
      <c r="D126" s="178" t="s">
        <v>135</v>
      </c>
      <c r="E126" s="181" t="s">
        <v>31</v>
      </c>
      <c r="F126" s="182" t="s">
        <v>192</v>
      </c>
      <c r="H126" s="183">
        <v>13.464</v>
      </c>
      <c r="I126" s="184"/>
      <c r="L126" s="180"/>
      <c r="M126" s="185"/>
      <c r="N126" s="186"/>
      <c r="O126" s="186"/>
      <c r="P126" s="186"/>
      <c r="Q126" s="186"/>
      <c r="R126" s="186"/>
      <c r="S126" s="186"/>
      <c r="T126" s="187"/>
      <c r="AT126" s="181" t="s">
        <v>135</v>
      </c>
      <c r="AU126" s="181" t="s">
        <v>84</v>
      </c>
      <c r="AV126" s="11" t="s">
        <v>84</v>
      </c>
      <c r="AW126" s="11" t="s">
        <v>40</v>
      </c>
      <c r="AX126" s="11" t="s">
        <v>77</v>
      </c>
      <c r="AY126" s="181" t="s">
        <v>124</v>
      </c>
    </row>
    <row r="127" spans="2:51" s="11" customFormat="1" ht="22.5" customHeight="1">
      <c r="B127" s="180"/>
      <c r="D127" s="178" t="s">
        <v>135</v>
      </c>
      <c r="E127" s="181" t="s">
        <v>31</v>
      </c>
      <c r="F127" s="182" t="s">
        <v>193</v>
      </c>
      <c r="H127" s="183">
        <v>2.16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135</v>
      </c>
      <c r="AU127" s="181" t="s">
        <v>84</v>
      </c>
      <c r="AV127" s="11" t="s">
        <v>84</v>
      </c>
      <c r="AW127" s="11" t="s">
        <v>40</v>
      </c>
      <c r="AX127" s="11" t="s">
        <v>77</v>
      </c>
      <c r="AY127" s="181" t="s">
        <v>124</v>
      </c>
    </row>
    <row r="128" spans="2:51" s="12" customFormat="1" ht="22.5" customHeight="1">
      <c r="B128" s="188"/>
      <c r="D128" s="189" t="s">
        <v>135</v>
      </c>
      <c r="E128" s="190" t="s">
        <v>31</v>
      </c>
      <c r="F128" s="191" t="s">
        <v>139</v>
      </c>
      <c r="H128" s="192">
        <v>125.004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7" t="s">
        <v>135</v>
      </c>
      <c r="AU128" s="197" t="s">
        <v>84</v>
      </c>
      <c r="AV128" s="12" t="s">
        <v>131</v>
      </c>
      <c r="AW128" s="12" t="s">
        <v>40</v>
      </c>
      <c r="AX128" s="12" t="s">
        <v>22</v>
      </c>
      <c r="AY128" s="197" t="s">
        <v>124</v>
      </c>
    </row>
    <row r="129" spans="2:65" s="1" customFormat="1" ht="22.5" customHeight="1">
      <c r="B129" s="165"/>
      <c r="C129" s="166" t="s">
        <v>27</v>
      </c>
      <c r="D129" s="166" t="s">
        <v>126</v>
      </c>
      <c r="E129" s="167" t="s">
        <v>194</v>
      </c>
      <c r="F129" s="168" t="s">
        <v>195</v>
      </c>
      <c r="G129" s="169" t="s">
        <v>188</v>
      </c>
      <c r="H129" s="170">
        <v>203.751</v>
      </c>
      <c r="I129" s="171"/>
      <c r="J129" s="172">
        <f>ROUND(I129*H129,2)</f>
        <v>0</v>
      </c>
      <c r="K129" s="168" t="s">
        <v>130</v>
      </c>
      <c r="L129" s="35"/>
      <c r="M129" s="173" t="s">
        <v>31</v>
      </c>
      <c r="N129" s="174" t="s">
        <v>48</v>
      </c>
      <c r="O129" s="36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AR129" s="18" t="s">
        <v>131</v>
      </c>
      <c r="AT129" s="18" t="s">
        <v>126</v>
      </c>
      <c r="AU129" s="18" t="s">
        <v>84</v>
      </c>
      <c r="AY129" s="18" t="s">
        <v>124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22</v>
      </c>
      <c r="BK129" s="177">
        <f>ROUND(I129*H129,2)</f>
        <v>0</v>
      </c>
      <c r="BL129" s="18" t="s">
        <v>131</v>
      </c>
      <c r="BM129" s="18" t="s">
        <v>196</v>
      </c>
    </row>
    <row r="130" spans="2:47" s="1" customFormat="1" ht="30" customHeight="1">
      <c r="B130" s="35"/>
      <c r="D130" s="178" t="s">
        <v>133</v>
      </c>
      <c r="F130" s="179" t="s">
        <v>197</v>
      </c>
      <c r="I130" s="139"/>
      <c r="L130" s="35"/>
      <c r="M130" s="64"/>
      <c r="N130" s="36"/>
      <c r="O130" s="36"/>
      <c r="P130" s="36"/>
      <c r="Q130" s="36"/>
      <c r="R130" s="36"/>
      <c r="S130" s="36"/>
      <c r="T130" s="65"/>
      <c r="AT130" s="18" t="s">
        <v>133</v>
      </c>
      <c r="AU130" s="18" t="s">
        <v>84</v>
      </c>
    </row>
    <row r="131" spans="2:51" s="11" customFormat="1" ht="22.5" customHeight="1">
      <c r="B131" s="180"/>
      <c r="D131" s="178" t="s">
        <v>135</v>
      </c>
      <c r="E131" s="181" t="s">
        <v>31</v>
      </c>
      <c r="F131" s="182" t="s">
        <v>198</v>
      </c>
      <c r="H131" s="183">
        <v>2.16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135</v>
      </c>
      <c r="AU131" s="181" t="s">
        <v>84</v>
      </c>
      <c r="AV131" s="11" t="s">
        <v>84</v>
      </c>
      <c r="AW131" s="11" t="s">
        <v>40</v>
      </c>
      <c r="AX131" s="11" t="s">
        <v>77</v>
      </c>
      <c r="AY131" s="181" t="s">
        <v>124</v>
      </c>
    </row>
    <row r="132" spans="2:51" s="11" customFormat="1" ht="22.5" customHeight="1">
      <c r="B132" s="180"/>
      <c r="D132" s="178" t="s">
        <v>135</v>
      </c>
      <c r="E132" s="181" t="s">
        <v>31</v>
      </c>
      <c r="F132" s="182" t="s">
        <v>199</v>
      </c>
      <c r="H132" s="183">
        <v>13.452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135</v>
      </c>
      <c r="AU132" s="181" t="s">
        <v>84</v>
      </c>
      <c r="AV132" s="11" t="s">
        <v>84</v>
      </c>
      <c r="AW132" s="11" t="s">
        <v>40</v>
      </c>
      <c r="AX132" s="11" t="s">
        <v>77</v>
      </c>
      <c r="AY132" s="181" t="s">
        <v>124</v>
      </c>
    </row>
    <row r="133" spans="2:51" s="11" customFormat="1" ht="22.5" customHeight="1">
      <c r="B133" s="180"/>
      <c r="D133" s="178" t="s">
        <v>135</v>
      </c>
      <c r="E133" s="181" t="s">
        <v>31</v>
      </c>
      <c r="F133" s="182" t="s">
        <v>200</v>
      </c>
      <c r="H133" s="183">
        <v>158.888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135</v>
      </c>
      <c r="AU133" s="181" t="s">
        <v>84</v>
      </c>
      <c r="AV133" s="11" t="s">
        <v>84</v>
      </c>
      <c r="AW133" s="11" t="s">
        <v>40</v>
      </c>
      <c r="AX133" s="11" t="s">
        <v>77</v>
      </c>
      <c r="AY133" s="181" t="s">
        <v>124</v>
      </c>
    </row>
    <row r="134" spans="2:51" s="11" customFormat="1" ht="22.5" customHeight="1">
      <c r="B134" s="180"/>
      <c r="D134" s="178" t="s">
        <v>135</v>
      </c>
      <c r="E134" s="181" t="s">
        <v>31</v>
      </c>
      <c r="F134" s="182" t="s">
        <v>201</v>
      </c>
      <c r="H134" s="183">
        <v>7.682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135</v>
      </c>
      <c r="AU134" s="181" t="s">
        <v>84</v>
      </c>
      <c r="AV134" s="11" t="s">
        <v>84</v>
      </c>
      <c r="AW134" s="11" t="s">
        <v>40</v>
      </c>
      <c r="AX134" s="11" t="s">
        <v>77</v>
      </c>
      <c r="AY134" s="181" t="s">
        <v>124</v>
      </c>
    </row>
    <row r="135" spans="2:51" s="11" customFormat="1" ht="22.5" customHeight="1">
      <c r="B135" s="180"/>
      <c r="D135" s="178" t="s">
        <v>135</v>
      </c>
      <c r="E135" s="181" t="s">
        <v>31</v>
      </c>
      <c r="F135" s="182" t="s">
        <v>202</v>
      </c>
      <c r="H135" s="183">
        <v>20.825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135</v>
      </c>
      <c r="AU135" s="181" t="s">
        <v>84</v>
      </c>
      <c r="AV135" s="11" t="s">
        <v>84</v>
      </c>
      <c r="AW135" s="11" t="s">
        <v>40</v>
      </c>
      <c r="AX135" s="11" t="s">
        <v>77</v>
      </c>
      <c r="AY135" s="181" t="s">
        <v>124</v>
      </c>
    </row>
    <row r="136" spans="2:51" s="11" customFormat="1" ht="22.5" customHeight="1">
      <c r="B136" s="180"/>
      <c r="D136" s="178" t="s">
        <v>135</v>
      </c>
      <c r="E136" s="181" t="s">
        <v>31</v>
      </c>
      <c r="F136" s="182" t="s">
        <v>203</v>
      </c>
      <c r="H136" s="183">
        <v>0.744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135</v>
      </c>
      <c r="AU136" s="181" t="s">
        <v>84</v>
      </c>
      <c r="AV136" s="11" t="s">
        <v>84</v>
      </c>
      <c r="AW136" s="11" t="s">
        <v>40</v>
      </c>
      <c r="AX136" s="11" t="s">
        <v>77</v>
      </c>
      <c r="AY136" s="181" t="s">
        <v>124</v>
      </c>
    </row>
    <row r="137" spans="2:51" s="12" customFormat="1" ht="22.5" customHeight="1">
      <c r="B137" s="188"/>
      <c r="D137" s="189" t="s">
        <v>135</v>
      </c>
      <c r="E137" s="190" t="s">
        <v>31</v>
      </c>
      <c r="F137" s="191" t="s">
        <v>139</v>
      </c>
      <c r="H137" s="192">
        <v>203.751</v>
      </c>
      <c r="I137" s="193"/>
      <c r="L137" s="188"/>
      <c r="M137" s="194"/>
      <c r="N137" s="195"/>
      <c r="O137" s="195"/>
      <c r="P137" s="195"/>
      <c r="Q137" s="195"/>
      <c r="R137" s="195"/>
      <c r="S137" s="195"/>
      <c r="T137" s="196"/>
      <c r="AT137" s="197" t="s">
        <v>135</v>
      </c>
      <c r="AU137" s="197" t="s">
        <v>84</v>
      </c>
      <c r="AV137" s="12" t="s">
        <v>131</v>
      </c>
      <c r="AW137" s="12" t="s">
        <v>40</v>
      </c>
      <c r="AX137" s="12" t="s">
        <v>22</v>
      </c>
      <c r="AY137" s="197" t="s">
        <v>124</v>
      </c>
    </row>
    <row r="138" spans="2:65" s="1" customFormat="1" ht="22.5" customHeight="1">
      <c r="B138" s="165"/>
      <c r="C138" s="166" t="s">
        <v>204</v>
      </c>
      <c r="D138" s="166" t="s">
        <v>126</v>
      </c>
      <c r="E138" s="167" t="s">
        <v>205</v>
      </c>
      <c r="F138" s="168" t="s">
        <v>206</v>
      </c>
      <c r="G138" s="169" t="s">
        <v>188</v>
      </c>
      <c r="H138" s="170">
        <v>127.354</v>
      </c>
      <c r="I138" s="171"/>
      <c r="J138" s="172">
        <f>ROUND(I138*H138,2)</f>
        <v>0</v>
      </c>
      <c r="K138" s="168" t="s">
        <v>130</v>
      </c>
      <c r="L138" s="35"/>
      <c r="M138" s="173" t="s">
        <v>31</v>
      </c>
      <c r="N138" s="174" t="s">
        <v>48</v>
      </c>
      <c r="O138" s="36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AR138" s="18" t="s">
        <v>131</v>
      </c>
      <c r="AT138" s="18" t="s">
        <v>126</v>
      </c>
      <c r="AU138" s="18" t="s">
        <v>84</v>
      </c>
      <c r="AY138" s="18" t="s">
        <v>124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8" t="s">
        <v>22</v>
      </c>
      <c r="BK138" s="177">
        <f>ROUND(I138*H138,2)</f>
        <v>0</v>
      </c>
      <c r="BL138" s="18" t="s">
        <v>131</v>
      </c>
      <c r="BM138" s="18" t="s">
        <v>207</v>
      </c>
    </row>
    <row r="139" spans="2:47" s="1" customFormat="1" ht="30" customHeight="1">
      <c r="B139" s="35"/>
      <c r="D139" s="178" t="s">
        <v>133</v>
      </c>
      <c r="F139" s="179" t="s">
        <v>208</v>
      </c>
      <c r="I139" s="139"/>
      <c r="L139" s="35"/>
      <c r="M139" s="64"/>
      <c r="N139" s="36"/>
      <c r="O139" s="36"/>
      <c r="P139" s="36"/>
      <c r="Q139" s="36"/>
      <c r="R139" s="36"/>
      <c r="S139" s="36"/>
      <c r="T139" s="65"/>
      <c r="AT139" s="18" t="s">
        <v>133</v>
      </c>
      <c r="AU139" s="18" t="s">
        <v>84</v>
      </c>
    </row>
    <row r="140" spans="2:51" s="11" customFormat="1" ht="22.5" customHeight="1">
      <c r="B140" s="180"/>
      <c r="D140" s="189" t="s">
        <v>135</v>
      </c>
      <c r="E140" s="206" t="s">
        <v>31</v>
      </c>
      <c r="F140" s="207" t="s">
        <v>209</v>
      </c>
      <c r="H140" s="208">
        <v>127.354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135</v>
      </c>
      <c r="AU140" s="181" t="s">
        <v>84</v>
      </c>
      <c r="AV140" s="11" t="s">
        <v>84</v>
      </c>
      <c r="AW140" s="11" t="s">
        <v>40</v>
      </c>
      <c r="AX140" s="11" t="s">
        <v>22</v>
      </c>
      <c r="AY140" s="181" t="s">
        <v>124</v>
      </c>
    </row>
    <row r="141" spans="2:65" s="1" customFormat="1" ht="31.5" customHeight="1">
      <c r="B141" s="165"/>
      <c r="C141" s="166" t="s">
        <v>210</v>
      </c>
      <c r="D141" s="166" t="s">
        <v>126</v>
      </c>
      <c r="E141" s="167" t="s">
        <v>211</v>
      </c>
      <c r="F141" s="168" t="s">
        <v>212</v>
      </c>
      <c r="G141" s="169" t="s">
        <v>188</v>
      </c>
      <c r="H141" s="170">
        <v>127.354</v>
      </c>
      <c r="I141" s="171"/>
      <c r="J141" s="172">
        <f>ROUND(I141*H141,2)</f>
        <v>0</v>
      </c>
      <c r="K141" s="168" t="s">
        <v>130</v>
      </c>
      <c r="L141" s="35"/>
      <c r="M141" s="173" t="s">
        <v>31</v>
      </c>
      <c r="N141" s="174" t="s">
        <v>48</v>
      </c>
      <c r="O141" s="36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AR141" s="18" t="s">
        <v>131</v>
      </c>
      <c r="AT141" s="18" t="s">
        <v>126</v>
      </c>
      <c r="AU141" s="18" t="s">
        <v>84</v>
      </c>
      <c r="AY141" s="18" t="s">
        <v>124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22</v>
      </c>
      <c r="BK141" s="177">
        <f>ROUND(I141*H141,2)</f>
        <v>0</v>
      </c>
      <c r="BL141" s="18" t="s">
        <v>131</v>
      </c>
      <c r="BM141" s="18" t="s">
        <v>213</v>
      </c>
    </row>
    <row r="142" spans="2:47" s="1" customFormat="1" ht="30" customHeight="1">
      <c r="B142" s="35"/>
      <c r="D142" s="178" t="s">
        <v>133</v>
      </c>
      <c r="F142" s="179" t="s">
        <v>214</v>
      </c>
      <c r="I142" s="139"/>
      <c r="L142" s="35"/>
      <c r="M142" s="64"/>
      <c r="N142" s="36"/>
      <c r="O142" s="36"/>
      <c r="P142" s="36"/>
      <c r="Q142" s="36"/>
      <c r="R142" s="36"/>
      <c r="S142" s="36"/>
      <c r="T142" s="65"/>
      <c r="AT142" s="18" t="s">
        <v>133</v>
      </c>
      <c r="AU142" s="18" t="s">
        <v>84</v>
      </c>
    </row>
    <row r="143" spans="2:51" s="11" customFormat="1" ht="22.5" customHeight="1">
      <c r="B143" s="180"/>
      <c r="D143" s="189" t="s">
        <v>135</v>
      </c>
      <c r="E143" s="206" t="s">
        <v>31</v>
      </c>
      <c r="F143" s="207" t="s">
        <v>215</v>
      </c>
      <c r="H143" s="208">
        <v>127.354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135</v>
      </c>
      <c r="AU143" s="181" t="s">
        <v>84</v>
      </c>
      <c r="AV143" s="11" t="s">
        <v>84</v>
      </c>
      <c r="AW143" s="11" t="s">
        <v>40</v>
      </c>
      <c r="AX143" s="11" t="s">
        <v>22</v>
      </c>
      <c r="AY143" s="181" t="s">
        <v>124</v>
      </c>
    </row>
    <row r="144" spans="2:65" s="1" customFormat="1" ht="22.5" customHeight="1">
      <c r="B144" s="165"/>
      <c r="C144" s="166" t="s">
        <v>216</v>
      </c>
      <c r="D144" s="166" t="s">
        <v>126</v>
      </c>
      <c r="E144" s="167" t="s">
        <v>217</v>
      </c>
      <c r="F144" s="168" t="s">
        <v>218</v>
      </c>
      <c r="G144" s="169" t="s">
        <v>142</v>
      </c>
      <c r="H144" s="170">
        <v>1</v>
      </c>
      <c r="I144" s="171"/>
      <c r="J144" s="172">
        <f>ROUND(I144*H144,2)</f>
        <v>0</v>
      </c>
      <c r="K144" s="168" t="s">
        <v>31</v>
      </c>
      <c r="L144" s="35"/>
      <c r="M144" s="173" t="s">
        <v>31</v>
      </c>
      <c r="N144" s="174" t="s">
        <v>48</v>
      </c>
      <c r="O144" s="36"/>
      <c r="P144" s="175">
        <f>O144*H144</f>
        <v>0</v>
      </c>
      <c r="Q144" s="175">
        <v>0.01797</v>
      </c>
      <c r="R144" s="175">
        <f>Q144*H144</f>
        <v>0.01797</v>
      </c>
      <c r="S144" s="175">
        <v>0</v>
      </c>
      <c r="T144" s="176">
        <f>S144*H144</f>
        <v>0</v>
      </c>
      <c r="AR144" s="18" t="s">
        <v>131</v>
      </c>
      <c r="AT144" s="18" t="s">
        <v>126</v>
      </c>
      <c r="AU144" s="18" t="s">
        <v>84</v>
      </c>
      <c r="AY144" s="18" t="s">
        <v>124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8" t="s">
        <v>22</v>
      </c>
      <c r="BK144" s="177">
        <f>ROUND(I144*H144,2)</f>
        <v>0</v>
      </c>
      <c r="BL144" s="18" t="s">
        <v>131</v>
      </c>
      <c r="BM144" s="18" t="s">
        <v>219</v>
      </c>
    </row>
    <row r="145" spans="2:51" s="11" customFormat="1" ht="22.5" customHeight="1">
      <c r="B145" s="180"/>
      <c r="D145" s="189" t="s">
        <v>135</v>
      </c>
      <c r="E145" s="206" t="s">
        <v>31</v>
      </c>
      <c r="F145" s="207" t="s">
        <v>220</v>
      </c>
      <c r="H145" s="208">
        <v>1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135</v>
      </c>
      <c r="AU145" s="181" t="s">
        <v>84</v>
      </c>
      <c r="AV145" s="11" t="s">
        <v>84</v>
      </c>
      <c r="AW145" s="11" t="s">
        <v>40</v>
      </c>
      <c r="AX145" s="11" t="s">
        <v>22</v>
      </c>
      <c r="AY145" s="181" t="s">
        <v>124</v>
      </c>
    </row>
    <row r="146" spans="2:65" s="1" customFormat="1" ht="22.5" customHeight="1">
      <c r="B146" s="165"/>
      <c r="C146" s="166" t="s">
        <v>221</v>
      </c>
      <c r="D146" s="166" t="s">
        <v>126</v>
      </c>
      <c r="E146" s="167" t="s">
        <v>222</v>
      </c>
      <c r="F146" s="168" t="s">
        <v>223</v>
      </c>
      <c r="G146" s="169" t="s">
        <v>224</v>
      </c>
      <c r="H146" s="170">
        <v>3024</v>
      </c>
      <c r="I146" s="171"/>
      <c r="J146" s="172">
        <f>ROUND(I146*H146,2)</f>
        <v>0</v>
      </c>
      <c r="K146" s="168" t="s">
        <v>130</v>
      </c>
      <c r="L146" s="35"/>
      <c r="M146" s="173" t="s">
        <v>31</v>
      </c>
      <c r="N146" s="174" t="s">
        <v>48</v>
      </c>
      <c r="O146" s="36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AR146" s="18" t="s">
        <v>131</v>
      </c>
      <c r="AT146" s="18" t="s">
        <v>126</v>
      </c>
      <c r="AU146" s="18" t="s">
        <v>84</v>
      </c>
      <c r="AY146" s="18" t="s">
        <v>124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22</v>
      </c>
      <c r="BK146" s="177">
        <f>ROUND(I146*H146,2)</f>
        <v>0</v>
      </c>
      <c r="BL146" s="18" t="s">
        <v>131</v>
      </c>
      <c r="BM146" s="18" t="s">
        <v>225</v>
      </c>
    </row>
    <row r="147" spans="2:47" s="1" customFormat="1" ht="22.5" customHeight="1">
      <c r="B147" s="35"/>
      <c r="D147" s="178" t="s">
        <v>133</v>
      </c>
      <c r="F147" s="179" t="s">
        <v>226</v>
      </c>
      <c r="I147" s="13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133</v>
      </c>
      <c r="AU147" s="18" t="s">
        <v>84</v>
      </c>
    </row>
    <row r="148" spans="2:51" s="11" customFormat="1" ht="22.5" customHeight="1">
      <c r="B148" s="180"/>
      <c r="D148" s="189" t="s">
        <v>135</v>
      </c>
      <c r="E148" s="206" t="s">
        <v>31</v>
      </c>
      <c r="F148" s="207" t="s">
        <v>227</v>
      </c>
      <c r="H148" s="208">
        <v>3024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135</v>
      </c>
      <c r="AU148" s="181" t="s">
        <v>84</v>
      </c>
      <c r="AV148" s="11" t="s">
        <v>84</v>
      </c>
      <c r="AW148" s="11" t="s">
        <v>40</v>
      </c>
      <c r="AX148" s="11" t="s">
        <v>22</v>
      </c>
      <c r="AY148" s="181" t="s">
        <v>124</v>
      </c>
    </row>
    <row r="149" spans="2:65" s="1" customFormat="1" ht="22.5" customHeight="1">
      <c r="B149" s="165"/>
      <c r="C149" s="166" t="s">
        <v>8</v>
      </c>
      <c r="D149" s="166" t="s">
        <v>126</v>
      </c>
      <c r="E149" s="167" t="s">
        <v>228</v>
      </c>
      <c r="F149" s="168" t="s">
        <v>229</v>
      </c>
      <c r="G149" s="169" t="s">
        <v>230</v>
      </c>
      <c r="H149" s="170">
        <v>126</v>
      </c>
      <c r="I149" s="171"/>
      <c r="J149" s="172">
        <f>ROUND(I149*H149,2)</f>
        <v>0</v>
      </c>
      <c r="K149" s="168" t="s">
        <v>130</v>
      </c>
      <c r="L149" s="35"/>
      <c r="M149" s="173" t="s">
        <v>31</v>
      </c>
      <c r="N149" s="174" t="s">
        <v>48</v>
      </c>
      <c r="O149" s="36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AR149" s="18" t="s">
        <v>131</v>
      </c>
      <c r="AT149" s="18" t="s">
        <v>126</v>
      </c>
      <c r="AU149" s="18" t="s">
        <v>84</v>
      </c>
      <c r="AY149" s="18" t="s">
        <v>124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22</v>
      </c>
      <c r="BK149" s="177">
        <f>ROUND(I149*H149,2)</f>
        <v>0</v>
      </c>
      <c r="BL149" s="18" t="s">
        <v>131</v>
      </c>
      <c r="BM149" s="18" t="s">
        <v>231</v>
      </c>
    </row>
    <row r="150" spans="2:47" s="1" customFormat="1" ht="30" customHeight="1">
      <c r="B150" s="35"/>
      <c r="D150" s="178" t="s">
        <v>133</v>
      </c>
      <c r="F150" s="179" t="s">
        <v>232</v>
      </c>
      <c r="I150" s="139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133</v>
      </c>
      <c r="AU150" s="18" t="s">
        <v>84</v>
      </c>
    </row>
    <row r="151" spans="2:51" s="11" customFormat="1" ht="22.5" customHeight="1">
      <c r="B151" s="180"/>
      <c r="D151" s="189" t="s">
        <v>135</v>
      </c>
      <c r="E151" s="206" t="s">
        <v>31</v>
      </c>
      <c r="F151" s="207" t="s">
        <v>233</v>
      </c>
      <c r="H151" s="208">
        <v>126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135</v>
      </c>
      <c r="AU151" s="181" t="s">
        <v>84</v>
      </c>
      <c r="AV151" s="11" t="s">
        <v>84</v>
      </c>
      <c r="AW151" s="11" t="s">
        <v>40</v>
      </c>
      <c r="AX151" s="11" t="s">
        <v>22</v>
      </c>
      <c r="AY151" s="181" t="s">
        <v>124</v>
      </c>
    </row>
    <row r="152" spans="2:65" s="1" customFormat="1" ht="22.5" customHeight="1">
      <c r="B152" s="165"/>
      <c r="C152" s="166" t="s">
        <v>234</v>
      </c>
      <c r="D152" s="166" t="s">
        <v>126</v>
      </c>
      <c r="E152" s="167" t="s">
        <v>235</v>
      </c>
      <c r="F152" s="168" t="s">
        <v>236</v>
      </c>
      <c r="G152" s="169" t="s">
        <v>188</v>
      </c>
      <c r="H152" s="170">
        <v>10.08</v>
      </c>
      <c r="I152" s="171"/>
      <c r="J152" s="172">
        <f>ROUND(I152*H152,2)</f>
        <v>0</v>
      </c>
      <c r="K152" s="168" t="s">
        <v>130</v>
      </c>
      <c r="L152" s="35"/>
      <c r="M152" s="173" t="s">
        <v>31</v>
      </c>
      <c r="N152" s="174" t="s">
        <v>48</v>
      </c>
      <c r="O152" s="36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AR152" s="18" t="s">
        <v>131</v>
      </c>
      <c r="AT152" s="18" t="s">
        <v>126</v>
      </c>
      <c r="AU152" s="18" t="s">
        <v>84</v>
      </c>
      <c r="AY152" s="18" t="s">
        <v>124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22</v>
      </c>
      <c r="BK152" s="177">
        <f>ROUND(I152*H152,2)</f>
        <v>0</v>
      </c>
      <c r="BL152" s="18" t="s">
        <v>131</v>
      </c>
      <c r="BM152" s="18" t="s">
        <v>237</v>
      </c>
    </row>
    <row r="153" spans="2:47" s="1" customFormat="1" ht="30" customHeight="1">
      <c r="B153" s="35"/>
      <c r="D153" s="178" t="s">
        <v>133</v>
      </c>
      <c r="F153" s="179" t="s">
        <v>238</v>
      </c>
      <c r="I153" s="139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133</v>
      </c>
      <c r="AU153" s="18" t="s">
        <v>84</v>
      </c>
    </row>
    <row r="154" spans="2:51" s="11" customFormat="1" ht="22.5" customHeight="1">
      <c r="B154" s="180"/>
      <c r="D154" s="189" t="s">
        <v>135</v>
      </c>
      <c r="E154" s="206" t="s">
        <v>31</v>
      </c>
      <c r="F154" s="207" t="s">
        <v>239</v>
      </c>
      <c r="H154" s="208">
        <v>10.08</v>
      </c>
      <c r="I154" s="184"/>
      <c r="L154" s="180"/>
      <c r="M154" s="185"/>
      <c r="N154" s="186"/>
      <c r="O154" s="186"/>
      <c r="P154" s="186"/>
      <c r="Q154" s="186"/>
      <c r="R154" s="186"/>
      <c r="S154" s="186"/>
      <c r="T154" s="187"/>
      <c r="AT154" s="181" t="s">
        <v>135</v>
      </c>
      <c r="AU154" s="181" t="s">
        <v>84</v>
      </c>
      <c r="AV154" s="11" t="s">
        <v>84</v>
      </c>
      <c r="AW154" s="11" t="s">
        <v>40</v>
      </c>
      <c r="AX154" s="11" t="s">
        <v>22</v>
      </c>
      <c r="AY154" s="181" t="s">
        <v>124</v>
      </c>
    </row>
    <row r="155" spans="2:65" s="1" customFormat="1" ht="22.5" customHeight="1">
      <c r="B155" s="165"/>
      <c r="C155" s="166" t="s">
        <v>240</v>
      </c>
      <c r="D155" s="166" t="s">
        <v>126</v>
      </c>
      <c r="E155" s="167" t="s">
        <v>241</v>
      </c>
      <c r="F155" s="168" t="s">
        <v>242</v>
      </c>
      <c r="G155" s="169" t="s">
        <v>188</v>
      </c>
      <c r="H155" s="170">
        <v>19.8</v>
      </c>
      <c r="I155" s="171"/>
      <c r="J155" s="172">
        <f>ROUND(I155*H155,2)</f>
        <v>0</v>
      </c>
      <c r="K155" s="168" t="s">
        <v>130</v>
      </c>
      <c r="L155" s="35"/>
      <c r="M155" s="173" t="s">
        <v>31</v>
      </c>
      <c r="N155" s="174" t="s">
        <v>48</v>
      </c>
      <c r="O155" s="36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AR155" s="18" t="s">
        <v>131</v>
      </c>
      <c r="AT155" s="18" t="s">
        <v>126</v>
      </c>
      <c r="AU155" s="18" t="s">
        <v>84</v>
      </c>
      <c r="AY155" s="18" t="s">
        <v>124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22</v>
      </c>
      <c r="BK155" s="177">
        <f>ROUND(I155*H155,2)</f>
        <v>0</v>
      </c>
      <c r="BL155" s="18" t="s">
        <v>131</v>
      </c>
      <c r="BM155" s="18" t="s">
        <v>243</v>
      </c>
    </row>
    <row r="156" spans="2:47" s="1" customFormat="1" ht="30" customHeight="1">
      <c r="B156" s="35"/>
      <c r="D156" s="178" t="s">
        <v>133</v>
      </c>
      <c r="F156" s="179" t="s">
        <v>244</v>
      </c>
      <c r="I156" s="139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133</v>
      </c>
      <c r="AU156" s="18" t="s">
        <v>84</v>
      </c>
    </row>
    <row r="157" spans="2:51" s="11" customFormat="1" ht="22.5" customHeight="1">
      <c r="B157" s="180"/>
      <c r="D157" s="189" t="s">
        <v>135</v>
      </c>
      <c r="E157" s="206" t="s">
        <v>31</v>
      </c>
      <c r="F157" s="207" t="s">
        <v>245</v>
      </c>
      <c r="H157" s="208">
        <v>19.8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135</v>
      </c>
      <c r="AU157" s="181" t="s">
        <v>84</v>
      </c>
      <c r="AV157" s="11" t="s">
        <v>84</v>
      </c>
      <c r="AW157" s="11" t="s">
        <v>40</v>
      </c>
      <c r="AX157" s="11" t="s">
        <v>22</v>
      </c>
      <c r="AY157" s="181" t="s">
        <v>124</v>
      </c>
    </row>
    <row r="158" spans="2:65" s="1" customFormat="1" ht="22.5" customHeight="1">
      <c r="B158" s="165"/>
      <c r="C158" s="166" t="s">
        <v>246</v>
      </c>
      <c r="D158" s="166" t="s">
        <v>126</v>
      </c>
      <c r="E158" s="167" t="s">
        <v>247</v>
      </c>
      <c r="F158" s="168" t="s">
        <v>248</v>
      </c>
      <c r="G158" s="169" t="s">
        <v>188</v>
      </c>
      <c r="H158" s="170">
        <v>141</v>
      </c>
      <c r="I158" s="171"/>
      <c r="J158" s="172">
        <f>ROUND(I158*H158,2)</f>
        <v>0</v>
      </c>
      <c r="K158" s="168" t="s">
        <v>130</v>
      </c>
      <c r="L158" s="35"/>
      <c r="M158" s="173" t="s">
        <v>31</v>
      </c>
      <c r="N158" s="174" t="s">
        <v>48</v>
      </c>
      <c r="O158" s="36"/>
      <c r="P158" s="175">
        <f>O158*H158</f>
        <v>0</v>
      </c>
      <c r="Q158" s="175">
        <v>0.00825</v>
      </c>
      <c r="R158" s="175">
        <f>Q158*H158</f>
        <v>1.1632500000000001</v>
      </c>
      <c r="S158" s="175">
        <v>0</v>
      </c>
      <c r="T158" s="176">
        <f>S158*H158</f>
        <v>0</v>
      </c>
      <c r="AR158" s="18" t="s">
        <v>131</v>
      </c>
      <c r="AT158" s="18" t="s">
        <v>126</v>
      </c>
      <c r="AU158" s="18" t="s">
        <v>84</v>
      </c>
      <c r="AY158" s="18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22</v>
      </c>
      <c r="BK158" s="177">
        <f>ROUND(I158*H158,2)</f>
        <v>0</v>
      </c>
      <c r="BL158" s="18" t="s">
        <v>131</v>
      </c>
      <c r="BM158" s="18" t="s">
        <v>249</v>
      </c>
    </row>
    <row r="159" spans="2:47" s="1" customFormat="1" ht="30" customHeight="1">
      <c r="B159" s="35"/>
      <c r="D159" s="178" t="s">
        <v>133</v>
      </c>
      <c r="F159" s="179" t="s">
        <v>250</v>
      </c>
      <c r="I159" s="13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133</v>
      </c>
      <c r="AU159" s="18" t="s">
        <v>84</v>
      </c>
    </row>
    <row r="160" spans="2:51" s="11" customFormat="1" ht="22.5" customHeight="1">
      <c r="B160" s="180"/>
      <c r="D160" s="189" t="s">
        <v>135</v>
      </c>
      <c r="E160" s="206" t="s">
        <v>31</v>
      </c>
      <c r="F160" s="207" t="s">
        <v>251</v>
      </c>
      <c r="H160" s="208">
        <v>141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135</v>
      </c>
      <c r="AU160" s="181" t="s">
        <v>84</v>
      </c>
      <c r="AV160" s="11" t="s">
        <v>84</v>
      </c>
      <c r="AW160" s="11" t="s">
        <v>40</v>
      </c>
      <c r="AX160" s="11" t="s">
        <v>22</v>
      </c>
      <c r="AY160" s="181" t="s">
        <v>124</v>
      </c>
    </row>
    <row r="161" spans="2:65" s="1" customFormat="1" ht="22.5" customHeight="1">
      <c r="B161" s="165"/>
      <c r="C161" s="166" t="s">
        <v>252</v>
      </c>
      <c r="D161" s="166" t="s">
        <v>126</v>
      </c>
      <c r="E161" s="167" t="s">
        <v>253</v>
      </c>
      <c r="F161" s="168" t="s">
        <v>254</v>
      </c>
      <c r="G161" s="169" t="s">
        <v>188</v>
      </c>
      <c r="H161" s="170">
        <v>213.612</v>
      </c>
      <c r="I161" s="171"/>
      <c r="J161" s="172">
        <f>ROUND(I161*H161,2)</f>
        <v>0</v>
      </c>
      <c r="K161" s="168" t="s">
        <v>130</v>
      </c>
      <c r="L161" s="35"/>
      <c r="M161" s="173" t="s">
        <v>31</v>
      </c>
      <c r="N161" s="174" t="s">
        <v>48</v>
      </c>
      <c r="O161" s="36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AR161" s="18" t="s">
        <v>131</v>
      </c>
      <c r="AT161" s="18" t="s">
        <v>126</v>
      </c>
      <c r="AU161" s="18" t="s">
        <v>84</v>
      </c>
      <c r="AY161" s="18" t="s">
        <v>124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22</v>
      </c>
      <c r="BK161" s="177">
        <f>ROUND(I161*H161,2)</f>
        <v>0</v>
      </c>
      <c r="BL161" s="18" t="s">
        <v>131</v>
      </c>
      <c r="BM161" s="18" t="s">
        <v>255</v>
      </c>
    </row>
    <row r="162" spans="2:51" s="13" customFormat="1" ht="22.5" customHeight="1">
      <c r="B162" s="198"/>
      <c r="D162" s="178" t="s">
        <v>135</v>
      </c>
      <c r="E162" s="199" t="s">
        <v>31</v>
      </c>
      <c r="F162" s="200" t="s">
        <v>256</v>
      </c>
      <c r="H162" s="201" t="s">
        <v>31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1" t="s">
        <v>135</v>
      </c>
      <c r="AU162" s="201" t="s">
        <v>84</v>
      </c>
      <c r="AV162" s="13" t="s">
        <v>22</v>
      </c>
      <c r="AW162" s="13" t="s">
        <v>40</v>
      </c>
      <c r="AX162" s="13" t="s">
        <v>77</v>
      </c>
      <c r="AY162" s="201" t="s">
        <v>124</v>
      </c>
    </row>
    <row r="163" spans="2:51" s="11" customFormat="1" ht="22.5" customHeight="1">
      <c r="B163" s="180"/>
      <c r="D163" s="178" t="s">
        <v>135</v>
      </c>
      <c r="E163" s="181" t="s">
        <v>31</v>
      </c>
      <c r="F163" s="182" t="s">
        <v>257</v>
      </c>
      <c r="H163" s="183">
        <v>3.767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135</v>
      </c>
      <c r="AU163" s="181" t="s">
        <v>84</v>
      </c>
      <c r="AV163" s="11" t="s">
        <v>84</v>
      </c>
      <c r="AW163" s="11" t="s">
        <v>40</v>
      </c>
      <c r="AX163" s="11" t="s">
        <v>77</v>
      </c>
      <c r="AY163" s="181" t="s">
        <v>124</v>
      </c>
    </row>
    <row r="164" spans="2:51" s="11" customFormat="1" ht="22.5" customHeight="1">
      <c r="B164" s="180"/>
      <c r="D164" s="178" t="s">
        <v>135</v>
      </c>
      <c r="E164" s="181" t="s">
        <v>31</v>
      </c>
      <c r="F164" s="182" t="s">
        <v>258</v>
      </c>
      <c r="H164" s="183">
        <v>1.968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135</v>
      </c>
      <c r="AU164" s="181" t="s">
        <v>84</v>
      </c>
      <c r="AV164" s="11" t="s">
        <v>84</v>
      </c>
      <c r="AW164" s="11" t="s">
        <v>40</v>
      </c>
      <c r="AX164" s="11" t="s">
        <v>77</v>
      </c>
      <c r="AY164" s="181" t="s">
        <v>124</v>
      </c>
    </row>
    <row r="165" spans="2:51" s="11" customFormat="1" ht="22.5" customHeight="1">
      <c r="B165" s="180"/>
      <c r="D165" s="178" t="s">
        <v>135</v>
      </c>
      <c r="E165" s="181" t="s">
        <v>31</v>
      </c>
      <c r="F165" s="182" t="s">
        <v>259</v>
      </c>
      <c r="H165" s="183">
        <v>4.284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135</v>
      </c>
      <c r="AU165" s="181" t="s">
        <v>84</v>
      </c>
      <c r="AV165" s="11" t="s">
        <v>84</v>
      </c>
      <c r="AW165" s="11" t="s">
        <v>40</v>
      </c>
      <c r="AX165" s="11" t="s">
        <v>77</v>
      </c>
      <c r="AY165" s="181" t="s">
        <v>124</v>
      </c>
    </row>
    <row r="166" spans="2:51" s="11" customFormat="1" ht="22.5" customHeight="1">
      <c r="B166" s="180"/>
      <c r="D166" s="178" t="s">
        <v>135</v>
      </c>
      <c r="E166" s="181" t="s">
        <v>31</v>
      </c>
      <c r="F166" s="182" t="s">
        <v>260</v>
      </c>
      <c r="H166" s="183">
        <v>1.461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135</v>
      </c>
      <c r="AU166" s="181" t="s">
        <v>84</v>
      </c>
      <c r="AV166" s="11" t="s">
        <v>84</v>
      </c>
      <c r="AW166" s="11" t="s">
        <v>40</v>
      </c>
      <c r="AX166" s="11" t="s">
        <v>77</v>
      </c>
      <c r="AY166" s="181" t="s">
        <v>124</v>
      </c>
    </row>
    <row r="167" spans="2:51" s="11" customFormat="1" ht="22.5" customHeight="1">
      <c r="B167" s="180"/>
      <c r="D167" s="178" t="s">
        <v>135</v>
      </c>
      <c r="E167" s="181" t="s">
        <v>31</v>
      </c>
      <c r="F167" s="182" t="s">
        <v>261</v>
      </c>
      <c r="H167" s="183">
        <v>6.987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135</v>
      </c>
      <c r="AU167" s="181" t="s">
        <v>84</v>
      </c>
      <c r="AV167" s="11" t="s">
        <v>84</v>
      </c>
      <c r="AW167" s="11" t="s">
        <v>40</v>
      </c>
      <c r="AX167" s="11" t="s">
        <v>77</v>
      </c>
      <c r="AY167" s="181" t="s">
        <v>124</v>
      </c>
    </row>
    <row r="168" spans="2:51" s="11" customFormat="1" ht="22.5" customHeight="1">
      <c r="B168" s="180"/>
      <c r="D168" s="178" t="s">
        <v>135</v>
      </c>
      <c r="E168" s="181" t="s">
        <v>31</v>
      </c>
      <c r="F168" s="182" t="s">
        <v>262</v>
      </c>
      <c r="H168" s="183">
        <v>5.539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135</v>
      </c>
      <c r="AU168" s="181" t="s">
        <v>84</v>
      </c>
      <c r="AV168" s="11" t="s">
        <v>84</v>
      </c>
      <c r="AW168" s="11" t="s">
        <v>40</v>
      </c>
      <c r="AX168" s="11" t="s">
        <v>77</v>
      </c>
      <c r="AY168" s="181" t="s">
        <v>124</v>
      </c>
    </row>
    <row r="169" spans="2:51" s="11" customFormat="1" ht="22.5" customHeight="1">
      <c r="B169" s="180"/>
      <c r="D169" s="178" t="s">
        <v>135</v>
      </c>
      <c r="E169" s="181" t="s">
        <v>31</v>
      </c>
      <c r="F169" s="182" t="s">
        <v>263</v>
      </c>
      <c r="H169" s="183">
        <v>20.335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135</v>
      </c>
      <c r="AU169" s="181" t="s">
        <v>84</v>
      </c>
      <c r="AV169" s="11" t="s">
        <v>84</v>
      </c>
      <c r="AW169" s="11" t="s">
        <v>40</v>
      </c>
      <c r="AX169" s="11" t="s">
        <v>77</v>
      </c>
      <c r="AY169" s="181" t="s">
        <v>124</v>
      </c>
    </row>
    <row r="170" spans="2:51" s="11" customFormat="1" ht="22.5" customHeight="1">
      <c r="B170" s="180"/>
      <c r="D170" s="178" t="s">
        <v>135</v>
      </c>
      <c r="E170" s="181" t="s">
        <v>31</v>
      </c>
      <c r="F170" s="182" t="s">
        <v>264</v>
      </c>
      <c r="H170" s="183">
        <v>2.195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135</v>
      </c>
      <c r="AU170" s="181" t="s">
        <v>84</v>
      </c>
      <c r="AV170" s="11" t="s">
        <v>84</v>
      </c>
      <c r="AW170" s="11" t="s">
        <v>40</v>
      </c>
      <c r="AX170" s="11" t="s">
        <v>77</v>
      </c>
      <c r="AY170" s="181" t="s">
        <v>124</v>
      </c>
    </row>
    <row r="171" spans="2:51" s="11" customFormat="1" ht="22.5" customHeight="1">
      <c r="B171" s="180"/>
      <c r="D171" s="178" t="s">
        <v>135</v>
      </c>
      <c r="E171" s="181" t="s">
        <v>31</v>
      </c>
      <c r="F171" s="182" t="s">
        <v>265</v>
      </c>
      <c r="H171" s="183">
        <v>167.076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135</v>
      </c>
      <c r="AU171" s="181" t="s">
        <v>84</v>
      </c>
      <c r="AV171" s="11" t="s">
        <v>84</v>
      </c>
      <c r="AW171" s="11" t="s">
        <v>40</v>
      </c>
      <c r="AX171" s="11" t="s">
        <v>77</v>
      </c>
      <c r="AY171" s="181" t="s">
        <v>124</v>
      </c>
    </row>
    <row r="172" spans="2:51" s="12" customFormat="1" ht="22.5" customHeight="1">
      <c r="B172" s="188"/>
      <c r="D172" s="189" t="s">
        <v>135</v>
      </c>
      <c r="E172" s="190" t="s">
        <v>31</v>
      </c>
      <c r="F172" s="191" t="s">
        <v>139</v>
      </c>
      <c r="H172" s="192">
        <v>213.612</v>
      </c>
      <c r="I172" s="193"/>
      <c r="L172" s="188"/>
      <c r="M172" s="194"/>
      <c r="N172" s="195"/>
      <c r="O172" s="195"/>
      <c r="P172" s="195"/>
      <c r="Q172" s="195"/>
      <c r="R172" s="195"/>
      <c r="S172" s="195"/>
      <c r="T172" s="196"/>
      <c r="AT172" s="197" t="s">
        <v>135</v>
      </c>
      <c r="AU172" s="197" t="s">
        <v>84</v>
      </c>
      <c r="AV172" s="12" t="s">
        <v>131</v>
      </c>
      <c r="AW172" s="12" t="s">
        <v>40</v>
      </c>
      <c r="AX172" s="12" t="s">
        <v>22</v>
      </c>
      <c r="AY172" s="197" t="s">
        <v>124</v>
      </c>
    </row>
    <row r="173" spans="2:65" s="1" customFormat="1" ht="22.5" customHeight="1">
      <c r="B173" s="165"/>
      <c r="C173" s="166" t="s">
        <v>266</v>
      </c>
      <c r="D173" s="166" t="s">
        <v>126</v>
      </c>
      <c r="E173" s="167" t="s">
        <v>267</v>
      </c>
      <c r="F173" s="168" t="s">
        <v>268</v>
      </c>
      <c r="G173" s="169" t="s">
        <v>188</v>
      </c>
      <c r="H173" s="170">
        <v>64.084</v>
      </c>
      <c r="I173" s="171"/>
      <c r="J173" s="172">
        <f>ROUND(I173*H173,2)</f>
        <v>0</v>
      </c>
      <c r="K173" s="168" t="s">
        <v>130</v>
      </c>
      <c r="L173" s="35"/>
      <c r="M173" s="173" t="s">
        <v>31</v>
      </c>
      <c r="N173" s="174" t="s">
        <v>48</v>
      </c>
      <c r="O173" s="36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AR173" s="18" t="s">
        <v>131</v>
      </c>
      <c r="AT173" s="18" t="s">
        <v>126</v>
      </c>
      <c r="AU173" s="18" t="s">
        <v>84</v>
      </c>
      <c r="AY173" s="18" t="s">
        <v>124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22</v>
      </c>
      <c r="BK173" s="177">
        <f>ROUND(I173*H173,2)</f>
        <v>0</v>
      </c>
      <c r="BL173" s="18" t="s">
        <v>131</v>
      </c>
      <c r="BM173" s="18" t="s">
        <v>269</v>
      </c>
    </row>
    <row r="174" spans="2:47" s="1" customFormat="1" ht="30" customHeight="1">
      <c r="B174" s="35"/>
      <c r="D174" s="178" t="s">
        <v>133</v>
      </c>
      <c r="F174" s="179" t="s">
        <v>270</v>
      </c>
      <c r="I174" s="139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133</v>
      </c>
      <c r="AU174" s="18" t="s">
        <v>84</v>
      </c>
    </row>
    <row r="175" spans="2:51" s="11" customFormat="1" ht="22.5" customHeight="1">
      <c r="B175" s="180"/>
      <c r="D175" s="189" t="s">
        <v>135</v>
      </c>
      <c r="E175" s="206" t="s">
        <v>31</v>
      </c>
      <c r="F175" s="207" t="s">
        <v>271</v>
      </c>
      <c r="H175" s="208">
        <v>64.084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135</v>
      </c>
      <c r="AU175" s="181" t="s">
        <v>84</v>
      </c>
      <c r="AV175" s="11" t="s">
        <v>84</v>
      </c>
      <c r="AW175" s="11" t="s">
        <v>40</v>
      </c>
      <c r="AX175" s="11" t="s">
        <v>22</v>
      </c>
      <c r="AY175" s="181" t="s">
        <v>124</v>
      </c>
    </row>
    <row r="176" spans="2:65" s="1" customFormat="1" ht="22.5" customHeight="1">
      <c r="B176" s="165"/>
      <c r="C176" s="166" t="s">
        <v>7</v>
      </c>
      <c r="D176" s="166" t="s">
        <v>126</v>
      </c>
      <c r="E176" s="167" t="s">
        <v>272</v>
      </c>
      <c r="F176" s="168" t="s">
        <v>273</v>
      </c>
      <c r="G176" s="169" t="s">
        <v>188</v>
      </c>
      <c r="H176" s="170">
        <v>6.972</v>
      </c>
      <c r="I176" s="171"/>
      <c r="J176" s="172">
        <f>ROUND(I176*H176,2)</f>
        <v>0</v>
      </c>
      <c r="K176" s="168" t="s">
        <v>130</v>
      </c>
      <c r="L176" s="35"/>
      <c r="M176" s="173" t="s">
        <v>31</v>
      </c>
      <c r="N176" s="174" t="s">
        <v>48</v>
      </c>
      <c r="O176" s="36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AR176" s="18" t="s">
        <v>131</v>
      </c>
      <c r="AT176" s="18" t="s">
        <v>126</v>
      </c>
      <c r="AU176" s="18" t="s">
        <v>84</v>
      </c>
      <c r="AY176" s="18" t="s">
        <v>124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8" t="s">
        <v>22</v>
      </c>
      <c r="BK176" s="177">
        <f>ROUND(I176*H176,2)</f>
        <v>0</v>
      </c>
      <c r="BL176" s="18" t="s">
        <v>131</v>
      </c>
      <c r="BM176" s="18" t="s">
        <v>274</v>
      </c>
    </row>
    <row r="177" spans="2:47" s="1" customFormat="1" ht="30" customHeight="1">
      <c r="B177" s="35"/>
      <c r="D177" s="178" t="s">
        <v>133</v>
      </c>
      <c r="F177" s="179" t="s">
        <v>275</v>
      </c>
      <c r="I177" s="139"/>
      <c r="L177" s="35"/>
      <c r="M177" s="64"/>
      <c r="N177" s="36"/>
      <c r="O177" s="36"/>
      <c r="P177" s="36"/>
      <c r="Q177" s="36"/>
      <c r="R177" s="36"/>
      <c r="S177" s="36"/>
      <c r="T177" s="65"/>
      <c r="AT177" s="18" t="s">
        <v>133</v>
      </c>
      <c r="AU177" s="18" t="s">
        <v>84</v>
      </c>
    </row>
    <row r="178" spans="2:51" s="11" customFormat="1" ht="22.5" customHeight="1">
      <c r="B178" s="180"/>
      <c r="D178" s="178" t="s">
        <v>135</v>
      </c>
      <c r="E178" s="181" t="s">
        <v>31</v>
      </c>
      <c r="F178" s="182" t="s">
        <v>276</v>
      </c>
      <c r="H178" s="183">
        <v>0.972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135</v>
      </c>
      <c r="AU178" s="181" t="s">
        <v>84</v>
      </c>
      <c r="AV178" s="11" t="s">
        <v>84</v>
      </c>
      <c r="AW178" s="11" t="s">
        <v>40</v>
      </c>
      <c r="AX178" s="11" t="s">
        <v>77</v>
      </c>
      <c r="AY178" s="181" t="s">
        <v>124</v>
      </c>
    </row>
    <row r="179" spans="2:51" s="11" customFormat="1" ht="22.5" customHeight="1">
      <c r="B179" s="180"/>
      <c r="D179" s="178" t="s">
        <v>135</v>
      </c>
      <c r="E179" s="181" t="s">
        <v>31</v>
      </c>
      <c r="F179" s="182" t="s">
        <v>277</v>
      </c>
      <c r="H179" s="183">
        <v>6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135</v>
      </c>
      <c r="AU179" s="181" t="s">
        <v>84</v>
      </c>
      <c r="AV179" s="11" t="s">
        <v>84</v>
      </c>
      <c r="AW179" s="11" t="s">
        <v>40</v>
      </c>
      <c r="AX179" s="11" t="s">
        <v>77</v>
      </c>
      <c r="AY179" s="181" t="s">
        <v>124</v>
      </c>
    </row>
    <row r="180" spans="2:51" s="12" customFormat="1" ht="22.5" customHeight="1">
      <c r="B180" s="188"/>
      <c r="D180" s="189" t="s">
        <v>135</v>
      </c>
      <c r="E180" s="190" t="s">
        <v>31</v>
      </c>
      <c r="F180" s="191" t="s">
        <v>139</v>
      </c>
      <c r="H180" s="192">
        <v>6.972</v>
      </c>
      <c r="I180" s="193"/>
      <c r="L180" s="188"/>
      <c r="M180" s="194"/>
      <c r="N180" s="195"/>
      <c r="O180" s="195"/>
      <c r="P180" s="195"/>
      <c r="Q180" s="195"/>
      <c r="R180" s="195"/>
      <c r="S180" s="195"/>
      <c r="T180" s="196"/>
      <c r="AT180" s="197" t="s">
        <v>135</v>
      </c>
      <c r="AU180" s="197" t="s">
        <v>84</v>
      </c>
      <c r="AV180" s="12" t="s">
        <v>131</v>
      </c>
      <c r="AW180" s="12" t="s">
        <v>40</v>
      </c>
      <c r="AX180" s="12" t="s">
        <v>22</v>
      </c>
      <c r="AY180" s="197" t="s">
        <v>124</v>
      </c>
    </row>
    <row r="181" spans="2:65" s="1" customFormat="1" ht="22.5" customHeight="1">
      <c r="B181" s="165"/>
      <c r="C181" s="166" t="s">
        <v>278</v>
      </c>
      <c r="D181" s="166" t="s">
        <v>126</v>
      </c>
      <c r="E181" s="167" t="s">
        <v>279</v>
      </c>
      <c r="F181" s="168" t="s">
        <v>280</v>
      </c>
      <c r="G181" s="169" t="s">
        <v>129</v>
      </c>
      <c r="H181" s="170">
        <v>3.6</v>
      </c>
      <c r="I181" s="171"/>
      <c r="J181" s="172">
        <f>ROUND(I181*H181,2)</f>
        <v>0</v>
      </c>
      <c r="K181" s="168" t="s">
        <v>130</v>
      </c>
      <c r="L181" s="35"/>
      <c r="M181" s="173" t="s">
        <v>31</v>
      </c>
      <c r="N181" s="174" t="s">
        <v>48</v>
      </c>
      <c r="O181" s="36"/>
      <c r="P181" s="175">
        <f>O181*H181</f>
        <v>0</v>
      </c>
      <c r="Q181" s="175">
        <v>0.00084</v>
      </c>
      <c r="R181" s="175">
        <f>Q181*H181</f>
        <v>0.003024</v>
      </c>
      <c r="S181" s="175">
        <v>0</v>
      </c>
      <c r="T181" s="176">
        <f>S181*H181</f>
        <v>0</v>
      </c>
      <c r="AR181" s="18" t="s">
        <v>131</v>
      </c>
      <c r="AT181" s="18" t="s">
        <v>126</v>
      </c>
      <c r="AU181" s="18" t="s">
        <v>84</v>
      </c>
      <c r="AY181" s="18" t="s">
        <v>124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22</v>
      </c>
      <c r="BK181" s="177">
        <f>ROUND(I181*H181,2)</f>
        <v>0</v>
      </c>
      <c r="BL181" s="18" t="s">
        <v>131</v>
      </c>
      <c r="BM181" s="18" t="s">
        <v>281</v>
      </c>
    </row>
    <row r="182" spans="2:47" s="1" customFormat="1" ht="30" customHeight="1">
      <c r="B182" s="35"/>
      <c r="D182" s="178" t="s">
        <v>133</v>
      </c>
      <c r="F182" s="179" t="s">
        <v>282</v>
      </c>
      <c r="I182" s="139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133</v>
      </c>
      <c r="AU182" s="18" t="s">
        <v>84</v>
      </c>
    </row>
    <row r="183" spans="2:51" s="11" customFormat="1" ht="22.5" customHeight="1">
      <c r="B183" s="180"/>
      <c r="D183" s="189" t="s">
        <v>135</v>
      </c>
      <c r="E183" s="206" t="s">
        <v>31</v>
      </c>
      <c r="F183" s="207" t="s">
        <v>283</v>
      </c>
      <c r="H183" s="208">
        <v>3.6</v>
      </c>
      <c r="I183" s="184"/>
      <c r="L183" s="180"/>
      <c r="M183" s="185"/>
      <c r="N183" s="186"/>
      <c r="O183" s="186"/>
      <c r="P183" s="186"/>
      <c r="Q183" s="186"/>
      <c r="R183" s="186"/>
      <c r="S183" s="186"/>
      <c r="T183" s="187"/>
      <c r="AT183" s="181" t="s">
        <v>135</v>
      </c>
      <c r="AU183" s="181" t="s">
        <v>84</v>
      </c>
      <c r="AV183" s="11" t="s">
        <v>84</v>
      </c>
      <c r="AW183" s="11" t="s">
        <v>40</v>
      </c>
      <c r="AX183" s="11" t="s">
        <v>22</v>
      </c>
      <c r="AY183" s="181" t="s">
        <v>124</v>
      </c>
    </row>
    <row r="184" spans="2:65" s="1" customFormat="1" ht="22.5" customHeight="1">
      <c r="B184" s="165"/>
      <c r="C184" s="166" t="s">
        <v>284</v>
      </c>
      <c r="D184" s="166" t="s">
        <v>126</v>
      </c>
      <c r="E184" s="167" t="s">
        <v>285</v>
      </c>
      <c r="F184" s="168" t="s">
        <v>286</v>
      </c>
      <c r="G184" s="169" t="s">
        <v>129</v>
      </c>
      <c r="H184" s="170">
        <v>3.6</v>
      </c>
      <c r="I184" s="171"/>
      <c r="J184" s="172">
        <f>ROUND(I184*H184,2)</f>
        <v>0</v>
      </c>
      <c r="K184" s="168" t="s">
        <v>130</v>
      </c>
      <c r="L184" s="35"/>
      <c r="M184" s="173" t="s">
        <v>31</v>
      </c>
      <c r="N184" s="174" t="s">
        <v>48</v>
      </c>
      <c r="O184" s="36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AR184" s="18" t="s">
        <v>131</v>
      </c>
      <c r="AT184" s="18" t="s">
        <v>126</v>
      </c>
      <c r="AU184" s="18" t="s">
        <v>84</v>
      </c>
      <c r="AY184" s="18" t="s">
        <v>124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8" t="s">
        <v>22</v>
      </c>
      <c r="BK184" s="177">
        <f>ROUND(I184*H184,2)</f>
        <v>0</v>
      </c>
      <c r="BL184" s="18" t="s">
        <v>131</v>
      </c>
      <c r="BM184" s="18" t="s">
        <v>287</v>
      </c>
    </row>
    <row r="185" spans="2:47" s="1" customFormat="1" ht="30" customHeight="1">
      <c r="B185" s="35"/>
      <c r="D185" s="178" t="s">
        <v>133</v>
      </c>
      <c r="F185" s="179" t="s">
        <v>288</v>
      </c>
      <c r="I185" s="139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133</v>
      </c>
      <c r="AU185" s="18" t="s">
        <v>84</v>
      </c>
    </row>
    <row r="186" spans="2:51" s="11" customFormat="1" ht="22.5" customHeight="1">
      <c r="B186" s="180"/>
      <c r="D186" s="189" t="s">
        <v>135</v>
      </c>
      <c r="E186" s="206" t="s">
        <v>31</v>
      </c>
      <c r="F186" s="207" t="s">
        <v>283</v>
      </c>
      <c r="H186" s="208">
        <v>3.6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135</v>
      </c>
      <c r="AU186" s="181" t="s">
        <v>84</v>
      </c>
      <c r="AV186" s="11" t="s">
        <v>84</v>
      </c>
      <c r="AW186" s="11" t="s">
        <v>40</v>
      </c>
      <c r="AX186" s="11" t="s">
        <v>22</v>
      </c>
      <c r="AY186" s="181" t="s">
        <v>124</v>
      </c>
    </row>
    <row r="187" spans="2:65" s="1" customFormat="1" ht="22.5" customHeight="1">
      <c r="B187" s="165"/>
      <c r="C187" s="166" t="s">
        <v>289</v>
      </c>
      <c r="D187" s="166" t="s">
        <v>126</v>
      </c>
      <c r="E187" s="167" t="s">
        <v>290</v>
      </c>
      <c r="F187" s="168" t="s">
        <v>291</v>
      </c>
      <c r="G187" s="169" t="s">
        <v>129</v>
      </c>
      <c r="H187" s="170">
        <v>199.482</v>
      </c>
      <c r="I187" s="171"/>
      <c r="J187" s="172">
        <f>ROUND(I187*H187,2)</f>
        <v>0</v>
      </c>
      <c r="K187" s="168" t="s">
        <v>31</v>
      </c>
      <c r="L187" s="35"/>
      <c r="M187" s="173" t="s">
        <v>31</v>
      </c>
      <c r="N187" s="174" t="s">
        <v>48</v>
      </c>
      <c r="O187" s="36"/>
      <c r="P187" s="175">
        <f>O187*H187</f>
        <v>0</v>
      </c>
      <c r="Q187" s="175">
        <v>0.04009</v>
      </c>
      <c r="R187" s="175">
        <f>Q187*H187</f>
        <v>7.99723338</v>
      </c>
      <c r="S187" s="175">
        <v>0</v>
      </c>
      <c r="T187" s="176">
        <f>S187*H187</f>
        <v>0</v>
      </c>
      <c r="AR187" s="18" t="s">
        <v>131</v>
      </c>
      <c r="AT187" s="18" t="s">
        <v>126</v>
      </c>
      <c r="AU187" s="18" t="s">
        <v>84</v>
      </c>
      <c r="AY187" s="18" t="s">
        <v>124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22</v>
      </c>
      <c r="BK187" s="177">
        <f>ROUND(I187*H187,2)</f>
        <v>0</v>
      </c>
      <c r="BL187" s="18" t="s">
        <v>131</v>
      </c>
      <c r="BM187" s="18" t="s">
        <v>292</v>
      </c>
    </row>
    <row r="188" spans="2:51" s="13" customFormat="1" ht="22.5" customHeight="1">
      <c r="B188" s="198"/>
      <c r="D188" s="178" t="s">
        <v>135</v>
      </c>
      <c r="E188" s="199" t="s">
        <v>31</v>
      </c>
      <c r="F188" s="200" t="s">
        <v>293</v>
      </c>
      <c r="H188" s="201" t="s">
        <v>31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201" t="s">
        <v>135</v>
      </c>
      <c r="AU188" s="201" t="s">
        <v>84</v>
      </c>
      <c r="AV188" s="13" t="s">
        <v>22</v>
      </c>
      <c r="AW188" s="13" t="s">
        <v>40</v>
      </c>
      <c r="AX188" s="13" t="s">
        <v>77</v>
      </c>
      <c r="AY188" s="201" t="s">
        <v>124</v>
      </c>
    </row>
    <row r="189" spans="2:51" s="13" customFormat="1" ht="22.5" customHeight="1">
      <c r="B189" s="198"/>
      <c r="D189" s="178" t="s">
        <v>135</v>
      </c>
      <c r="E189" s="199" t="s">
        <v>31</v>
      </c>
      <c r="F189" s="200" t="s">
        <v>256</v>
      </c>
      <c r="H189" s="201" t="s">
        <v>31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201" t="s">
        <v>135</v>
      </c>
      <c r="AU189" s="201" t="s">
        <v>84</v>
      </c>
      <c r="AV189" s="13" t="s">
        <v>22</v>
      </c>
      <c r="AW189" s="13" t="s">
        <v>40</v>
      </c>
      <c r="AX189" s="13" t="s">
        <v>77</v>
      </c>
      <c r="AY189" s="201" t="s">
        <v>124</v>
      </c>
    </row>
    <row r="190" spans="2:51" s="11" customFormat="1" ht="22.5" customHeight="1">
      <c r="B190" s="180"/>
      <c r="D190" s="178" t="s">
        <v>135</v>
      </c>
      <c r="E190" s="181" t="s">
        <v>31</v>
      </c>
      <c r="F190" s="182" t="s">
        <v>294</v>
      </c>
      <c r="H190" s="183">
        <v>14.756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135</v>
      </c>
      <c r="AU190" s="181" t="s">
        <v>84</v>
      </c>
      <c r="AV190" s="11" t="s">
        <v>84</v>
      </c>
      <c r="AW190" s="11" t="s">
        <v>40</v>
      </c>
      <c r="AX190" s="11" t="s">
        <v>77</v>
      </c>
      <c r="AY190" s="181" t="s">
        <v>124</v>
      </c>
    </row>
    <row r="191" spans="2:51" s="11" customFormat="1" ht="22.5" customHeight="1">
      <c r="B191" s="180"/>
      <c r="D191" s="178" t="s">
        <v>135</v>
      </c>
      <c r="E191" s="181" t="s">
        <v>31</v>
      </c>
      <c r="F191" s="182" t="s">
        <v>295</v>
      </c>
      <c r="H191" s="183">
        <v>8.514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1" t="s">
        <v>135</v>
      </c>
      <c r="AU191" s="181" t="s">
        <v>84</v>
      </c>
      <c r="AV191" s="11" t="s">
        <v>84</v>
      </c>
      <c r="AW191" s="11" t="s">
        <v>40</v>
      </c>
      <c r="AX191" s="11" t="s">
        <v>77</v>
      </c>
      <c r="AY191" s="181" t="s">
        <v>124</v>
      </c>
    </row>
    <row r="192" spans="2:51" s="11" customFormat="1" ht="22.5" customHeight="1">
      <c r="B192" s="180"/>
      <c r="D192" s="178" t="s">
        <v>135</v>
      </c>
      <c r="E192" s="181" t="s">
        <v>31</v>
      </c>
      <c r="F192" s="182" t="s">
        <v>296</v>
      </c>
      <c r="H192" s="183">
        <v>19.89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135</v>
      </c>
      <c r="AU192" s="181" t="s">
        <v>84</v>
      </c>
      <c r="AV192" s="11" t="s">
        <v>84</v>
      </c>
      <c r="AW192" s="11" t="s">
        <v>40</v>
      </c>
      <c r="AX192" s="11" t="s">
        <v>77</v>
      </c>
      <c r="AY192" s="181" t="s">
        <v>124</v>
      </c>
    </row>
    <row r="193" spans="2:51" s="11" customFormat="1" ht="22.5" customHeight="1">
      <c r="B193" s="180"/>
      <c r="D193" s="178" t="s">
        <v>135</v>
      </c>
      <c r="E193" s="181" t="s">
        <v>31</v>
      </c>
      <c r="F193" s="182" t="s">
        <v>297</v>
      </c>
      <c r="H193" s="183">
        <v>6.321</v>
      </c>
      <c r="I193" s="184"/>
      <c r="L193" s="180"/>
      <c r="M193" s="185"/>
      <c r="N193" s="186"/>
      <c r="O193" s="186"/>
      <c r="P193" s="186"/>
      <c r="Q193" s="186"/>
      <c r="R193" s="186"/>
      <c r="S193" s="186"/>
      <c r="T193" s="187"/>
      <c r="AT193" s="181" t="s">
        <v>135</v>
      </c>
      <c r="AU193" s="181" t="s">
        <v>84</v>
      </c>
      <c r="AV193" s="11" t="s">
        <v>84</v>
      </c>
      <c r="AW193" s="11" t="s">
        <v>40</v>
      </c>
      <c r="AX193" s="11" t="s">
        <v>77</v>
      </c>
      <c r="AY193" s="181" t="s">
        <v>124</v>
      </c>
    </row>
    <row r="194" spans="2:51" s="11" customFormat="1" ht="22.5" customHeight="1">
      <c r="B194" s="180"/>
      <c r="D194" s="178" t="s">
        <v>135</v>
      </c>
      <c r="E194" s="181" t="s">
        <v>31</v>
      </c>
      <c r="F194" s="182" t="s">
        <v>298</v>
      </c>
      <c r="H194" s="183">
        <v>27.37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135</v>
      </c>
      <c r="AU194" s="181" t="s">
        <v>84</v>
      </c>
      <c r="AV194" s="11" t="s">
        <v>84</v>
      </c>
      <c r="AW194" s="11" t="s">
        <v>40</v>
      </c>
      <c r="AX194" s="11" t="s">
        <v>77</v>
      </c>
      <c r="AY194" s="181" t="s">
        <v>124</v>
      </c>
    </row>
    <row r="195" spans="2:51" s="11" customFormat="1" ht="22.5" customHeight="1">
      <c r="B195" s="180"/>
      <c r="D195" s="178" t="s">
        <v>135</v>
      </c>
      <c r="E195" s="181" t="s">
        <v>31</v>
      </c>
      <c r="F195" s="182" t="s">
        <v>299</v>
      </c>
      <c r="H195" s="183">
        <v>22.781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135</v>
      </c>
      <c r="AU195" s="181" t="s">
        <v>84</v>
      </c>
      <c r="AV195" s="11" t="s">
        <v>84</v>
      </c>
      <c r="AW195" s="11" t="s">
        <v>40</v>
      </c>
      <c r="AX195" s="11" t="s">
        <v>77</v>
      </c>
      <c r="AY195" s="181" t="s">
        <v>124</v>
      </c>
    </row>
    <row r="196" spans="2:51" s="11" customFormat="1" ht="22.5" customHeight="1">
      <c r="B196" s="180"/>
      <c r="D196" s="178" t="s">
        <v>135</v>
      </c>
      <c r="E196" s="181" t="s">
        <v>31</v>
      </c>
      <c r="F196" s="182" t="s">
        <v>300</v>
      </c>
      <c r="H196" s="183">
        <v>87.15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135</v>
      </c>
      <c r="AU196" s="181" t="s">
        <v>84</v>
      </c>
      <c r="AV196" s="11" t="s">
        <v>84</v>
      </c>
      <c r="AW196" s="11" t="s">
        <v>40</v>
      </c>
      <c r="AX196" s="11" t="s">
        <v>77</v>
      </c>
      <c r="AY196" s="181" t="s">
        <v>124</v>
      </c>
    </row>
    <row r="197" spans="2:51" s="11" customFormat="1" ht="22.5" customHeight="1">
      <c r="B197" s="180"/>
      <c r="D197" s="178" t="s">
        <v>135</v>
      </c>
      <c r="E197" s="181" t="s">
        <v>31</v>
      </c>
      <c r="F197" s="182" t="s">
        <v>301</v>
      </c>
      <c r="H197" s="183">
        <v>9.025</v>
      </c>
      <c r="I197" s="184"/>
      <c r="L197" s="180"/>
      <c r="M197" s="185"/>
      <c r="N197" s="186"/>
      <c r="O197" s="186"/>
      <c r="P197" s="186"/>
      <c r="Q197" s="186"/>
      <c r="R197" s="186"/>
      <c r="S197" s="186"/>
      <c r="T197" s="187"/>
      <c r="AT197" s="181" t="s">
        <v>135</v>
      </c>
      <c r="AU197" s="181" t="s">
        <v>84</v>
      </c>
      <c r="AV197" s="11" t="s">
        <v>84</v>
      </c>
      <c r="AW197" s="11" t="s">
        <v>40</v>
      </c>
      <c r="AX197" s="11" t="s">
        <v>77</v>
      </c>
      <c r="AY197" s="181" t="s">
        <v>124</v>
      </c>
    </row>
    <row r="198" spans="2:51" s="11" customFormat="1" ht="22.5" customHeight="1">
      <c r="B198" s="180"/>
      <c r="D198" s="178" t="s">
        <v>135</v>
      </c>
      <c r="E198" s="181" t="s">
        <v>31</v>
      </c>
      <c r="F198" s="182" t="s">
        <v>302</v>
      </c>
      <c r="H198" s="183">
        <v>3.675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135</v>
      </c>
      <c r="AU198" s="181" t="s">
        <v>84</v>
      </c>
      <c r="AV198" s="11" t="s">
        <v>84</v>
      </c>
      <c r="AW198" s="11" t="s">
        <v>40</v>
      </c>
      <c r="AX198" s="11" t="s">
        <v>77</v>
      </c>
      <c r="AY198" s="181" t="s">
        <v>124</v>
      </c>
    </row>
    <row r="199" spans="2:51" s="12" customFormat="1" ht="22.5" customHeight="1">
      <c r="B199" s="188"/>
      <c r="D199" s="189" t="s">
        <v>135</v>
      </c>
      <c r="E199" s="190" t="s">
        <v>31</v>
      </c>
      <c r="F199" s="191" t="s">
        <v>139</v>
      </c>
      <c r="H199" s="192">
        <v>199.482</v>
      </c>
      <c r="I199" s="193"/>
      <c r="L199" s="188"/>
      <c r="M199" s="194"/>
      <c r="N199" s="195"/>
      <c r="O199" s="195"/>
      <c r="P199" s="195"/>
      <c r="Q199" s="195"/>
      <c r="R199" s="195"/>
      <c r="S199" s="195"/>
      <c r="T199" s="196"/>
      <c r="AT199" s="197" t="s">
        <v>135</v>
      </c>
      <c r="AU199" s="197" t="s">
        <v>84</v>
      </c>
      <c r="AV199" s="12" t="s">
        <v>131</v>
      </c>
      <c r="AW199" s="12" t="s">
        <v>40</v>
      </c>
      <c r="AX199" s="12" t="s">
        <v>22</v>
      </c>
      <c r="AY199" s="197" t="s">
        <v>124</v>
      </c>
    </row>
    <row r="200" spans="2:65" s="1" customFormat="1" ht="22.5" customHeight="1">
      <c r="B200" s="165"/>
      <c r="C200" s="166" t="s">
        <v>303</v>
      </c>
      <c r="D200" s="166" t="s">
        <v>126</v>
      </c>
      <c r="E200" s="167" t="s">
        <v>304</v>
      </c>
      <c r="F200" s="168" t="s">
        <v>305</v>
      </c>
      <c r="G200" s="169" t="s">
        <v>188</v>
      </c>
      <c r="H200" s="170">
        <v>106.806</v>
      </c>
      <c r="I200" s="171"/>
      <c r="J200" s="172">
        <f>ROUND(I200*H200,2)</f>
        <v>0</v>
      </c>
      <c r="K200" s="168" t="s">
        <v>130</v>
      </c>
      <c r="L200" s="35"/>
      <c r="M200" s="173" t="s">
        <v>31</v>
      </c>
      <c r="N200" s="174" t="s">
        <v>48</v>
      </c>
      <c r="O200" s="36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AR200" s="18" t="s">
        <v>131</v>
      </c>
      <c r="AT200" s="18" t="s">
        <v>126</v>
      </c>
      <c r="AU200" s="18" t="s">
        <v>84</v>
      </c>
      <c r="AY200" s="18" t="s">
        <v>124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22</v>
      </c>
      <c r="BK200" s="177">
        <f>ROUND(I200*H200,2)</f>
        <v>0</v>
      </c>
      <c r="BL200" s="18" t="s">
        <v>131</v>
      </c>
      <c r="BM200" s="18" t="s">
        <v>306</v>
      </c>
    </row>
    <row r="201" spans="2:47" s="1" customFormat="1" ht="30" customHeight="1">
      <c r="B201" s="35"/>
      <c r="D201" s="178" t="s">
        <v>133</v>
      </c>
      <c r="F201" s="179" t="s">
        <v>307</v>
      </c>
      <c r="I201" s="139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133</v>
      </c>
      <c r="AU201" s="18" t="s">
        <v>84</v>
      </c>
    </row>
    <row r="202" spans="2:51" s="11" customFormat="1" ht="22.5" customHeight="1">
      <c r="B202" s="180"/>
      <c r="D202" s="189" t="s">
        <v>135</v>
      </c>
      <c r="E202" s="206" t="s">
        <v>31</v>
      </c>
      <c r="F202" s="207" t="s">
        <v>308</v>
      </c>
      <c r="H202" s="208">
        <v>106.806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135</v>
      </c>
      <c r="AU202" s="181" t="s">
        <v>84</v>
      </c>
      <c r="AV202" s="11" t="s">
        <v>84</v>
      </c>
      <c r="AW202" s="11" t="s">
        <v>40</v>
      </c>
      <c r="AX202" s="11" t="s">
        <v>22</v>
      </c>
      <c r="AY202" s="181" t="s">
        <v>124</v>
      </c>
    </row>
    <row r="203" spans="2:65" s="1" customFormat="1" ht="22.5" customHeight="1">
      <c r="B203" s="165"/>
      <c r="C203" s="166" t="s">
        <v>309</v>
      </c>
      <c r="D203" s="166" t="s">
        <v>126</v>
      </c>
      <c r="E203" s="167" t="s">
        <v>310</v>
      </c>
      <c r="F203" s="168" t="s">
        <v>311</v>
      </c>
      <c r="G203" s="169" t="s">
        <v>188</v>
      </c>
      <c r="H203" s="170">
        <v>4.95</v>
      </c>
      <c r="I203" s="171"/>
      <c r="J203" s="172">
        <f>ROUND(I203*H203,2)</f>
        <v>0</v>
      </c>
      <c r="K203" s="168" t="s">
        <v>130</v>
      </c>
      <c r="L203" s="35"/>
      <c r="M203" s="173" t="s">
        <v>31</v>
      </c>
      <c r="N203" s="174" t="s">
        <v>48</v>
      </c>
      <c r="O203" s="36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AR203" s="18" t="s">
        <v>131</v>
      </c>
      <c r="AT203" s="18" t="s">
        <v>126</v>
      </c>
      <c r="AU203" s="18" t="s">
        <v>84</v>
      </c>
      <c r="AY203" s="18" t="s">
        <v>124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8" t="s">
        <v>22</v>
      </c>
      <c r="BK203" s="177">
        <f>ROUND(I203*H203,2)</f>
        <v>0</v>
      </c>
      <c r="BL203" s="18" t="s">
        <v>131</v>
      </c>
      <c r="BM203" s="18" t="s">
        <v>312</v>
      </c>
    </row>
    <row r="204" spans="2:47" s="1" customFormat="1" ht="30" customHeight="1">
      <c r="B204" s="35"/>
      <c r="D204" s="178" t="s">
        <v>133</v>
      </c>
      <c r="F204" s="179" t="s">
        <v>313</v>
      </c>
      <c r="I204" s="139"/>
      <c r="L204" s="35"/>
      <c r="M204" s="64"/>
      <c r="N204" s="36"/>
      <c r="O204" s="36"/>
      <c r="P204" s="36"/>
      <c r="Q204" s="36"/>
      <c r="R204" s="36"/>
      <c r="S204" s="36"/>
      <c r="T204" s="65"/>
      <c r="AT204" s="18" t="s">
        <v>133</v>
      </c>
      <c r="AU204" s="18" t="s">
        <v>84</v>
      </c>
    </row>
    <row r="205" spans="2:51" s="11" customFormat="1" ht="22.5" customHeight="1">
      <c r="B205" s="180"/>
      <c r="D205" s="189" t="s">
        <v>135</v>
      </c>
      <c r="E205" s="206" t="s">
        <v>31</v>
      </c>
      <c r="F205" s="207" t="s">
        <v>314</v>
      </c>
      <c r="H205" s="208">
        <v>4.95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135</v>
      </c>
      <c r="AU205" s="181" t="s">
        <v>84</v>
      </c>
      <c r="AV205" s="11" t="s">
        <v>84</v>
      </c>
      <c r="AW205" s="11" t="s">
        <v>40</v>
      </c>
      <c r="AX205" s="11" t="s">
        <v>22</v>
      </c>
      <c r="AY205" s="181" t="s">
        <v>124</v>
      </c>
    </row>
    <row r="206" spans="2:65" s="1" customFormat="1" ht="22.5" customHeight="1">
      <c r="B206" s="165"/>
      <c r="C206" s="166" t="s">
        <v>315</v>
      </c>
      <c r="D206" s="166" t="s">
        <v>126</v>
      </c>
      <c r="E206" s="167" t="s">
        <v>310</v>
      </c>
      <c r="F206" s="168" t="s">
        <v>311</v>
      </c>
      <c r="G206" s="169" t="s">
        <v>188</v>
      </c>
      <c r="H206" s="170">
        <v>334.152</v>
      </c>
      <c r="I206" s="171"/>
      <c r="J206" s="172">
        <f>ROUND(I206*H206,2)</f>
        <v>0</v>
      </c>
      <c r="K206" s="168" t="s">
        <v>130</v>
      </c>
      <c r="L206" s="35"/>
      <c r="M206" s="173" t="s">
        <v>31</v>
      </c>
      <c r="N206" s="174" t="s">
        <v>48</v>
      </c>
      <c r="O206" s="36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AR206" s="18" t="s">
        <v>131</v>
      </c>
      <c r="AT206" s="18" t="s">
        <v>126</v>
      </c>
      <c r="AU206" s="18" t="s">
        <v>84</v>
      </c>
      <c r="AY206" s="18" t="s">
        <v>124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22</v>
      </c>
      <c r="BK206" s="177">
        <f>ROUND(I206*H206,2)</f>
        <v>0</v>
      </c>
      <c r="BL206" s="18" t="s">
        <v>131</v>
      </c>
      <c r="BM206" s="18" t="s">
        <v>316</v>
      </c>
    </row>
    <row r="207" spans="2:47" s="1" customFormat="1" ht="30" customHeight="1">
      <c r="B207" s="35"/>
      <c r="D207" s="178" t="s">
        <v>133</v>
      </c>
      <c r="F207" s="179" t="s">
        <v>313</v>
      </c>
      <c r="I207" s="139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133</v>
      </c>
      <c r="AU207" s="18" t="s">
        <v>84</v>
      </c>
    </row>
    <row r="208" spans="2:51" s="11" customFormat="1" ht="22.5" customHeight="1">
      <c r="B208" s="180"/>
      <c r="D208" s="178" t="s">
        <v>135</v>
      </c>
      <c r="E208" s="181" t="s">
        <v>31</v>
      </c>
      <c r="F208" s="182" t="s">
        <v>317</v>
      </c>
      <c r="H208" s="183">
        <v>167.076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135</v>
      </c>
      <c r="AU208" s="181" t="s">
        <v>84</v>
      </c>
      <c r="AV208" s="11" t="s">
        <v>84</v>
      </c>
      <c r="AW208" s="11" t="s">
        <v>40</v>
      </c>
      <c r="AX208" s="11" t="s">
        <v>77</v>
      </c>
      <c r="AY208" s="181" t="s">
        <v>124</v>
      </c>
    </row>
    <row r="209" spans="2:51" s="11" customFormat="1" ht="22.5" customHeight="1">
      <c r="B209" s="180"/>
      <c r="D209" s="178" t="s">
        <v>135</v>
      </c>
      <c r="E209" s="181" t="s">
        <v>31</v>
      </c>
      <c r="F209" s="182" t="s">
        <v>318</v>
      </c>
      <c r="H209" s="183">
        <v>167.076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135</v>
      </c>
      <c r="AU209" s="181" t="s">
        <v>84</v>
      </c>
      <c r="AV209" s="11" t="s">
        <v>84</v>
      </c>
      <c r="AW209" s="11" t="s">
        <v>40</v>
      </c>
      <c r="AX209" s="11" t="s">
        <v>77</v>
      </c>
      <c r="AY209" s="181" t="s">
        <v>124</v>
      </c>
    </row>
    <row r="210" spans="2:51" s="12" customFormat="1" ht="22.5" customHeight="1">
      <c r="B210" s="188"/>
      <c r="D210" s="189" t="s">
        <v>135</v>
      </c>
      <c r="E210" s="190" t="s">
        <v>31</v>
      </c>
      <c r="F210" s="191" t="s">
        <v>139</v>
      </c>
      <c r="H210" s="192">
        <v>334.152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7" t="s">
        <v>135</v>
      </c>
      <c r="AU210" s="197" t="s">
        <v>84</v>
      </c>
      <c r="AV210" s="12" t="s">
        <v>131</v>
      </c>
      <c r="AW210" s="12" t="s">
        <v>40</v>
      </c>
      <c r="AX210" s="12" t="s">
        <v>22</v>
      </c>
      <c r="AY210" s="197" t="s">
        <v>124</v>
      </c>
    </row>
    <row r="211" spans="2:65" s="1" customFormat="1" ht="31.5" customHeight="1">
      <c r="B211" s="165"/>
      <c r="C211" s="166" t="s">
        <v>319</v>
      </c>
      <c r="D211" s="166" t="s">
        <v>126</v>
      </c>
      <c r="E211" s="167" t="s">
        <v>320</v>
      </c>
      <c r="F211" s="168" t="s">
        <v>321</v>
      </c>
      <c r="G211" s="169" t="s">
        <v>142</v>
      </c>
      <c r="H211" s="170">
        <v>1</v>
      </c>
      <c r="I211" s="171"/>
      <c r="J211" s="172">
        <f>ROUND(I211*H211,2)</f>
        <v>0</v>
      </c>
      <c r="K211" s="168" t="s">
        <v>31</v>
      </c>
      <c r="L211" s="35"/>
      <c r="M211" s="173" t="s">
        <v>31</v>
      </c>
      <c r="N211" s="174" t="s">
        <v>48</v>
      </c>
      <c r="O211" s="36"/>
      <c r="P211" s="175">
        <f>O211*H211</f>
        <v>0</v>
      </c>
      <c r="Q211" s="175">
        <v>0</v>
      </c>
      <c r="R211" s="175">
        <f>Q211*H211</f>
        <v>0</v>
      </c>
      <c r="S211" s="175">
        <v>0</v>
      </c>
      <c r="T211" s="176">
        <f>S211*H211</f>
        <v>0</v>
      </c>
      <c r="AR211" s="18" t="s">
        <v>131</v>
      </c>
      <c r="AT211" s="18" t="s">
        <v>126</v>
      </c>
      <c r="AU211" s="18" t="s">
        <v>84</v>
      </c>
      <c r="AY211" s="18" t="s">
        <v>124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8" t="s">
        <v>22</v>
      </c>
      <c r="BK211" s="177">
        <f>ROUND(I211*H211,2)</f>
        <v>0</v>
      </c>
      <c r="BL211" s="18" t="s">
        <v>131</v>
      </c>
      <c r="BM211" s="18" t="s">
        <v>322</v>
      </c>
    </row>
    <row r="212" spans="2:51" s="13" customFormat="1" ht="22.5" customHeight="1">
      <c r="B212" s="198"/>
      <c r="D212" s="178" t="s">
        <v>135</v>
      </c>
      <c r="E212" s="199" t="s">
        <v>31</v>
      </c>
      <c r="F212" s="200" t="s">
        <v>323</v>
      </c>
      <c r="H212" s="201" t="s">
        <v>31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201" t="s">
        <v>135</v>
      </c>
      <c r="AU212" s="201" t="s">
        <v>84</v>
      </c>
      <c r="AV212" s="13" t="s">
        <v>22</v>
      </c>
      <c r="AW212" s="13" t="s">
        <v>40</v>
      </c>
      <c r="AX212" s="13" t="s">
        <v>77</v>
      </c>
      <c r="AY212" s="201" t="s">
        <v>124</v>
      </c>
    </row>
    <row r="213" spans="2:51" s="13" customFormat="1" ht="22.5" customHeight="1">
      <c r="B213" s="198"/>
      <c r="D213" s="178" t="s">
        <v>135</v>
      </c>
      <c r="E213" s="199" t="s">
        <v>31</v>
      </c>
      <c r="F213" s="200" t="s">
        <v>324</v>
      </c>
      <c r="H213" s="201" t="s">
        <v>31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201" t="s">
        <v>135</v>
      </c>
      <c r="AU213" s="201" t="s">
        <v>84</v>
      </c>
      <c r="AV213" s="13" t="s">
        <v>22</v>
      </c>
      <c r="AW213" s="13" t="s">
        <v>40</v>
      </c>
      <c r="AX213" s="13" t="s">
        <v>77</v>
      </c>
      <c r="AY213" s="201" t="s">
        <v>124</v>
      </c>
    </row>
    <row r="214" spans="2:51" s="11" customFormat="1" ht="22.5" customHeight="1">
      <c r="B214" s="180"/>
      <c r="D214" s="189" t="s">
        <v>135</v>
      </c>
      <c r="E214" s="206" t="s">
        <v>31</v>
      </c>
      <c r="F214" s="207" t="s">
        <v>22</v>
      </c>
      <c r="H214" s="208">
        <v>1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135</v>
      </c>
      <c r="AU214" s="181" t="s">
        <v>84</v>
      </c>
      <c r="AV214" s="11" t="s">
        <v>84</v>
      </c>
      <c r="AW214" s="11" t="s">
        <v>40</v>
      </c>
      <c r="AX214" s="11" t="s">
        <v>22</v>
      </c>
      <c r="AY214" s="181" t="s">
        <v>124</v>
      </c>
    </row>
    <row r="215" spans="2:65" s="1" customFormat="1" ht="31.5" customHeight="1">
      <c r="B215" s="165"/>
      <c r="C215" s="166" t="s">
        <v>325</v>
      </c>
      <c r="D215" s="166" t="s">
        <v>126</v>
      </c>
      <c r="E215" s="167" t="s">
        <v>326</v>
      </c>
      <c r="F215" s="168" t="s">
        <v>327</v>
      </c>
      <c r="G215" s="169" t="s">
        <v>142</v>
      </c>
      <c r="H215" s="170">
        <v>1</v>
      </c>
      <c r="I215" s="171"/>
      <c r="J215" s="172">
        <f>ROUND(I215*H215,2)</f>
        <v>0</v>
      </c>
      <c r="K215" s="168" t="s">
        <v>31</v>
      </c>
      <c r="L215" s="35"/>
      <c r="M215" s="173" t="s">
        <v>31</v>
      </c>
      <c r="N215" s="174" t="s">
        <v>48</v>
      </c>
      <c r="O215" s="36"/>
      <c r="P215" s="175">
        <f>O215*H215</f>
        <v>0</v>
      </c>
      <c r="Q215" s="175">
        <v>0</v>
      </c>
      <c r="R215" s="175">
        <f>Q215*H215</f>
        <v>0</v>
      </c>
      <c r="S215" s="175">
        <v>0</v>
      </c>
      <c r="T215" s="176">
        <f>S215*H215</f>
        <v>0</v>
      </c>
      <c r="AR215" s="18" t="s">
        <v>131</v>
      </c>
      <c r="AT215" s="18" t="s">
        <v>126</v>
      </c>
      <c r="AU215" s="18" t="s">
        <v>84</v>
      </c>
      <c r="AY215" s="18" t="s">
        <v>124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8" t="s">
        <v>22</v>
      </c>
      <c r="BK215" s="177">
        <f>ROUND(I215*H215,2)</f>
        <v>0</v>
      </c>
      <c r="BL215" s="18" t="s">
        <v>131</v>
      </c>
      <c r="BM215" s="18" t="s">
        <v>328</v>
      </c>
    </row>
    <row r="216" spans="2:51" s="13" customFormat="1" ht="22.5" customHeight="1">
      <c r="B216" s="198"/>
      <c r="D216" s="178" t="s">
        <v>135</v>
      </c>
      <c r="E216" s="199" t="s">
        <v>31</v>
      </c>
      <c r="F216" s="200" t="s">
        <v>329</v>
      </c>
      <c r="H216" s="201" t="s">
        <v>31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201" t="s">
        <v>135</v>
      </c>
      <c r="AU216" s="201" t="s">
        <v>84</v>
      </c>
      <c r="AV216" s="13" t="s">
        <v>22</v>
      </c>
      <c r="AW216" s="13" t="s">
        <v>40</v>
      </c>
      <c r="AX216" s="13" t="s">
        <v>77</v>
      </c>
      <c r="AY216" s="201" t="s">
        <v>124</v>
      </c>
    </row>
    <row r="217" spans="2:51" s="13" customFormat="1" ht="22.5" customHeight="1">
      <c r="B217" s="198"/>
      <c r="D217" s="178" t="s">
        <v>135</v>
      </c>
      <c r="E217" s="199" t="s">
        <v>31</v>
      </c>
      <c r="F217" s="200" t="s">
        <v>330</v>
      </c>
      <c r="H217" s="201" t="s">
        <v>31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201" t="s">
        <v>135</v>
      </c>
      <c r="AU217" s="201" t="s">
        <v>84</v>
      </c>
      <c r="AV217" s="13" t="s">
        <v>22</v>
      </c>
      <c r="AW217" s="13" t="s">
        <v>40</v>
      </c>
      <c r="AX217" s="13" t="s">
        <v>77</v>
      </c>
      <c r="AY217" s="201" t="s">
        <v>124</v>
      </c>
    </row>
    <row r="218" spans="2:51" s="11" customFormat="1" ht="22.5" customHeight="1">
      <c r="B218" s="180"/>
      <c r="D218" s="189" t="s">
        <v>135</v>
      </c>
      <c r="E218" s="206" t="s">
        <v>31</v>
      </c>
      <c r="F218" s="207" t="s">
        <v>22</v>
      </c>
      <c r="H218" s="208">
        <v>1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135</v>
      </c>
      <c r="AU218" s="181" t="s">
        <v>84</v>
      </c>
      <c r="AV218" s="11" t="s">
        <v>84</v>
      </c>
      <c r="AW218" s="11" t="s">
        <v>40</v>
      </c>
      <c r="AX218" s="11" t="s">
        <v>22</v>
      </c>
      <c r="AY218" s="181" t="s">
        <v>124</v>
      </c>
    </row>
    <row r="219" spans="2:65" s="1" customFormat="1" ht="22.5" customHeight="1">
      <c r="B219" s="165"/>
      <c r="C219" s="166" t="s">
        <v>331</v>
      </c>
      <c r="D219" s="166" t="s">
        <v>126</v>
      </c>
      <c r="E219" s="167" t="s">
        <v>332</v>
      </c>
      <c r="F219" s="168" t="s">
        <v>333</v>
      </c>
      <c r="G219" s="169" t="s">
        <v>188</v>
      </c>
      <c r="H219" s="170">
        <v>19.8</v>
      </c>
      <c r="I219" s="171"/>
      <c r="J219" s="172">
        <f>ROUND(I219*H219,2)</f>
        <v>0</v>
      </c>
      <c r="K219" s="168" t="s">
        <v>130</v>
      </c>
      <c r="L219" s="35"/>
      <c r="M219" s="173" t="s">
        <v>31</v>
      </c>
      <c r="N219" s="174" t="s">
        <v>48</v>
      </c>
      <c r="O219" s="36"/>
      <c r="P219" s="175">
        <f>O219*H219</f>
        <v>0</v>
      </c>
      <c r="Q219" s="175">
        <v>0</v>
      </c>
      <c r="R219" s="175">
        <f>Q219*H219</f>
        <v>0</v>
      </c>
      <c r="S219" s="175">
        <v>0</v>
      </c>
      <c r="T219" s="176">
        <f>S219*H219</f>
        <v>0</v>
      </c>
      <c r="AR219" s="18" t="s">
        <v>131</v>
      </c>
      <c r="AT219" s="18" t="s">
        <v>126</v>
      </c>
      <c r="AU219" s="18" t="s">
        <v>84</v>
      </c>
      <c r="AY219" s="18" t="s">
        <v>124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8" t="s">
        <v>22</v>
      </c>
      <c r="BK219" s="177">
        <f>ROUND(I219*H219,2)</f>
        <v>0</v>
      </c>
      <c r="BL219" s="18" t="s">
        <v>131</v>
      </c>
      <c r="BM219" s="18" t="s">
        <v>334</v>
      </c>
    </row>
    <row r="220" spans="2:47" s="1" customFormat="1" ht="30" customHeight="1">
      <c r="B220" s="35"/>
      <c r="D220" s="178" t="s">
        <v>133</v>
      </c>
      <c r="F220" s="179" t="s">
        <v>335</v>
      </c>
      <c r="I220" s="139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133</v>
      </c>
      <c r="AU220" s="18" t="s">
        <v>84</v>
      </c>
    </row>
    <row r="221" spans="2:51" s="11" customFormat="1" ht="22.5" customHeight="1">
      <c r="B221" s="180"/>
      <c r="D221" s="189" t="s">
        <v>135</v>
      </c>
      <c r="E221" s="206" t="s">
        <v>31</v>
      </c>
      <c r="F221" s="207" t="s">
        <v>336</v>
      </c>
      <c r="H221" s="208">
        <v>19.8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135</v>
      </c>
      <c r="AU221" s="181" t="s">
        <v>84</v>
      </c>
      <c r="AV221" s="11" t="s">
        <v>84</v>
      </c>
      <c r="AW221" s="11" t="s">
        <v>40</v>
      </c>
      <c r="AX221" s="11" t="s">
        <v>22</v>
      </c>
      <c r="AY221" s="181" t="s">
        <v>124</v>
      </c>
    </row>
    <row r="222" spans="2:65" s="1" customFormat="1" ht="22.5" customHeight="1">
      <c r="B222" s="165"/>
      <c r="C222" s="166" t="s">
        <v>337</v>
      </c>
      <c r="D222" s="166" t="s">
        <v>126</v>
      </c>
      <c r="E222" s="167" t="s">
        <v>338</v>
      </c>
      <c r="F222" s="168" t="s">
        <v>339</v>
      </c>
      <c r="G222" s="169" t="s">
        <v>188</v>
      </c>
      <c r="H222" s="170">
        <v>167.076</v>
      </c>
      <c r="I222" s="171"/>
      <c r="J222" s="172">
        <f>ROUND(I222*H222,2)</f>
        <v>0</v>
      </c>
      <c r="K222" s="168" t="s">
        <v>130</v>
      </c>
      <c r="L222" s="35"/>
      <c r="M222" s="173" t="s">
        <v>31</v>
      </c>
      <c r="N222" s="174" t="s">
        <v>48</v>
      </c>
      <c r="O222" s="36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AR222" s="18" t="s">
        <v>131</v>
      </c>
      <c r="AT222" s="18" t="s">
        <v>126</v>
      </c>
      <c r="AU222" s="18" t="s">
        <v>84</v>
      </c>
      <c r="AY222" s="18" t="s">
        <v>124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8" t="s">
        <v>22</v>
      </c>
      <c r="BK222" s="177">
        <f>ROUND(I222*H222,2)</f>
        <v>0</v>
      </c>
      <c r="BL222" s="18" t="s">
        <v>131</v>
      </c>
      <c r="BM222" s="18" t="s">
        <v>340</v>
      </c>
    </row>
    <row r="223" spans="2:47" s="1" customFormat="1" ht="30" customHeight="1">
      <c r="B223" s="35"/>
      <c r="D223" s="178" t="s">
        <v>133</v>
      </c>
      <c r="F223" s="179" t="s">
        <v>341</v>
      </c>
      <c r="I223" s="139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133</v>
      </c>
      <c r="AU223" s="18" t="s">
        <v>84</v>
      </c>
    </row>
    <row r="224" spans="2:51" s="11" customFormat="1" ht="22.5" customHeight="1">
      <c r="B224" s="180"/>
      <c r="D224" s="189" t="s">
        <v>135</v>
      </c>
      <c r="E224" s="206" t="s">
        <v>31</v>
      </c>
      <c r="F224" s="207" t="s">
        <v>342</v>
      </c>
      <c r="H224" s="208">
        <v>167.076</v>
      </c>
      <c r="I224" s="184"/>
      <c r="L224" s="180"/>
      <c r="M224" s="185"/>
      <c r="N224" s="186"/>
      <c r="O224" s="186"/>
      <c r="P224" s="186"/>
      <c r="Q224" s="186"/>
      <c r="R224" s="186"/>
      <c r="S224" s="186"/>
      <c r="T224" s="187"/>
      <c r="AT224" s="181" t="s">
        <v>135</v>
      </c>
      <c r="AU224" s="181" t="s">
        <v>84</v>
      </c>
      <c r="AV224" s="11" t="s">
        <v>84</v>
      </c>
      <c r="AW224" s="11" t="s">
        <v>40</v>
      </c>
      <c r="AX224" s="11" t="s">
        <v>22</v>
      </c>
      <c r="AY224" s="181" t="s">
        <v>124</v>
      </c>
    </row>
    <row r="225" spans="2:65" s="1" customFormat="1" ht="22.5" customHeight="1">
      <c r="B225" s="165"/>
      <c r="C225" s="166" t="s">
        <v>343</v>
      </c>
      <c r="D225" s="166" t="s">
        <v>126</v>
      </c>
      <c r="E225" s="167" t="s">
        <v>344</v>
      </c>
      <c r="F225" s="168" t="s">
        <v>345</v>
      </c>
      <c r="G225" s="169" t="s">
        <v>188</v>
      </c>
      <c r="H225" s="170">
        <v>174.048</v>
      </c>
      <c r="I225" s="171"/>
      <c r="J225" s="172">
        <f>ROUND(I225*H225,2)</f>
        <v>0</v>
      </c>
      <c r="K225" s="168" t="s">
        <v>130</v>
      </c>
      <c r="L225" s="35"/>
      <c r="M225" s="173" t="s">
        <v>31</v>
      </c>
      <c r="N225" s="174" t="s">
        <v>48</v>
      </c>
      <c r="O225" s="36"/>
      <c r="P225" s="175">
        <f>O225*H225</f>
        <v>0</v>
      </c>
      <c r="Q225" s="175">
        <v>0</v>
      </c>
      <c r="R225" s="175">
        <f>Q225*H225</f>
        <v>0</v>
      </c>
      <c r="S225" s="175">
        <v>0</v>
      </c>
      <c r="T225" s="176">
        <f>S225*H225</f>
        <v>0</v>
      </c>
      <c r="AR225" s="18" t="s">
        <v>131</v>
      </c>
      <c r="AT225" s="18" t="s">
        <v>126</v>
      </c>
      <c r="AU225" s="18" t="s">
        <v>84</v>
      </c>
      <c r="AY225" s="18" t="s">
        <v>124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8" t="s">
        <v>22</v>
      </c>
      <c r="BK225" s="177">
        <f>ROUND(I225*H225,2)</f>
        <v>0</v>
      </c>
      <c r="BL225" s="18" t="s">
        <v>131</v>
      </c>
      <c r="BM225" s="18" t="s">
        <v>346</v>
      </c>
    </row>
    <row r="226" spans="2:47" s="1" customFormat="1" ht="30" customHeight="1">
      <c r="B226" s="35"/>
      <c r="D226" s="178" t="s">
        <v>133</v>
      </c>
      <c r="F226" s="179" t="s">
        <v>347</v>
      </c>
      <c r="I226" s="139"/>
      <c r="L226" s="35"/>
      <c r="M226" s="64"/>
      <c r="N226" s="36"/>
      <c r="O226" s="36"/>
      <c r="P226" s="36"/>
      <c r="Q226" s="36"/>
      <c r="R226" s="36"/>
      <c r="S226" s="36"/>
      <c r="T226" s="65"/>
      <c r="AT226" s="18" t="s">
        <v>133</v>
      </c>
      <c r="AU226" s="18" t="s">
        <v>84</v>
      </c>
    </row>
    <row r="227" spans="2:51" s="11" customFormat="1" ht="22.5" customHeight="1">
      <c r="B227" s="180"/>
      <c r="D227" s="178" t="s">
        <v>135</v>
      </c>
      <c r="E227" s="181" t="s">
        <v>31</v>
      </c>
      <c r="F227" s="182" t="s">
        <v>348</v>
      </c>
      <c r="H227" s="183">
        <v>167.076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135</v>
      </c>
      <c r="AU227" s="181" t="s">
        <v>84</v>
      </c>
      <c r="AV227" s="11" t="s">
        <v>84</v>
      </c>
      <c r="AW227" s="11" t="s">
        <v>40</v>
      </c>
      <c r="AX227" s="11" t="s">
        <v>77</v>
      </c>
      <c r="AY227" s="181" t="s">
        <v>124</v>
      </c>
    </row>
    <row r="228" spans="2:51" s="11" customFormat="1" ht="22.5" customHeight="1">
      <c r="B228" s="180"/>
      <c r="D228" s="178" t="s">
        <v>135</v>
      </c>
      <c r="E228" s="181" t="s">
        <v>31</v>
      </c>
      <c r="F228" s="182" t="s">
        <v>349</v>
      </c>
      <c r="H228" s="183">
        <v>6.972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1" t="s">
        <v>135</v>
      </c>
      <c r="AU228" s="181" t="s">
        <v>84</v>
      </c>
      <c r="AV228" s="11" t="s">
        <v>84</v>
      </c>
      <c r="AW228" s="11" t="s">
        <v>40</v>
      </c>
      <c r="AX228" s="11" t="s">
        <v>77</v>
      </c>
      <c r="AY228" s="181" t="s">
        <v>124</v>
      </c>
    </row>
    <row r="229" spans="2:51" s="12" customFormat="1" ht="22.5" customHeight="1">
      <c r="B229" s="188"/>
      <c r="D229" s="189" t="s">
        <v>135</v>
      </c>
      <c r="E229" s="190" t="s">
        <v>31</v>
      </c>
      <c r="F229" s="191" t="s">
        <v>139</v>
      </c>
      <c r="H229" s="192">
        <v>174.048</v>
      </c>
      <c r="I229" s="193"/>
      <c r="L229" s="188"/>
      <c r="M229" s="194"/>
      <c r="N229" s="195"/>
      <c r="O229" s="195"/>
      <c r="P229" s="195"/>
      <c r="Q229" s="195"/>
      <c r="R229" s="195"/>
      <c r="S229" s="195"/>
      <c r="T229" s="196"/>
      <c r="AT229" s="197" t="s">
        <v>135</v>
      </c>
      <c r="AU229" s="197" t="s">
        <v>84</v>
      </c>
      <c r="AV229" s="12" t="s">
        <v>131</v>
      </c>
      <c r="AW229" s="12" t="s">
        <v>40</v>
      </c>
      <c r="AX229" s="12" t="s">
        <v>22</v>
      </c>
      <c r="AY229" s="197" t="s">
        <v>124</v>
      </c>
    </row>
    <row r="230" spans="2:65" s="1" customFormat="1" ht="31.5" customHeight="1">
      <c r="B230" s="165"/>
      <c r="C230" s="166" t="s">
        <v>350</v>
      </c>
      <c r="D230" s="166" t="s">
        <v>126</v>
      </c>
      <c r="E230" s="167" t="s">
        <v>351</v>
      </c>
      <c r="F230" s="168" t="s">
        <v>352</v>
      </c>
      <c r="G230" s="169" t="s">
        <v>129</v>
      </c>
      <c r="H230" s="170">
        <v>940</v>
      </c>
      <c r="I230" s="171"/>
      <c r="J230" s="172">
        <f>ROUND(I230*H230,2)</f>
        <v>0</v>
      </c>
      <c r="K230" s="168" t="s">
        <v>130</v>
      </c>
      <c r="L230" s="35"/>
      <c r="M230" s="173" t="s">
        <v>31</v>
      </c>
      <c r="N230" s="174" t="s">
        <v>48</v>
      </c>
      <c r="O230" s="36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AR230" s="18" t="s">
        <v>131</v>
      </c>
      <c r="AT230" s="18" t="s">
        <v>126</v>
      </c>
      <c r="AU230" s="18" t="s">
        <v>84</v>
      </c>
      <c r="AY230" s="18" t="s">
        <v>124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22</v>
      </c>
      <c r="BK230" s="177">
        <f>ROUND(I230*H230,2)</f>
        <v>0</v>
      </c>
      <c r="BL230" s="18" t="s">
        <v>131</v>
      </c>
      <c r="BM230" s="18" t="s">
        <v>353</v>
      </c>
    </row>
    <row r="231" spans="2:47" s="1" customFormat="1" ht="30" customHeight="1">
      <c r="B231" s="35"/>
      <c r="D231" s="178" t="s">
        <v>133</v>
      </c>
      <c r="F231" s="179" t="s">
        <v>354</v>
      </c>
      <c r="I231" s="139"/>
      <c r="L231" s="35"/>
      <c r="M231" s="64"/>
      <c r="N231" s="36"/>
      <c r="O231" s="36"/>
      <c r="P231" s="36"/>
      <c r="Q231" s="36"/>
      <c r="R231" s="36"/>
      <c r="S231" s="36"/>
      <c r="T231" s="65"/>
      <c r="AT231" s="18" t="s">
        <v>133</v>
      </c>
      <c r="AU231" s="18" t="s">
        <v>84</v>
      </c>
    </row>
    <row r="232" spans="2:51" s="11" customFormat="1" ht="22.5" customHeight="1">
      <c r="B232" s="180"/>
      <c r="D232" s="178" t="s">
        <v>135</v>
      </c>
      <c r="E232" s="181" t="s">
        <v>31</v>
      </c>
      <c r="F232" s="182" t="s">
        <v>355</v>
      </c>
      <c r="H232" s="183">
        <v>470</v>
      </c>
      <c r="I232" s="184"/>
      <c r="L232" s="180"/>
      <c r="M232" s="185"/>
      <c r="N232" s="186"/>
      <c r="O232" s="186"/>
      <c r="P232" s="186"/>
      <c r="Q232" s="186"/>
      <c r="R232" s="186"/>
      <c r="S232" s="186"/>
      <c r="T232" s="187"/>
      <c r="AT232" s="181" t="s">
        <v>135</v>
      </c>
      <c r="AU232" s="181" t="s">
        <v>84</v>
      </c>
      <c r="AV232" s="11" t="s">
        <v>84</v>
      </c>
      <c r="AW232" s="11" t="s">
        <v>40</v>
      </c>
      <c r="AX232" s="11" t="s">
        <v>77</v>
      </c>
      <c r="AY232" s="181" t="s">
        <v>124</v>
      </c>
    </row>
    <row r="233" spans="2:51" s="11" customFormat="1" ht="22.5" customHeight="1">
      <c r="B233" s="180"/>
      <c r="D233" s="178" t="s">
        <v>135</v>
      </c>
      <c r="E233" s="181" t="s">
        <v>31</v>
      </c>
      <c r="F233" s="182" t="s">
        <v>356</v>
      </c>
      <c r="H233" s="183">
        <v>470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135</v>
      </c>
      <c r="AU233" s="181" t="s">
        <v>84</v>
      </c>
      <c r="AV233" s="11" t="s">
        <v>84</v>
      </c>
      <c r="AW233" s="11" t="s">
        <v>40</v>
      </c>
      <c r="AX233" s="11" t="s">
        <v>77</v>
      </c>
      <c r="AY233" s="181" t="s">
        <v>124</v>
      </c>
    </row>
    <row r="234" spans="2:51" s="12" customFormat="1" ht="22.5" customHeight="1">
      <c r="B234" s="188"/>
      <c r="D234" s="189" t="s">
        <v>135</v>
      </c>
      <c r="E234" s="190" t="s">
        <v>31</v>
      </c>
      <c r="F234" s="191" t="s">
        <v>139</v>
      </c>
      <c r="H234" s="192">
        <v>940</v>
      </c>
      <c r="I234" s="193"/>
      <c r="L234" s="188"/>
      <c r="M234" s="194"/>
      <c r="N234" s="195"/>
      <c r="O234" s="195"/>
      <c r="P234" s="195"/>
      <c r="Q234" s="195"/>
      <c r="R234" s="195"/>
      <c r="S234" s="195"/>
      <c r="T234" s="196"/>
      <c r="AT234" s="197" t="s">
        <v>135</v>
      </c>
      <c r="AU234" s="197" t="s">
        <v>84</v>
      </c>
      <c r="AV234" s="12" t="s">
        <v>131</v>
      </c>
      <c r="AW234" s="12" t="s">
        <v>40</v>
      </c>
      <c r="AX234" s="12" t="s">
        <v>22</v>
      </c>
      <c r="AY234" s="197" t="s">
        <v>124</v>
      </c>
    </row>
    <row r="235" spans="2:65" s="1" customFormat="1" ht="22.5" customHeight="1">
      <c r="B235" s="165"/>
      <c r="C235" s="166" t="s">
        <v>357</v>
      </c>
      <c r="D235" s="166" t="s">
        <v>126</v>
      </c>
      <c r="E235" s="167" t="s">
        <v>358</v>
      </c>
      <c r="F235" s="168" t="s">
        <v>359</v>
      </c>
      <c r="G235" s="169" t="s">
        <v>129</v>
      </c>
      <c r="H235" s="170">
        <v>198</v>
      </c>
      <c r="I235" s="171"/>
      <c r="J235" s="172">
        <f>ROUND(I235*H235,2)</f>
        <v>0</v>
      </c>
      <c r="K235" s="168" t="s">
        <v>130</v>
      </c>
      <c r="L235" s="35"/>
      <c r="M235" s="173" t="s">
        <v>31</v>
      </c>
      <c r="N235" s="174" t="s">
        <v>48</v>
      </c>
      <c r="O235" s="36"/>
      <c r="P235" s="175">
        <f>O235*H235</f>
        <v>0</v>
      </c>
      <c r="Q235" s="175">
        <v>0</v>
      </c>
      <c r="R235" s="175">
        <f>Q235*H235</f>
        <v>0</v>
      </c>
      <c r="S235" s="175">
        <v>0</v>
      </c>
      <c r="T235" s="176">
        <f>S235*H235</f>
        <v>0</v>
      </c>
      <c r="AR235" s="18" t="s">
        <v>131</v>
      </c>
      <c r="AT235" s="18" t="s">
        <v>126</v>
      </c>
      <c r="AU235" s="18" t="s">
        <v>84</v>
      </c>
      <c r="AY235" s="18" t="s">
        <v>124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8" t="s">
        <v>22</v>
      </c>
      <c r="BK235" s="177">
        <f>ROUND(I235*H235,2)</f>
        <v>0</v>
      </c>
      <c r="BL235" s="18" t="s">
        <v>131</v>
      </c>
      <c r="BM235" s="18" t="s">
        <v>360</v>
      </c>
    </row>
    <row r="236" spans="2:47" s="1" customFormat="1" ht="30" customHeight="1">
      <c r="B236" s="35"/>
      <c r="D236" s="178" t="s">
        <v>133</v>
      </c>
      <c r="F236" s="179" t="s">
        <v>361</v>
      </c>
      <c r="I236" s="139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133</v>
      </c>
      <c r="AU236" s="18" t="s">
        <v>84</v>
      </c>
    </row>
    <row r="237" spans="2:51" s="11" customFormat="1" ht="22.5" customHeight="1">
      <c r="B237" s="180"/>
      <c r="D237" s="189" t="s">
        <v>135</v>
      </c>
      <c r="E237" s="206" t="s">
        <v>31</v>
      </c>
      <c r="F237" s="207" t="s">
        <v>362</v>
      </c>
      <c r="H237" s="208">
        <v>198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135</v>
      </c>
      <c r="AU237" s="181" t="s">
        <v>84</v>
      </c>
      <c r="AV237" s="11" t="s">
        <v>84</v>
      </c>
      <c r="AW237" s="11" t="s">
        <v>40</v>
      </c>
      <c r="AX237" s="11" t="s">
        <v>22</v>
      </c>
      <c r="AY237" s="181" t="s">
        <v>124</v>
      </c>
    </row>
    <row r="238" spans="2:65" s="1" customFormat="1" ht="22.5" customHeight="1">
      <c r="B238" s="165"/>
      <c r="C238" s="166" t="s">
        <v>363</v>
      </c>
      <c r="D238" s="166" t="s">
        <v>126</v>
      </c>
      <c r="E238" s="167" t="s">
        <v>364</v>
      </c>
      <c r="F238" s="168" t="s">
        <v>365</v>
      </c>
      <c r="G238" s="169" t="s">
        <v>129</v>
      </c>
      <c r="H238" s="170">
        <v>470</v>
      </c>
      <c r="I238" s="171"/>
      <c r="J238" s="172">
        <f>ROUND(I238*H238,2)</f>
        <v>0</v>
      </c>
      <c r="K238" s="168" t="s">
        <v>130</v>
      </c>
      <c r="L238" s="35"/>
      <c r="M238" s="173" t="s">
        <v>31</v>
      </c>
      <c r="N238" s="174" t="s">
        <v>48</v>
      </c>
      <c r="O238" s="36"/>
      <c r="P238" s="175">
        <f>O238*H238</f>
        <v>0</v>
      </c>
      <c r="Q238" s="175">
        <v>0</v>
      </c>
      <c r="R238" s="175">
        <f>Q238*H238</f>
        <v>0</v>
      </c>
      <c r="S238" s="175">
        <v>0</v>
      </c>
      <c r="T238" s="176">
        <f>S238*H238</f>
        <v>0</v>
      </c>
      <c r="AR238" s="18" t="s">
        <v>131</v>
      </c>
      <c r="AT238" s="18" t="s">
        <v>126</v>
      </c>
      <c r="AU238" s="18" t="s">
        <v>84</v>
      </c>
      <c r="AY238" s="18" t="s">
        <v>124</v>
      </c>
      <c r="BE238" s="177">
        <f>IF(N238="základní",J238,0)</f>
        <v>0</v>
      </c>
      <c r="BF238" s="177">
        <f>IF(N238="snížená",J238,0)</f>
        <v>0</v>
      </c>
      <c r="BG238" s="177">
        <f>IF(N238="zákl. přenesená",J238,0)</f>
        <v>0</v>
      </c>
      <c r="BH238" s="177">
        <f>IF(N238="sníž. přenesená",J238,0)</f>
        <v>0</v>
      </c>
      <c r="BI238" s="177">
        <f>IF(N238="nulová",J238,0)</f>
        <v>0</v>
      </c>
      <c r="BJ238" s="18" t="s">
        <v>22</v>
      </c>
      <c r="BK238" s="177">
        <f>ROUND(I238*H238,2)</f>
        <v>0</v>
      </c>
      <c r="BL238" s="18" t="s">
        <v>131</v>
      </c>
      <c r="BM238" s="18" t="s">
        <v>366</v>
      </c>
    </row>
    <row r="239" spans="2:51" s="11" customFormat="1" ht="22.5" customHeight="1">
      <c r="B239" s="180"/>
      <c r="D239" s="189" t="s">
        <v>135</v>
      </c>
      <c r="E239" s="206" t="s">
        <v>31</v>
      </c>
      <c r="F239" s="207" t="s">
        <v>356</v>
      </c>
      <c r="H239" s="208">
        <v>470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135</v>
      </c>
      <c r="AU239" s="181" t="s">
        <v>84</v>
      </c>
      <c r="AV239" s="11" t="s">
        <v>84</v>
      </c>
      <c r="AW239" s="11" t="s">
        <v>40</v>
      </c>
      <c r="AX239" s="11" t="s">
        <v>22</v>
      </c>
      <c r="AY239" s="181" t="s">
        <v>124</v>
      </c>
    </row>
    <row r="240" spans="2:65" s="1" customFormat="1" ht="22.5" customHeight="1">
      <c r="B240" s="165"/>
      <c r="C240" s="209" t="s">
        <v>367</v>
      </c>
      <c r="D240" s="209" t="s">
        <v>368</v>
      </c>
      <c r="E240" s="210" t="s">
        <v>369</v>
      </c>
      <c r="F240" s="211" t="s">
        <v>370</v>
      </c>
      <c r="G240" s="212" t="s">
        <v>188</v>
      </c>
      <c r="H240" s="213">
        <v>70.5</v>
      </c>
      <c r="I240" s="214"/>
      <c r="J240" s="215">
        <f>ROUND(I240*H240,2)</f>
        <v>0</v>
      </c>
      <c r="K240" s="211" t="s">
        <v>31</v>
      </c>
      <c r="L240" s="216"/>
      <c r="M240" s="217" t="s">
        <v>31</v>
      </c>
      <c r="N240" s="218" t="s">
        <v>48</v>
      </c>
      <c r="O240" s="36"/>
      <c r="P240" s="175">
        <f>O240*H240</f>
        <v>0</v>
      </c>
      <c r="Q240" s="175">
        <v>0.22</v>
      </c>
      <c r="R240" s="175">
        <f>Q240*H240</f>
        <v>15.51</v>
      </c>
      <c r="S240" s="175">
        <v>0</v>
      </c>
      <c r="T240" s="176">
        <f>S240*H240</f>
        <v>0</v>
      </c>
      <c r="AR240" s="18" t="s">
        <v>180</v>
      </c>
      <c r="AT240" s="18" t="s">
        <v>368</v>
      </c>
      <c r="AU240" s="18" t="s">
        <v>84</v>
      </c>
      <c r="AY240" s="18" t="s">
        <v>124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8" t="s">
        <v>22</v>
      </c>
      <c r="BK240" s="177">
        <f>ROUND(I240*H240,2)</f>
        <v>0</v>
      </c>
      <c r="BL240" s="18" t="s">
        <v>131</v>
      </c>
      <c r="BM240" s="18" t="s">
        <v>371</v>
      </c>
    </row>
    <row r="241" spans="2:51" s="11" customFormat="1" ht="22.5" customHeight="1">
      <c r="B241" s="180"/>
      <c r="D241" s="189" t="s">
        <v>135</v>
      </c>
      <c r="E241" s="206" t="s">
        <v>31</v>
      </c>
      <c r="F241" s="207" t="s">
        <v>372</v>
      </c>
      <c r="H241" s="208">
        <v>70.5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135</v>
      </c>
      <c r="AU241" s="181" t="s">
        <v>84</v>
      </c>
      <c r="AV241" s="11" t="s">
        <v>84</v>
      </c>
      <c r="AW241" s="11" t="s">
        <v>40</v>
      </c>
      <c r="AX241" s="11" t="s">
        <v>22</v>
      </c>
      <c r="AY241" s="181" t="s">
        <v>124</v>
      </c>
    </row>
    <row r="242" spans="2:65" s="1" customFormat="1" ht="22.5" customHeight="1">
      <c r="B242" s="165"/>
      <c r="C242" s="166" t="s">
        <v>373</v>
      </c>
      <c r="D242" s="166" t="s">
        <v>126</v>
      </c>
      <c r="E242" s="167" t="s">
        <v>374</v>
      </c>
      <c r="F242" s="168" t="s">
        <v>375</v>
      </c>
      <c r="G242" s="169" t="s">
        <v>129</v>
      </c>
      <c r="H242" s="170">
        <v>668</v>
      </c>
      <c r="I242" s="171"/>
      <c r="J242" s="172">
        <f>ROUND(I242*H242,2)</f>
        <v>0</v>
      </c>
      <c r="K242" s="168" t="s">
        <v>130</v>
      </c>
      <c r="L242" s="35"/>
      <c r="M242" s="173" t="s">
        <v>31</v>
      </c>
      <c r="N242" s="174" t="s">
        <v>48</v>
      </c>
      <c r="O242" s="36"/>
      <c r="P242" s="175">
        <f>O242*H242</f>
        <v>0</v>
      </c>
      <c r="Q242" s="175">
        <v>0</v>
      </c>
      <c r="R242" s="175">
        <f>Q242*H242</f>
        <v>0</v>
      </c>
      <c r="S242" s="175">
        <v>0</v>
      </c>
      <c r="T242" s="176">
        <f>S242*H242</f>
        <v>0</v>
      </c>
      <c r="AR242" s="18" t="s">
        <v>131</v>
      </c>
      <c r="AT242" s="18" t="s">
        <v>126</v>
      </c>
      <c r="AU242" s="18" t="s">
        <v>84</v>
      </c>
      <c r="AY242" s="18" t="s">
        <v>124</v>
      </c>
      <c r="BE242" s="177">
        <f>IF(N242="základní",J242,0)</f>
        <v>0</v>
      </c>
      <c r="BF242" s="177">
        <f>IF(N242="snížená",J242,0)</f>
        <v>0</v>
      </c>
      <c r="BG242" s="177">
        <f>IF(N242="zákl. přenesená",J242,0)</f>
        <v>0</v>
      </c>
      <c r="BH242" s="177">
        <f>IF(N242="sníž. přenesená",J242,0)</f>
        <v>0</v>
      </c>
      <c r="BI242" s="177">
        <f>IF(N242="nulová",J242,0)</f>
        <v>0</v>
      </c>
      <c r="BJ242" s="18" t="s">
        <v>22</v>
      </c>
      <c r="BK242" s="177">
        <f>ROUND(I242*H242,2)</f>
        <v>0</v>
      </c>
      <c r="BL242" s="18" t="s">
        <v>131</v>
      </c>
      <c r="BM242" s="18" t="s">
        <v>376</v>
      </c>
    </row>
    <row r="243" spans="2:47" s="1" customFormat="1" ht="30" customHeight="1">
      <c r="B243" s="35"/>
      <c r="D243" s="178" t="s">
        <v>133</v>
      </c>
      <c r="F243" s="179" t="s">
        <v>377</v>
      </c>
      <c r="I243" s="139"/>
      <c r="L243" s="35"/>
      <c r="M243" s="64"/>
      <c r="N243" s="36"/>
      <c r="O243" s="36"/>
      <c r="P243" s="36"/>
      <c r="Q243" s="36"/>
      <c r="R243" s="36"/>
      <c r="S243" s="36"/>
      <c r="T243" s="65"/>
      <c r="AT243" s="18" t="s">
        <v>133</v>
      </c>
      <c r="AU243" s="18" t="s">
        <v>84</v>
      </c>
    </row>
    <row r="244" spans="2:51" s="11" customFormat="1" ht="22.5" customHeight="1">
      <c r="B244" s="180"/>
      <c r="D244" s="178" t="s">
        <v>135</v>
      </c>
      <c r="E244" s="181" t="s">
        <v>31</v>
      </c>
      <c r="F244" s="182" t="s">
        <v>362</v>
      </c>
      <c r="H244" s="183">
        <v>198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135</v>
      </c>
      <c r="AU244" s="181" t="s">
        <v>84</v>
      </c>
      <c r="AV244" s="11" t="s">
        <v>84</v>
      </c>
      <c r="AW244" s="11" t="s">
        <v>40</v>
      </c>
      <c r="AX244" s="11" t="s">
        <v>77</v>
      </c>
      <c r="AY244" s="181" t="s">
        <v>124</v>
      </c>
    </row>
    <row r="245" spans="2:51" s="11" customFormat="1" ht="22.5" customHeight="1">
      <c r="B245" s="180"/>
      <c r="D245" s="178" t="s">
        <v>135</v>
      </c>
      <c r="E245" s="181" t="s">
        <v>31</v>
      </c>
      <c r="F245" s="182" t="s">
        <v>378</v>
      </c>
      <c r="H245" s="183">
        <v>470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135</v>
      </c>
      <c r="AU245" s="181" t="s">
        <v>84</v>
      </c>
      <c r="AV245" s="11" t="s">
        <v>84</v>
      </c>
      <c r="AW245" s="11" t="s">
        <v>40</v>
      </c>
      <c r="AX245" s="11" t="s">
        <v>77</v>
      </c>
      <c r="AY245" s="181" t="s">
        <v>124</v>
      </c>
    </row>
    <row r="246" spans="2:51" s="12" customFormat="1" ht="22.5" customHeight="1">
      <c r="B246" s="188"/>
      <c r="D246" s="189" t="s">
        <v>135</v>
      </c>
      <c r="E246" s="190" t="s">
        <v>31</v>
      </c>
      <c r="F246" s="191" t="s">
        <v>139</v>
      </c>
      <c r="H246" s="192">
        <v>668</v>
      </c>
      <c r="I246" s="193"/>
      <c r="L246" s="188"/>
      <c r="M246" s="194"/>
      <c r="N246" s="195"/>
      <c r="O246" s="195"/>
      <c r="P246" s="195"/>
      <c r="Q246" s="195"/>
      <c r="R246" s="195"/>
      <c r="S246" s="195"/>
      <c r="T246" s="196"/>
      <c r="AT246" s="197" t="s">
        <v>135</v>
      </c>
      <c r="AU246" s="197" t="s">
        <v>84</v>
      </c>
      <c r="AV246" s="12" t="s">
        <v>131</v>
      </c>
      <c r="AW246" s="12" t="s">
        <v>40</v>
      </c>
      <c r="AX246" s="12" t="s">
        <v>22</v>
      </c>
      <c r="AY246" s="197" t="s">
        <v>124</v>
      </c>
    </row>
    <row r="247" spans="2:65" s="1" customFormat="1" ht="22.5" customHeight="1">
      <c r="B247" s="165"/>
      <c r="C247" s="209" t="s">
        <v>379</v>
      </c>
      <c r="D247" s="209" t="s">
        <v>368</v>
      </c>
      <c r="E247" s="210" t="s">
        <v>380</v>
      </c>
      <c r="F247" s="211" t="s">
        <v>381</v>
      </c>
      <c r="G247" s="212" t="s">
        <v>382</v>
      </c>
      <c r="H247" s="213">
        <v>10.02</v>
      </c>
      <c r="I247" s="214"/>
      <c r="J247" s="215">
        <f>ROUND(I247*H247,2)</f>
        <v>0</v>
      </c>
      <c r="K247" s="211" t="s">
        <v>130</v>
      </c>
      <c r="L247" s="216"/>
      <c r="M247" s="217" t="s">
        <v>31</v>
      </c>
      <c r="N247" s="218" t="s">
        <v>48</v>
      </c>
      <c r="O247" s="36"/>
      <c r="P247" s="175">
        <f>O247*H247</f>
        <v>0</v>
      </c>
      <c r="Q247" s="175">
        <v>0.001</v>
      </c>
      <c r="R247" s="175">
        <f>Q247*H247</f>
        <v>0.01002</v>
      </c>
      <c r="S247" s="175">
        <v>0</v>
      </c>
      <c r="T247" s="176">
        <f>S247*H247</f>
        <v>0</v>
      </c>
      <c r="AR247" s="18" t="s">
        <v>180</v>
      </c>
      <c r="AT247" s="18" t="s">
        <v>368</v>
      </c>
      <c r="AU247" s="18" t="s">
        <v>84</v>
      </c>
      <c r="AY247" s="18" t="s">
        <v>124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8" t="s">
        <v>22</v>
      </c>
      <c r="BK247" s="177">
        <f>ROUND(I247*H247,2)</f>
        <v>0</v>
      </c>
      <c r="BL247" s="18" t="s">
        <v>131</v>
      </c>
      <c r="BM247" s="18" t="s">
        <v>383</v>
      </c>
    </row>
    <row r="248" spans="2:47" s="1" customFormat="1" ht="22.5" customHeight="1">
      <c r="B248" s="35"/>
      <c r="D248" s="178" t="s">
        <v>133</v>
      </c>
      <c r="F248" s="179" t="s">
        <v>384</v>
      </c>
      <c r="I248" s="139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133</v>
      </c>
      <c r="AU248" s="18" t="s">
        <v>84</v>
      </c>
    </row>
    <row r="249" spans="2:51" s="11" customFormat="1" ht="22.5" customHeight="1">
      <c r="B249" s="180"/>
      <c r="D249" s="189" t="s">
        <v>135</v>
      </c>
      <c r="F249" s="207" t="s">
        <v>385</v>
      </c>
      <c r="H249" s="208">
        <v>10.02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135</v>
      </c>
      <c r="AU249" s="181" t="s">
        <v>84</v>
      </c>
      <c r="AV249" s="11" t="s">
        <v>84</v>
      </c>
      <c r="AW249" s="11" t="s">
        <v>4</v>
      </c>
      <c r="AX249" s="11" t="s">
        <v>22</v>
      </c>
      <c r="AY249" s="181" t="s">
        <v>124</v>
      </c>
    </row>
    <row r="250" spans="2:65" s="1" customFormat="1" ht="31.5" customHeight="1">
      <c r="B250" s="165"/>
      <c r="C250" s="166" t="s">
        <v>386</v>
      </c>
      <c r="D250" s="166" t="s">
        <v>126</v>
      </c>
      <c r="E250" s="167" t="s">
        <v>387</v>
      </c>
      <c r="F250" s="168" t="s">
        <v>388</v>
      </c>
      <c r="G250" s="169" t="s">
        <v>158</v>
      </c>
      <c r="H250" s="170">
        <v>80</v>
      </c>
      <c r="I250" s="171"/>
      <c r="J250" s="172">
        <f>ROUND(I250*H250,2)</f>
        <v>0</v>
      </c>
      <c r="K250" s="168" t="s">
        <v>130</v>
      </c>
      <c r="L250" s="35"/>
      <c r="M250" s="173" t="s">
        <v>31</v>
      </c>
      <c r="N250" s="174" t="s">
        <v>48</v>
      </c>
      <c r="O250" s="36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AR250" s="18" t="s">
        <v>131</v>
      </c>
      <c r="AT250" s="18" t="s">
        <v>126</v>
      </c>
      <c r="AU250" s="18" t="s">
        <v>84</v>
      </c>
      <c r="AY250" s="18" t="s">
        <v>124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8" t="s">
        <v>22</v>
      </c>
      <c r="BK250" s="177">
        <f>ROUND(I250*H250,2)</f>
        <v>0</v>
      </c>
      <c r="BL250" s="18" t="s">
        <v>131</v>
      </c>
      <c r="BM250" s="18" t="s">
        <v>389</v>
      </c>
    </row>
    <row r="251" spans="2:47" s="1" customFormat="1" ht="30" customHeight="1">
      <c r="B251" s="35"/>
      <c r="D251" s="178" t="s">
        <v>133</v>
      </c>
      <c r="F251" s="179" t="s">
        <v>390</v>
      </c>
      <c r="I251" s="139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133</v>
      </c>
      <c r="AU251" s="18" t="s">
        <v>84</v>
      </c>
    </row>
    <row r="252" spans="2:51" s="11" customFormat="1" ht="22.5" customHeight="1">
      <c r="B252" s="180"/>
      <c r="D252" s="178" t="s">
        <v>135</v>
      </c>
      <c r="E252" s="181" t="s">
        <v>31</v>
      </c>
      <c r="F252" s="182" t="s">
        <v>391</v>
      </c>
      <c r="H252" s="183">
        <v>52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135</v>
      </c>
      <c r="AU252" s="181" t="s">
        <v>84</v>
      </c>
      <c r="AV252" s="11" t="s">
        <v>84</v>
      </c>
      <c r="AW252" s="11" t="s">
        <v>40</v>
      </c>
      <c r="AX252" s="11" t="s">
        <v>77</v>
      </c>
      <c r="AY252" s="181" t="s">
        <v>124</v>
      </c>
    </row>
    <row r="253" spans="2:51" s="11" customFormat="1" ht="22.5" customHeight="1">
      <c r="B253" s="180"/>
      <c r="D253" s="178" t="s">
        <v>135</v>
      </c>
      <c r="E253" s="181" t="s">
        <v>31</v>
      </c>
      <c r="F253" s="182" t="s">
        <v>392</v>
      </c>
      <c r="H253" s="183">
        <v>10</v>
      </c>
      <c r="I253" s="184"/>
      <c r="L253" s="180"/>
      <c r="M253" s="185"/>
      <c r="N253" s="186"/>
      <c r="O253" s="186"/>
      <c r="P253" s="186"/>
      <c r="Q253" s="186"/>
      <c r="R253" s="186"/>
      <c r="S253" s="186"/>
      <c r="T253" s="187"/>
      <c r="AT253" s="181" t="s">
        <v>135</v>
      </c>
      <c r="AU253" s="181" t="s">
        <v>84</v>
      </c>
      <c r="AV253" s="11" t="s">
        <v>84</v>
      </c>
      <c r="AW253" s="11" t="s">
        <v>40</v>
      </c>
      <c r="AX253" s="11" t="s">
        <v>77</v>
      </c>
      <c r="AY253" s="181" t="s">
        <v>124</v>
      </c>
    </row>
    <row r="254" spans="2:51" s="11" customFormat="1" ht="22.5" customHeight="1">
      <c r="B254" s="180"/>
      <c r="D254" s="178" t="s">
        <v>135</v>
      </c>
      <c r="E254" s="181" t="s">
        <v>31</v>
      </c>
      <c r="F254" s="182" t="s">
        <v>393</v>
      </c>
      <c r="H254" s="183">
        <v>18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1" t="s">
        <v>135</v>
      </c>
      <c r="AU254" s="181" t="s">
        <v>84</v>
      </c>
      <c r="AV254" s="11" t="s">
        <v>84</v>
      </c>
      <c r="AW254" s="11" t="s">
        <v>40</v>
      </c>
      <c r="AX254" s="11" t="s">
        <v>77</v>
      </c>
      <c r="AY254" s="181" t="s">
        <v>124</v>
      </c>
    </row>
    <row r="255" spans="2:51" s="12" customFormat="1" ht="22.5" customHeight="1">
      <c r="B255" s="188"/>
      <c r="D255" s="189" t="s">
        <v>135</v>
      </c>
      <c r="E255" s="190" t="s">
        <v>31</v>
      </c>
      <c r="F255" s="191" t="s">
        <v>139</v>
      </c>
      <c r="H255" s="192">
        <v>80</v>
      </c>
      <c r="I255" s="193"/>
      <c r="L255" s="188"/>
      <c r="M255" s="194"/>
      <c r="N255" s="195"/>
      <c r="O255" s="195"/>
      <c r="P255" s="195"/>
      <c r="Q255" s="195"/>
      <c r="R255" s="195"/>
      <c r="S255" s="195"/>
      <c r="T255" s="196"/>
      <c r="AT255" s="197" t="s">
        <v>135</v>
      </c>
      <c r="AU255" s="197" t="s">
        <v>84</v>
      </c>
      <c r="AV255" s="12" t="s">
        <v>131</v>
      </c>
      <c r="AW255" s="12" t="s">
        <v>40</v>
      </c>
      <c r="AX255" s="12" t="s">
        <v>22</v>
      </c>
      <c r="AY255" s="197" t="s">
        <v>124</v>
      </c>
    </row>
    <row r="256" spans="2:65" s="1" customFormat="1" ht="22.5" customHeight="1">
      <c r="B256" s="165"/>
      <c r="C256" s="166" t="s">
        <v>394</v>
      </c>
      <c r="D256" s="166" t="s">
        <v>126</v>
      </c>
      <c r="E256" s="167" t="s">
        <v>395</v>
      </c>
      <c r="F256" s="168" t="s">
        <v>396</v>
      </c>
      <c r="G256" s="169" t="s">
        <v>158</v>
      </c>
      <c r="H256" s="170">
        <v>80</v>
      </c>
      <c r="I256" s="171"/>
      <c r="J256" s="172">
        <f>ROUND(I256*H256,2)</f>
        <v>0</v>
      </c>
      <c r="K256" s="168" t="s">
        <v>130</v>
      </c>
      <c r="L256" s="35"/>
      <c r="M256" s="173" t="s">
        <v>31</v>
      </c>
      <c r="N256" s="174" t="s">
        <v>48</v>
      </c>
      <c r="O256" s="36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AR256" s="18" t="s">
        <v>131</v>
      </c>
      <c r="AT256" s="18" t="s">
        <v>126</v>
      </c>
      <c r="AU256" s="18" t="s">
        <v>84</v>
      </c>
      <c r="AY256" s="18" t="s">
        <v>124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8" t="s">
        <v>22</v>
      </c>
      <c r="BK256" s="177">
        <f>ROUND(I256*H256,2)</f>
        <v>0</v>
      </c>
      <c r="BL256" s="18" t="s">
        <v>131</v>
      </c>
      <c r="BM256" s="18" t="s">
        <v>397</v>
      </c>
    </row>
    <row r="257" spans="2:47" s="1" customFormat="1" ht="30" customHeight="1">
      <c r="B257" s="35"/>
      <c r="D257" s="178" t="s">
        <v>133</v>
      </c>
      <c r="F257" s="179" t="s">
        <v>398</v>
      </c>
      <c r="I257" s="139"/>
      <c r="L257" s="35"/>
      <c r="M257" s="64"/>
      <c r="N257" s="36"/>
      <c r="O257" s="36"/>
      <c r="P257" s="36"/>
      <c r="Q257" s="36"/>
      <c r="R257" s="36"/>
      <c r="S257" s="36"/>
      <c r="T257" s="65"/>
      <c r="AT257" s="18" t="s">
        <v>133</v>
      </c>
      <c r="AU257" s="18" t="s">
        <v>84</v>
      </c>
    </row>
    <row r="258" spans="2:51" s="11" customFormat="1" ht="22.5" customHeight="1">
      <c r="B258" s="180"/>
      <c r="D258" s="178" t="s">
        <v>135</v>
      </c>
      <c r="E258" s="181" t="s">
        <v>31</v>
      </c>
      <c r="F258" s="182" t="s">
        <v>399</v>
      </c>
      <c r="H258" s="183">
        <v>52</v>
      </c>
      <c r="I258" s="184"/>
      <c r="L258" s="180"/>
      <c r="M258" s="185"/>
      <c r="N258" s="186"/>
      <c r="O258" s="186"/>
      <c r="P258" s="186"/>
      <c r="Q258" s="186"/>
      <c r="R258" s="186"/>
      <c r="S258" s="186"/>
      <c r="T258" s="187"/>
      <c r="AT258" s="181" t="s">
        <v>135</v>
      </c>
      <c r="AU258" s="181" t="s">
        <v>84</v>
      </c>
      <c r="AV258" s="11" t="s">
        <v>84</v>
      </c>
      <c r="AW258" s="11" t="s">
        <v>40</v>
      </c>
      <c r="AX258" s="11" t="s">
        <v>77</v>
      </c>
      <c r="AY258" s="181" t="s">
        <v>124</v>
      </c>
    </row>
    <row r="259" spans="2:51" s="11" customFormat="1" ht="22.5" customHeight="1">
      <c r="B259" s="180"/>
      <c r="D259" s="178" t="s">
        <v>135</v>
      </c>
      <c r="E259" s="181" t="s">
        <v>31</v>
      </c>
      <c r="F259" s="182" t="s">
        <v>400</v>
      </c>
      <c r="H259" s="183">
        <v>10</v>
      </c>
      <c r="I259" s="184"/>
      <c r="L259" s="180"/>
      <c r="M259" s="185"/>
      <c r="N259" s="186"/>
      <c r="O259" s="186"/>
      <c r="P259" s="186"/>
      <c r="Q259" s="186"/>
      <c r="R259" s="186"/>
      <c r="S259" s="186"/>
      <c r="T259" s="187"/>
      <c r="AT259" s="181" t="s">
        <v>135</v>
      </c>
      <c r="AU259" s="181" t="s">
        <v>84</v>
      </c>
      <c r="AV259" s="11" t="s">
        <v>84</v>
      </c>
      <c r="AW259" s="11" t="s">
        <v>40</v>
      </c>
      <c r="AX259" s="11" t="s">
        <v>77</v>
      </c>
      <c r="AY259" s="181" t="s">
        <v>124</v>
      </c>
    </row>
    <row r="260" spans="2:51" s="11" customFormat="1" ht="22.5" customHeight="1">
      <c r="B260" s="180"/>
      <c r="D260" s="178" t="s">
        <v>135</v>
      </c>
      <c r="E260" s="181" t="s">
        <v>31</v>
      </c>
      <c r="F260" s="182" t="s">
        <v>401</v>
      </c>
      <c r="H260" s="183">
        <v>18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135</v>
      </c>
      <c r="AU260" s="181" t="s">
        <v>84</v>
      </c>
      <c r="AV260" s="11" t="s">
        <v>84</v>
      </c>
      <c r="AW260" s="11" t="s">
        <v>40</v>
      </c>
      <c r="AX260" s="11" t="s">
        <v>77</v>
      </c>
      <c r="AY260" s="181" t="s">
        <v>124</v>
      </c>
    </row>
    <row r="261" spans="2:51" s="12" customFormat="1" ht="22.5" customHeight="1">
      <c r="B261" s="188"/>
      <c r="D261" s="189" t="s">
        <v>135</v>
      </c>
      <c r="E261" s="190" t="s">
        <v>31</v>
      </c>
      <c r="F261" s="191" t="s">
        <v>139</v>
      </c>
      <c r="H261" s="192">
        <v>80</v>
      </c>
      <c r="I261" s="193"/>
      <c r="L261" s="188"/>
      <c r="M261" s="194"/>
      <c r="N261" s="195"/>
      <c r="O261" s="195"/>
      <c r="P261" s="195"/>
      <c r="Q261" s="195"/>
      <c r="R261" s="195"/>
      <c r="S261" s="195"/>
      <c r="T261" s="196"/>
      <c r="AT261" s="197" t="s">
        <v>135</v>
      </c>
      <c r="AU261" s="197" t="s">
        <v>84</v>
      </c>
      <c r="AV261" s="12" t="s">
        <v>131</v>
      </c>
      <c r="AW261" s="12" t="s">
        <v>40</v>
      </c>
      <c r="AX261" s="12" t="s">
        <v>22</v>
      </c>
      <c r="AY261" s="197" t="s">
        <v>124</v>
      </c>
    </row>
    <row r="262" spans="2:65" s="1" customFormat="1" ht="22.5" customHeight="1">
      <c r="B262" s="165"/>
      <c r="C262" s="166" t="s">
        <v>402</v>
      </c>
      <c r="D262" s="166" t="s">
        <v>126</v>
      </c>
      <c r="E262" s="167" t="s">
        <v>403</v>
      </c>
      <c r="F262" s="168" t="s">
        <v>404</v>
      </c>
      <c r="G262" s="169" t="s">
        <v>158</v>
      </c>
      <c r="H262" s="170">
        <v>40</v>
      </c>
      <c r="I262" s="171"/>
      <c r="J262" s="172">
        <f>ROUND(I262*H262,2)</f>
        <v>0</v>
      </c>
      <c r="K262" s="168" t="s">
        <v>130</v>
      </c>
      <c r="L262" s="35"/>
      <c r="M262" s="173" t="s">
        <v>31</v>
      </c>
      <c r="N262" s="174" t="s">
        <v>48</v>
      </c>
      <c r="O262" s="36"/>
      <c r="P262" s="175">
        <f>O262*H262</f>
        <v>0</v>
      </c>
      <c r="Q262" s="175">
        <v>0.00094</v>
      </c>
      <c r="R262" s="175">
        <f>Q262*H262</f>
        <v>0.0376</v>
      </c>
      <c r="S262" s="175">
        <v>0</v>
      </c>
      <c r="T262" s="176">
        <f>S262*H262</f>
        <v>0</v>
      </c>
      <c r="AR262" s="18" t="s">
        <v>131</v>
      </c>
      <c r="AT262" s="18" t="s">
        <v>126</v>
      </c>
      <c r="AU262" s="18" t="s">
        <v>84</v>
      </c>
      <c r="AY262" s="18" t="s">
        <v>124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8" t="s">
        <v>22</v>
      </c>
      <c r="BK262" s="177">
        <f>ROUND(I262*H262,2)</f>
        <v>0</v>
      </c>
      <c r="BL262" s="18" t="s">
        <v>131</v>
      </c>
      <c r="BM262" s="18" t="s">
        <v>405</v>
      </c>
    </row>
    <row r="263" spans="2:47" s="1" customFormat="1" ht="30" customHeight="1">
      <c r="B263" s="35"/>
      <c r="D263" s="178" t="s">
        <v>133</v>
      </c>
      <c r="F263" s="179" t="s">
        <v>406</v>
      </c>
      <c r="I263" s="139"/>
      <c r="L263" s="35"/>
      <c r="M263" s="64"/>
      <c r="N263" s="36"/>
      <c r="O263" s="36"/>
      <c r="P263" s="36"/>
      <c r="Q263" s="36"/>
      <c r="R263" s="36"/>
      <c r="S263" s="36"/>
      <c r="T263" s="65"/>
      <c r="AT263" s="18" t="s">
        <v>133</v>
      </c>
      <c r="AU263" s="18" t="s">
        <v>84</v>
      </c>
    </row>
    <row r="264" spans="2:51" s="11" customFormat="1" ht="22.5" customHeight="1">
      <c r="B264" s="180"/>
      <c r="D264" s="178" t="s">
        <v>135</v>
      </c>
      <c r="E264" s="181" t="s">
        <v>31</v>
      </c>
      <c r="F264" s="182" t="s">
        <v>407</v>
      </c>
      <c r="H264" s="183">
        <v>26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135</v>
      </c>
      <c r="AU264" s="181" t="s">
        <v>84</v>
      </c>
      <c r="AV264" s="11" t="s">
        <v>84</v>
      </c>
      <c r="AW264" s="11" t="s">
        <v>40</v>
      </c>
      <c r="AX264" s="11" t="s">
        <v>77</v>
      </c>
      <c r="AY264" s="181" t="s">
        <v>124</v>
      </c>
    </row>
    <row r="265" spans="2:51" s="11" customFormat="1" ht="22.5" customHeight="1">
      <c r="B265" s="180"/>
      <c r="D265" s="178" t="s">
        <v>135</v>
      </c>
      <c r="E265" s="181" t="s">
        <v>31</v>
      </c>
      <c r="F265" s="182" t="s">
        <v>408</v>
      </c>
      <c r="H265" s="183">
        <v>5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135</v>
      </c>
      <c r="AU265" s="181" t="s">
        <v>84</v>
      </c>
      <c r="AV265" s="11" t="s">
        <v>84</v>
      </c>
      <c r="AW265" s="11" t="s">
        <v>40</v>
      </c>
      <c r="AX265" s="11" t="s">
        <v>77</v>
      </c>
      <c r="AY265" s="181" t="s">
        <v>124</v>
      </c>
    </row>
    <row r="266" spans="2:51" s="11" customFormat="1" ht="22.5" customHeight="1">
      <c r="B266" s="180"/>
      <c r="D266" s="178" t="s">
        <v>135</v>
      </c>
      <c r="E266" s="181" t="s">
        <v>31</v>
      </c>
      <c r="F266" s="182" t="s">
        <v>409</v>
      </c>
      <c r="H266" s="183">
        <v>9</v>
      </c>
      <c r="I266" s="184"/>
      <c r="L266" s="180"/>
      <c r="M266" s="185"/>
      <c r="N266" s="186"/>
      <c r="O266" s="186"/>
      <c r="P266" s="186"/>
      <c r="Q266" s="186"/>
      <c r="R266" s="186"/>
      <c r="S266" s="186"/>
      <c r="T266" s="187"/>
      <c r="AT266" s="181" t="s">
        <v>135</v>
      </c>
      <c r="AU266" s="181" t="s">
        <v>84</v>
      </c>
      <c r="AV266" s="11" t="s">
        <v>84</v>
      </c>
      <c r="AW266" s="11" t="s">
        <v>40</v>
      </c>
      <c r="AX266" s="11" t="s">
        <v>77</v>
      </c>
      <c r="AY266" s="181" t="s">
        <v>124</v>
      </c>
    </row>
    <row r="267" spans="2:51" s="12" customFormat="1" ht="22.5" customHeight="1">
      <c r="B267" s="188"/>
      <c r="D267" s="189" t="s">
        <v>135</v>
      </c>
      <c r="E267" s="190" t="s">
        <v>31</v>
      </c>
      <c r="F267" s="191" t="s">
        <v>139</v>
      </c>
      <c r="H267" s="192">
        <v>40</v>
      </c>
      <c r="I267" s="193"/>
      <c r="L267" s="188"/>
      <c r="M267" s="194"/>
      <c r="N267" s="195"/>
      <c r="O267" s="195"/>
      <c r="P267" s="195"/>
      <c r="Q267" s="195"/>
      <c r="R267" s="195"/>
      <c r="S267" s="195"/>
      <c r="T267" s="196"/>
      <c r="AT267" s="197" t="s">
        <v>135</v>
      </c>
      <c r="AU267" s="197" t="s">
        <v>84</v>
      </c>
      <c r="AV267" s="12" t="s">
        <v>131</v>
      </c>
      <c r="AW267" s="12" t="s">
        <v>40</v>
      </c>
      <c r="AX267" s="12" t="s">
        <v>22</v>
      </c>
      <c r="AY267" s="197" t="s">
        <v>124</v>
      </c>
    </row>
    <row r="268" spans="2:65" s="1" customFormat="1" ht="22.5" customHeight="1">
      <c r="B268" s="165"/>
      <c r="C268" s="166" t="s">
        <v>410</v>
      </c>
      <c r="D268" s="166" t="s">
        <v>126</v>
      </c>
      <c r="E268" s="167" t="s">
        <v>411</v>
      </c>
      <c r="F268" s="168" t="s">
        <v>412</v>
      </c>
      <c r="G268" s="169" t="s">
        <v>158</v>
      </c>
      <c r="H268" s="170">
        <v>40</v>
      </c>
      <c r="I268" s="171"/>
      <c r="J268" s="172">
        <f>ROUND(I268*H268,2)</f>
        <v>0</v>
      </c>
      <c r="K268" s="168" t="s">
        <v>130</v>
      </c>
      <c r="L268" s="35"/>
      <c r="M268" s="173" t="s">
        <v>31</v>
      </c>
      <c r="N268" s="174" t="s">
        <v>48</v>
      </c>
      <c r="O268" s="36"/>
      <c r="P268" s="175">
        <f>O268*H268</f>
        <v>0</v>
      </c>
      <c r="Q268" s="175">
        <v>0</v>
      </c>
      <c r="R268" s="175">
        <f>Q268*H268</f>
        <v>0</v>
      </c>
      <c r="S268" s="175">
        <v>0</v>
      </c>
      <c r="T268" s="176">
        <f>S268*H268</f>
        <v>0</v>
      </c>
      <c r="AR268" s="18" t="s">
        <v>131</v>
      </c>
      <c r="AT268" s="18" t="s">
        <v>126</v>
      </c>
      <c r="AU268" s="18" t="s">
        <v>84</v>
      </c>
      <c r="AY268" s="18" t="s">
        <v>124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8" t="s">
        <v>22</v>
      </c>
      <c r="BK268" s="177">
        <f>ROUND(I268*H268,2)</f>
        <v>0</v>
      </c>
      <c r="BL268" s="18" t="s">
        <v>131</v>
      </c>
      <c r="BM268" s="18" t="s">
        <v>413</v>
      </c>
    </row>
    <row r="269" spans="2:47" s="1" customFormat="1" ht="22.5" customHeight="1">
      <c r="B269" s="35"/>
      <c r="D269" s="178" t="s">
        <v>133</v>
      </c>
      <c r="F269" s="179" t="s">
        <v>414</v>
      </c>
      <c r="I269" s="139"/>
      <c r="L269" s="35"/>
      <c r="M269" s="64"/>
      <c r="N269" s="36"/>
      <c r="O269" s="36"/>
      <c r="P269" s="36"/>
      <c r="Q269" s="36"/>
      <c r="R269" s="36"/>
      <c r="S269" s="36"/>
      <c r="T269" s="65"/>
      <c r="AT269" s="18" t="s">
        <v>133</v>
      </c>
      <c r="AU269" s="18" t="s">
        <v>84</v>
      </c>
    </row>
    <row r="270" spans="2:51" s="11" customFormat="1" ht="22.5" customHeight="1">
      <c r="B270" s="180"/>
      <c r="D270" s="178" t="s">
        <v>135</v>
      </c>
      <c r="E270" s="181" t="s">
        <v>31</v>
      </c>
      <c r="F270" s="182" t="s">
        <v>407</v>
      </c>
      <c r="H270" s="183">
        <v>26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1" t="s">
        <v>135</v>
      </c>
      <c r="AU270" s="181" t="s">
        <v>84</v>
      </c>
      <c r="AV270" s="11" t="s">
        <v>84</v>
      </c>
      <c r="AW270" s="11" t="s">
        <v>40</v>
      </c>
      <c r="AX270" s="11" t="s">
        <v>77</v>
      </c>
      <c r="AY270" s="181" t="s">
        <v>124</v>
      </c>
    </row>
    <row r="271" spans="2:51" s="11" customFormat="1" ht="22.5" customHeight="1">
      <c r="B271" s="180"/>
      <c r="D271" s="178" t="s">
        <v>135</v>
      </c>
      <c r="E271" s="181" t="s">
        <v>31</v>
      </c>
      <c r="F271" s="182" t="s">
        <v>408</v>
      </c>
      <c r="H271" s="183">
        <v>5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1" t="s">
        <v>135</v>
      </c>
      <c r="AU271" s="181" t="s">
        <v>84</v>
      </c>
      <c r="AV271" s="11" t="s">
        <v>84</v>
      </c>
      <c r="AW271" s="11" t="s">
        <v>40</v>
      </c>
      <c r="AX271" s="11" t="s">
        <v>77</v>
      </c>
      <c r="AY271" s="181" t="s">
        <v>124</v>
      </c>
    </row>
    <row r="272" spans="2:51" s="11" customFormat="1" ht="22.5" customHeight="1">
      <c r="B272" s="180"/>
      <c r="D272" s="178" t="s">
        <v>135</v>
      </c>
      <c r="E272" s="181" t="s">
        <v>31</v>
      </c>
      <c r="F272" s="182" t="s">
        <v>409</v>
      </c>
      <c r="H272" s="183">
        <v>9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135</v>
      </c>
      <c r="AU272" s="181" t="s">
        <v>84</v>
      </c>
      <c r="AV272" s="11" t="s">
        <v>84</v>
      </c>
      <c r="AW272" s="11" t="s">
        <v>40</v>
      </c>
      <c r="AX272" s="11" t="s">
        <v>77</v>
      </c>
      <c r="AY272" s="181" t="s">
        <v>124</v>
      </c>
    </row>
    <row r="273" spans="2:51" s="12" customFormat="1" ht="22.5" customHeight="1">
      <c r="B273" s="188"/>
      <c r="D273" s="189" t="s">
        <v>135</v>
      </c>
      <c r="E273" s="190" t="s">
        <v>31</v>
      </c>
      <c r="F273" s="191" t="s">
        <v>139</v>
      </c>
      <c r="H273" s="192">
        <v>40</v>
      </c>
      <c r="I273" s="193"/>
      <c r="L273" s="188"/>
      <c r="M273" s="194"/>
      <c r="N273" s="195"/>
      <c r="O273" s="195"/>
      <c r="P273" s="195"/>
      <c r="Q273" s="195"/>
      <c r="R273" s="195"/>
      <c r="S273" s="195"/>
      <c r="T273" s="196"/>
      <c r="AT273" s="197" t="s">
        <v>135</v>
      </c>
      <c r="AU273" s="197" t="s">
        <v>84</v>
      </c>
      <c r="AV273" s="12" t="s">
        <v>131</v>
      </c>
      <c r="AW273" s="12" t="s">
        <v>40</v>
      </c>
      <c r="AX273" s="12" t="s">
        <v>22</v>
      </c>
      <c r="AY273" s="197" t="s">
        <v>124</v>
      </c>
    </row>
    <row r="274" spans="2:65" s="1" customFormat="1" ht="31.5" customHeight="1">
      <c r="B274" s="165"/>
      <c r="C274" s="166" t="s">
        <v>415</v>
      </c>
      <c r="D274" s="166" t="s">
        <v>126</v>
      </c>
      <c r="E274" s="167" t="s">
        <v>416</v>
      </c>
      <c r="F274" s="168" t="s">
        <v>417</v>
      </c>
      <c r="G274" s="169" t="s">
        <v>158</v>
      </c>
      <c r="H274" s="170">
        <v>1</v>
      </c>
      <c r="I274" s="171"/>
      <c r="J274" s="172">
        <f>ROUND(I274*H274,2)</f>
        <v>0</v>
      </c>
      <c r="K274" s="168" t="s">
        <v>31</v>
      </c>
      <c r="L274" s="35"/>
      <c r="M274" s="173" t="s">
        <v>31</v>
      </c>
      <c r="N274" s="174" t="s">
        <v>48</v>
      </c>
      <c r="O274" s="36"/>
      <c r="P274" s="175">
        <f>O274*H274</f>
        <v>0</v>
      </c>
      <c r="Q274" s="175">
        <v>0</v>
      </c>
      <c r="R274" s="175">
        <f>Q274*H274</f>
        <v>0</v>
      </c>
      <c r="S274" s="175">
        <v>0</v>
      </c>
      <c r="T274" s="176">
        <f>S274*H274</f>
        <v>0</v>
      </c>
      <c r="AR274" s="18" t="s">
        <v>131</v>
      </c>
      <c r="AT274" s="18" t="s">
        <v>126</v>
      </c>
      <c r="AU274" s="18" t="s">
        <v>84</v>
      </c>
      <c r="AY274" s="18" t="s">
        <v>124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8" t="s">
        <v>22</v>
      </c>
      <c r="BK274" s="177">
        <f>ROUND(I274*H274,2)</f>
        <v>0</v>
      </c>
      <c r="BL274" s="18" t="s">
        <v>131</v>
      </c>
      <c r="BM274" s="18" t="s">
        <v>418</v>
      </c>
    </row>
    <row r="275" spans="2:51" s="13" customFormat="1" ht="22.5" customHeight="1">
      <c r="B275" s="198"/>
      <c r="D275" s="178" t="s">
        <v>135</v>
      </c>
      <c r="E275" s="199" t="s">
        <v>31</v>
      </c>
      <c r="F275" s="200" t="s">
        <v>419</v>
      </c>
      <c r="H275" s="201" t="s">
        <v>31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201" t="s">
        <v>135</v>
      </c>
      <c r="AU275" s="201" t="s">
        <v>84</v>
      </c>
      <c r="AV275" s="13" t="s">
        <v>22</v>
      </c>
      <c r="AW275" s="13" t="s">
        <v>40</v>
      </c>
      <c r="AX275" s="13" t="s">
        <v>77</v>
      </c>
      <c r="AY275" s="201" t="s">
        <v>124</v>
      </c>
    </row>
    <row r="276" spans="2:51" s="11" customFormat="1" ht="22.5" customHeight="1">
      <c r="B276" s="180"/>
      <c r="D276" s="189" t="s">
        <v>135</v>
      </c>
      <c r="E276" s="206" t="s">
        <v>31</v>
      </c>
      <c r="F276" s="207" t="s">
        <v>420</v>
      </c>
      <c r="H276" s="208">
        <v>1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135</v>
      </c>
      <c r="AU276" s="181" t="s">
        <v>84</v>
      </c>
      <c r="AV276" s="11" t="s">
        <v>84</v>
      </c>
      <c r="AW276" s="11" t="s">
        <v>40</v>
      </c>
      <c r="AX276" s="11" t="s">
        <v>22</v>
      </c>
      <c r="AY276" s="181" t="s">
        <v>124</v>
      </c>
    </row>
    <row r="277" spans="2:65" s="1" customFormat="1" ht="22.5" customHeight="1">
      <c r="B277" s="165"/>
      <c r="C277" s="166" t="s">
        <v>421</v>
      </c>
      <c r="D277" s="166" t="s">
        <v>126</v>
      </c>
      <c r="E277" s="167" t="s">
        <v>422</v>
      </c>
      <c r="F277" s="168" t="s">
        <v>423</v>
      </c>
      <c r="G277" s="169" t="s">
        <v>158</v>
      </c>
      <c r="H277" s="170">
        <v>2</v>
      </c>
      <c r="I277" s="171"/>
      <c r="J277" s="172">
        <f>ROUND(I277*H277,2)</f>
        <v>0</v>
      </c>
      <c r="K277" s="168" t="s">
        <v>130</v>
      </c>
      <c r="L277" s="35"/>
      <c r="M277" s="173" t="s">
        <v>31</v>
      </c>
      <c r="N277" s="174" t="s">
        <v>48</v>
      </c>
      <c r="O277" s="36"/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6">
        <f>S277*H277</f>
        <v>0</v>
      </c>
      <c r="AR277" s="18" t="s">
        <v>131</v>
      </c>
      <c r="AT277" s="18" t="s">
        <v>126</v>
      </c>
      <c r="AU277" s="18" t="s">
        <v>84</v>
      </c>
      <c r="AY277" s="18" t="s">
        <v>124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18" t="s">
        <v>22</v>
      </c>
      <c r="BK277" s="177">
        <f>ROUND(I277*H277,2)</f>
        <v>0</v>
      </c>
      <c r="BL277" s="18" t="s">
        <v>131</v>
      </c>
      <c r="BM277" s="18" t="s">
        <v>424</v>
      </c>
    </row>
    <row r="278" spans="2:47" s="1" customFormat="1" ht="22.5" customHeight="1">
      <c r="B278" s="35"/>
      <c r="D278" s="178" t="s">
        <v>133</v>
      </c>
      <c r="F278" s="179" t="s">
        <v>425</v>
      </c>
      <c r="I278" s="139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133</v>
      </c>
      <c r="AU278" s="18" t="s">
        <v>84</v>
      </c>
    </row>
    <row r="279" spans="2:51" s="11" customFormat="1" ht="22.5" customHeight="1">
      <c r="B279" s="180"/>
      <c r="D279" s="178" t="s">
        <v>135</v>
      </c>
      <c r="E279" s="181" t="s">
        <v>31</v>
      </c>
      <c r="F279" s="182" t="s">
        <v>426</v>
      </c>
      <c r="H279" s="183">
        <v>1</v>
      </c>
      <c r="I279" s="184"/>
      <c r="L279" s="180"/>
      <c r="M279" s="185"/>
      <c r="N279" s="186"/>
      <c r="O279" s="186"/>
      <c r="P279" s="186"/>
      <c r="Q279" s="186"/>
      <c r="R279" s="186"/>
      <c r="S279" s="186"/>
      <c r="T279" s="187"/>
      <c r="AT279" s="181" t="s">
        <v>135</v>
      </c>
      <c r="AU279" s="181" t="s">
        <v>84</v>
      </c>
      <c r="AV279" s="11" t="s">
        <v>84</v>
      </c>
      <c r="AW279" s="11" t="s">
        <v>40</v>
      </c>
      <c r="AX279" s="11" t="s">
        <v>77</v>
      </c>
      <c r="AY279" s="181" t="s">
        <v>124</v>
      </c>
    </row>
    <row r="280" spans="2:51" s="11" customFormat="1" ht="22.5" customHeight="1">
      <c r="B280" s="180"/>
      <c r="D280" s="178" t="s">
        <v>135</v>
      </c>
      <c r="E280" s="181" t="s">
        <v>31</v>
      </c>
      <c r="F280" s="182" t="s">
        <v>427</v>
      </c>
      <c r="H280" s="183">
        <v>1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135</v>
      </c>
      <c r="AU280" s="181" t="s">
        <v>84</v>
      </c>
      <c r="AV280" s="11" t="s">
        <v>84</v>
      </c>
      <c r="AW280" s="11" t="s">
        <v>40</v>
      </c>
      <c r="AX280" s="11" t="s">
        <v>77</v>
      </c>
      <c r="AY280" s="181" t="s">
        <v>124</v>
      </c>
    </row>
    <row r="281" spans="2:51" s="12" customFormat="1" ht="22.5" customHeight="1">
      <c r="B281" s="188"/>
      <c r="D281" s="178" t="s">
        <v>135</v>
      </c>
      <c r="E281" s="219" t="s">
        <v>31</v>
      </c>
      <c r="F281" s="220" t="s">
        <v>139</v>
      </c>
      <c r="H281" s="221">
        <v>2</v>
      </c>
      <c r="I281" s="193"/>
      <c r="L281" s="188"/>
      <c r="M281" s="194"/>
      <c r="N281" s="195"/>
      <c r="O281" s="195"/>
      <c r="P281" s="195"/>
      <c r="Q281" s="195"/>
      <c r="R281" s="195"/>
      <c r="S281" s="195"/>
      <c r="T281" s="196"/>
      <c r="AT281" s="197" t="s">
        <v>135</v>
      </c>
      <c r="AU281" s="197" t="s">
        <v>84</v>
      </c>
      <c r="AV281" s="12" t="s">
        <v>131</v>
      </c>
      <c r="AW281" s="12" t="s">
        <v>40</v>
      </c>
      <c r="AX281" s="12" t="s">
        <v>22</v>
      </c>
      <c r="AY281" s="197" t="s">
        <v>124</v>
      </c>
    </row>
    <row r="282" spans="2:63" s="10" customFormat="1" ht="29.25" customHeight="1">
      <c r="B282" s="151"/>
      <c r="D282" s="162" t="s">
        <v>76</v>
      </c>
      <c r="E282" s="163" t="s">
        <v>84</v>
      </c>
      <c r="F282" s="163" t="s">
        <v>428</v>
      </c>
      <c r="I282" s="154"/>
      <c r="J282" s="164">
        <f>BK282</f>
        <v>0</v>
      </c>
      <c r="L282" s="151"/>
      <c r="M282" s="156"/>
      <c r="N282" s="157"/>
      <c r="O282" s="157"/>
      <c r="P282" s="158">
        <f>SUM(P283:P341)</f>
        <v>0</v>
      </c>
      <c r="Q282" s="157"/>
      <c r="R282" s="158">
        <f>SUM(R283:R341)</f>
        <v>56.639787420000005</v>
      </c>
      <c r="S282" s="157"/>
      <c r="T282" s="159">
        <f>SUM(T283:T341)</f>
        <v>0</v>
      </c>
      <c r="AR282" s="152" t="s">
        <v>22</v>
      </c>
      <c r="AT282" s="160" t="s">
        <v>76</v>
      </c>
      <c r="AU282" s="160" t="s">
        <v>22</v>
      </c>
      <c r="AY282" s="152" t="s">
        <v>124</v>
      </c>
      <c r="BK282" s="161">
        <f>SUM(BK283:BK341)</f>
        <v>0</v>
      </c>
    </row>
    <row r="283" spans="2:65" s="1" customFormat="1" ht="22.5" customHeight="1">
      <c r="B283" s="165"/>
      <c r="C283" s="166" t="s">
        <v>429</v>
      </c>
      <c r="D283" s="166" t="s">
        <v>126</v>
      </c>
      <c r="E283" s="167" t="s">
        <v>430</v>
      </c>
      <c r="F283" s="168" t="s">
        <v>431</v>
      </c>
      <c r="G283" s="169" t="s">
        <v>432</v>
      </c>
      <c r="H283" s="170">
        <v>17.75</v>
      </c>
      <c r="I283" s="171"/>
      <c r="J283" s="172">
        <f>ROUND(I283*H283,2)</f>
        <v>0</v>
      </c>
      <c r="K283" s="168" t="s">
        <v>130</v>
      </c>
      <c r="L283" s="35"/>
      <c r="M283" s="173" t="s">
        <v>31</v>
      </c>
      <c r="N283" s="174" t="s">
        <v>48</v>
      </c>
      <c r="O283" s="36"/>
      <c r="P283" s="175">
        <f>O283*H283</f>
        <v>0</v>
      </c>
      <c r="Q283" s="175">
        <v>0.00011</v>
      </c>
      <c r="R283" s="175">
        <f>Q283*H283</f>
        <v>0.0019525</v>
      </c>
      <c r="S283" s="175">
        <v>0</v>
      </c>
      <c r="T283" s="176">
        <f>S283*H283</f>
        <v>0</v>
      </c>
      <c r="AR283" s="18" t="s">
        <v>131</v>
      </c>
      <c r="AT283" s="18" t="s">
        <v>126</v>
      </c>
      <c r="AU283" s="18" t="s">
        <v>84</v>
      </c>
      <c r="AY283" s="18" t="s">
        <v>124</v>
      </c>
      <c r="BE283" s="177">
        <f>IF(N283="základní",J283,0)</f>
        <v>0</v>
      </c>
      <c r="BF283" s="177">
        <f>IF(N283="snížená",J283,0)</f>
        <v>0</v>
      </c>
      <c r="BG283" s="177">
        <f>IF(N283="zákl. přenesená",J283,0)</f>
        <v>0</v>
      </c>
      <c r="BH283" s="177">
        <f>IF(N283="sníž. přenesená",J283,0)</f>
        <v>0</v>
      </c>
      <c r="BI283" s="177">
        <f>IF(N283="nulová",J283,0)</f>
        <v>0</v>
      </c>
      <c r="BJ283" s="18" t="s">
        <v>22</v>
      </c>
      <c r="BK283" s="177">
        <f>ROUND(I283*H283,2)</f>
        <v>0</v>
      </c>
      <c r="BL283" s="18" t="s">
        <v>131</v>
      </c>
      <c r="BM283" s="18" t="s">
        <v>433</v>
      </c>
    </row>
    <row r="284" spans="2:47" s="1" customFormat="1" ht="30" customHeight="1">
      <c r="B284" s="35"/>
      <c r="D284" s="178" t="s">
        <v>133</v>
      </c>
      <c r="F284" s="179" t="s">
        <v>434</v>
      </c>
      <c r="I284" s="139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133</v>
      </c>
      <c r="AU284" s="18" t="s">
        <v>84</v>
      </c>
    </row>
    <row r="285" spans="2:51" s="11" customFormat="1" ht="22.5" customHeight="1">
      <c r="B285" s="180"/>
      <c r="D285" s="178" t="s">
        <v>135</v>
      </c>
      <c r="E285" s="181" t="s">
        <v>31</v>
      </c>
      <c r="F285" s="182" t="s">
        <v>435</v>
      </c>
      <c r="H285" s="183">
        <v>11.25</v>
      </c>
      <c r="I285" s="184"/>
      <c r="L285" s="180"/>
      <c r="M285" s="185"/>
      <c r="N285" s="186"/>
      <c r="O285" s="186"/>
      <c r="P285" s="186"/>
      <c r="Q285" s="186"/>
      <c r="R285" s="186"/>
      <c r="S285" s="186"/>
      <c r="T285" s="187"/>
      <c r="AT285" s="181" t="s">
        <v>135</v>
      </c>
      <c r="AU285" s="181" t="s">
        <v>84</v>
      </c>
      <c r="AV285" s="11" t="s">
        <v>84</v>
      </c>
      <c r="AW285" s="11" t="s">
        <v>40</v>
      </c>
      <c r="AX285" s="11" t="s">
        <v>77</v>
      </c>
      <c r="AY285" s="181" t="s">
        <v>124</v>
      </c>
    </row>
    <row r="286" spans="2:51" s="11" customFormat="1" ht="22.5" customHeight="1">
      <c r="B286" s="180"/>
      <c r="D286" s="178" t="s">
        <v>135</v>
      </c>
      <c r="E286" s="181" t="s">
        <v>31</v>
      </c>
      <c r="F286" s="182" t="s">
        <v>436</v>
      </c>
      <c r="H286" s="183">
        <v>2.25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135</v>
      </c>
      <c r="AU286" s="181" t="s">
        <v>84</v>
      </c>
      <c r="AV286" s="11" t="s">
        <v>84</v>
      </c>
      <c r="AW286" s="11" t="s">
        <v>40</v>
      </c>
      <c r="AX286" s="11" t="s">
        <v>77</v>
      </c>
      <c r="AY286" s="181" t="s">
        <v>124</v>
      </c>
    </row>
    <row r="287" spans="2:51" s="11" customFormat="1" ht="22.5" customHeight="1">
      <c r="B287" s="180"/>
      <c r="D287" s="178" t="s">
        <v>135</v>
      </c>
      <c r="E287" s="181" t="s">
        <v>31</v>
      </c>
      <c r="F287" s="182" t="s">
        <v>437</v>
      </c>
      <c r="H287" s="183">
        <v>2.25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135</v>
      </c>
      <c r="AU287" s="181" t="s">
        <v>84</v>
      </c>
      <c r="AV287" s="11" t="s">
        <v>84</v>
      </c>
      <c r="AW287" s="11" t="s">
        <v>40</v>
      </c>
      <c r="AX287" s="11" t="s">
        <v>77</v>
      </c>
      <c r="AY287" s="181" t="s">
        <v>124</v>
      </c>
    </row>
    <row r="288" spans="2:51" s="11" customFormat="1" ht="22.5" customHeight="1">
      <c r="B288" s="180"/>
      <c r="D288" s="178" t="s">
        <v>135</v>
      </c>
      <c r="E288" s="181" t="s">
        <v>31</v>
      </c>
      <c r="F288" s="182" t="s">
        <v>438</v>
      </c>
      <c r="H288" s="183">
        <v>2</v>
      </c>
      <c r="I288" s="184"/>
      <c r="L288" s="180"/>
      <c r="M288" s="185"/>
      <c r="N288" s="186"/>
      <c r="O288" s="186"/>
      <c r="P288" s="186"/>
      <c r="Q288" s="186"/>
      <c r="R288" s="186"/>
      <c r="S288" s="186"/>
      <c r="T288" s="187"/>
      <c r="AT288" s="181" t="s">
        <v>135</v>
      </c>
      <c r="AU288" s="181" t="s">
        <v>84</v>
      </c>
      <c r="AV288" s="11" t="s">
        <v>84</v>
      </c>
      <c r="AW288" s="11" t="s">
        <v>40</v>
      </c>
      <c r="AX288" s="11" t="s">
        <v>77</v>
      </c>
      <c r="AY288" s="181" t="s">
        <v>124</v>
      </c>
    </row>
    <row r="289" spans="2:51" s="12" customFormat="1" ht="22.5" customHeight="1">
      <c r="B289" s="188"/>
      <c r="D289" s="189" t="s">
        <v>135</v>
      </c>
      <c r="E289" s="190" t="s">
        <v>31</v>
      </c>
      <c r="F289" s="191" t="s">
        <v>139</v>
      </c>
      <c r="H289" s="192">
        <v>17.75</v>
      </c>
      <c r="I289" s="193"/>
      <c r="L289" s="188"/>
      <c r="M289" s="194"/>
      <c r="N289" s="195"/>
      <c r="O289" s="195"/>
      <c r="P289" s="195"/>
      <c r="Q289" s="195"/>
      <c r="R289" s="195"/>
      <c r="S289" s="195"/>
      <c r="T289" s="196"/>
      <c r="AT289" s="197" t="s">
        <v>135</v>
      </c>
      <c r="AU289" s="197" t="s">
        <v>84</v>
      </c>
      <c r="AV289" s="12" t="s">
        <v>131</v>
      </c>
      <c r="AW289" s="12" t="s">
        <v>40</v>
      </c>
      <c r="AX289" s="12" t="s">
        <v>22</v>
      </c>
      <c r="AY289" s="197" t="s">
        <v>124</v>
      </c>
    </row>
    <row r="290" spans="2:65" s="1" customFormat="1" ht="22.5" customHeight="1">
      <c r="B290" s="165"/>
      <c r="C290" s="166" t="s">
        <v>439</v>
      </c>
      <c r="D290" s="166" t="s">
        <v>126</v>
      </c>
      <c r="E290" s="167" t="s">
        <v>440</v>
      </c>
      <c r="F290" s="168" t="s">
        <v>441</v>
      </c>
      <c r="G290" s="169" t="s">
        <v>432</v>
      </c>
      <c r="H290" s="170">
        <v>369.75</v>
      </c>
      <c r="I290" s="171"/>
      <c r="J290" s="172">
        <f>ROUND(I290*H290,2)</f>
        <v>0</v>
      </c>
      <c r="K290" s="168" t="s">
        <v>130</v>
      </c>
      <c r="L290" s="35"/>
      <c r="M290" s="173" t="s">
        <v>31</v>
      </c>
      <c r="N290" s="174" t="s">
        <v>48</v>
      </c>
      <c r="O290" s="36"/>
      <c r="P290" s="175">
        <f>O290*H290</f>
        <v>0</v>
      </c>
      <c r="Q290" s="175">
        <v>0.00078</v>
      </c>
      <c r="R290" s="175">
        <f>Q290*H290</f>
        <v>0.288405</v>
      </c>
      <c r="S290" s="175">
        <v>0</v>
      </c>
      <c r="T290" s="176">
        <f>S290*H290</f>
        <v>0</v>
      </c>
      <c r="AR290" s="18" t="s">
        <v>131</v>
      </c>
      <c r="AT290" s="18" t="s">
        <v>126</v>
      </c>
      <c r="AU290" s="18" t="s">
        <v>84</v>
      </c>
      <c r="AY290" s="18" t="s">
        <v>124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8" t="s">
        <v>22</v>
      </c>
      <c r="BK290" s="177">
        <f>ROUND(I290*H290,2)</f>
        <v>0</v>
      </c>
      <c r="BL290" s="18" t="s">
        <v>131</v>
      </c>
      <c r="BM290" s="18" t="s">
        <v>442</v>
      </c>
    </row>
    <row r="291" spans="2:47" s="1" customFormat="1" ht="30" customHeight="1">
      <c r="B291" s="35"/>
      <c r="D291" s="178" t="s">
        <v>133</v>
      </c>
      <c r="F291" s="179" t="s">
        <v>443</v>
      </c>
      <c r="I291" s="139"/>
      <c r="L291" s="35"/>
      <c r="M291" s="64"/>
      <c r="N291" s="36"/>
      <c r="O291" s="36"/>
      <c r="P291" s="36"/>
      <c r="Q291" s="36"/>
      <c r="R291" s="36"/>
      <c r="S291" s="36"/>
      <c r="T291" s="65"/>
      <c r="AT291" s="18" t="s">
        <v>133</v>
      </c>
      <c r="AU291" s="18" t="s">
        <v>84</v>
      </c>
    </row>
    <row r="292" spans="2:51" s="11" customFormat="1" ht="22.5" customHeight="1">
      <c r="B292" s="180"/>
      <c r="D292" s="178" t="s">
        <v>135</v>
      </c>
      <c r="E292" s="181" t="s">
        <v>31</v>
      </c>
      <c r="F292" s="182" t="s">
        <v>444</v>
      </c>
      <c r="H292" s="183">
        <v>333</v>
      </c>
      <c r="I292" s="184"/>
      <c r="L292" s="180"/>
      <c r="M292" s="185"/>
      <c r="N292" s="186"/>
      <c r="O292" s="186"/>
      <c r="P292" s="186"/>
      <c r="Q292" s="186"/>
      <c r="R292" s="186"/>
      <c r="S292" s="186"/>
      <c r="T292" s="187"/>
      <c r="AT292" s="181" t="s">
        <v>135</v>
      </c>
      <c r="AU292" s="181" t="s">
        <v>84</v>
      </c>
      <c r="AV292" s="11" t="s">
        <v>84</v>
      </c>
      <c r="AW292" s="11" t="s">
        <v>40</v>
      </c>
      <c r="AX292" s="11" t="s">
        <v>77</v>
      </c>
      <c r="AY292" s="181" t="s">
        <v>124</v>
      </c>
    </row>
    <row r="293" spans="2:51" s="11" customFormat="1" ht="22.5" customHeight="1">
      <c r="B293" s="180"/>
      <c r="D293" s="178" t="s">
        <v>135</v>
      </c>
      <c r="E293" s="181" t="s">
        <v>31</v>
      </c>
      <c r="F293" s="182" t="s">
        <v>445</v>
      </c>
      <c r="H293" s="183">
        <v>36.75</v>
      </c>
      <c r="I293" s="184"/>
      <c r="L293" s="180"/>
      <c r="M293" s="185"/>
      <c r="N293" s="186"/>
      <c r="O293" s="186"/>
      <c r="P293" s="186"/>
      <c r="Q293" s="186"/>
      <c r="R293" s="186"/>
      <c r="S293" s="186"/>
      <c r="T293" s="187"/>
      <c r="AT293" s="181" t="s">
        <v>135</v>
      </c>
      <c r="AU293" s="181" t="s">
        <v>84</v>
      </c>
      <c r="AV293" s="11" t="s">
        <v>84</v>
      </c>
      <c r="AW293" s="11" t="s">
        <v>40</v>
      </c>
      <c r="AX293" s="11" t="s">
        <v>77</v>
      </c>
      <c r="AY293" s="181" t="s">
        <v>124</v>
      </c>
    </row>
    <row r="294" spans="2:51" s="12" customFormat="1" ht="22.5" customHeight="1">
      <c r="B294" s="188"/>
      <c r="D294" s="189" t="s">
        <v>135</v>
      </c>
      <c r="E294" s="190" t="s">
        <v>31</v>
      </c>
      <c r="F294" s="191" t="s">
        <v>139</v>
      </c>
      <c r="H294" s="192">
        <v>369.75</v>
      </c>
      <c r="I294" s="193"/>
      <c r="L294" s="188"/>
      <c r="M294" s="194"/>
      <c r="N294" s="195"/>
      <c r="O294" s="195"/>
      <c r="P294" s="195"/>
      <c r="Q294" s="195"/>
      <c r="R294" s="195"/>
      <c r="S294" s="195"/>
      <c r="T294" s="196"/>
      <c r="AT294" s="197" t="s">
        <v>135</v>
      </c>
      <c r="AU294" s="197" t="s">
        <v>84</v>
      </c>
      <c r="AV294" s="12" t="s">
        <v>131</v>
      </c>
      <c r="AW294" s="12" t="s">
        <v>40</v>
      </c>
      <c r="AX294" s="12" t="s">
        <v>22</v>
      </c>
      <c r="AY294" s="197" t="s">
        <v>124</v>
      </c>
    </row>
    <row r="295" spans="2:65" s="1" customFormat="1" ht="22.5" customHeight="1">
      <c r="B295" s="165"/>
      <c r="C295" s="166" t="s">
        <v>446</v>
      </c>
      <c r="D295" s="166" t="s">
        <v>126</v>
      </c>
      <c r="E295" s="167" t="s">
        <v>447</v>
      </c>
      <c r="F295" s="168" t="s">
        <v>448</v>
      </c>
      <c r="G295" s="169" t="s">
        <v>432</v>
      </c>
      <c r="H295" s="170">
        <v>369.75</v>
      </c>
      <c r="I295" s="171"/>
      <c r="J295" s="172">
        <f>ROUND(I295*H295,2)</f>
        <v>0</v>
      </c>
      <c r="K295" s="168" t="s">
        <v>130</v>
      </c>
      <c r="L295" s="35"/>
      <c r="M295" s="173" t="s">
        <v>31</v>
      </c>
      <c r="N295" s="174" t="s">
        <v>48</v>
      </c>
      <c r="O295" s="36"/>
      <c r="P295" s="175">
        <f>O295*H295</f>
        <v>0</v>
      </c>
      <c r="Q295" s="175">
        <v>0</v>
      </c>
      <c r="R295" s="175">
        <f>Q295*H295</f>
        <v>0</v>
      </c>
      <c r="S295" s="175">
        <v>0</v>
      </c>
      <c r="T295" s="176">
        <f>S295*H295</f>
        <v>0</v>
      </c>
      <c r="AR295" s="18" t="s">
        <v>131</v>
      </c>
      <c r="AT295" s="18" t="s">
        <v>126</v>
      </c>
      <c r="AU295" s="18" t="s">
        <v>84</v>
      </c>
      <c r="AY295" s="18" t="s">
        <v>124</v>
      </c>
      <c r="BE295" s="177">
        <f>IF(N295="základní",J295,0)</f>
        <v>0</v>
      </c>
      <c r="BF295" s="177">
        <f>IF(N295="snížená",J295,0)</f>
        <v>0</v>
      </c>
      <c r="BG295" s="177">
        <f>IF(N295="zákl. přenesená",J295,0)</f>
        <v>0</v>
      </c>
      <c r="BH295" s="177">
        <f>IF(N295="sníž. přenesená",J295,0)</f>
        <v>0</v>
      </c>
      <c r="BI295" s="177">
        <f>IF(N295="nulová",J295,0)</f>
        <v>0</v>
      </c>
      <c r="BJ295" s="18" t="s">
        <v>22</v>
      </c>
      <c r="BK295" s="177">
        <f>ROUND(I295*H295,2)</f>
        <v>0</v>
      </c>
      <c r="BL295" s="18" t="s">
        <v>131</v>
      </c>
      <c r="BM295" s="18" t="s">
        <v>449</v>
      </c>
    </row>
    <row r="296" spans="2:51" s="11" customFormat="1" ht="22.5" customHeight="1">
      <c r="B296" s="180"/>
      <c r="D296" s="178" t="s">
        <v>135</v>
      </c>
      <c r="E296" s="181" t="s">
        <v>31</v>
      </c>
      <c r="F296" s="182" t="s">
        <v>444</v>
      </c>
      <c r="H296" s="183">
        <v>333</v>
      </c>
      <c r="I296" s="184"/>
      <c r="L296" s="180"/>
      <c r="M296" s="185"/>
      <c r="N296" s="186"/>
      <c r="O296" s="186"/>
      <c r="P296" s="186"/>
      <c r="Q296" s="186"/>
      <c r="R296" s="186"/>
      <c r="S296" s="186"/>
      <c r="T296" s="187"/>
      <c r="AT296" s="181" t="s">
        <v>135</v>
      </c>
      <c r="AU296" s="181" t="s">
        <v>84</v>
      </c>
      <c r="AV296" s="11" t="s">
        <v>84</v>
      </c>
      <c r="AW296" s="11" t="s">
        <v>40</v>
      </c>
      <c r="AX296" s="11" t="s">
        <v>77</v>
      </c>
      <c r="AY296" s="181" t="s">
        <v>124</v>
      </c>
    </row>
    <row r="297" spans="2:51" s="11" customFormat="1" ht="22.5" customHeight="1">
      <c r="B297" s="180"/>
      <c r="D297" s="178" t="s">
        <v>135</v>
      </c>
      <c r="E297" s="181" t="s">
        <v>31</v>
      </c>
      <c r="F297" s="182" t="s">
        <v>445</v>
      </c>
      <c r="H297" s="183">
        <v>36.75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135</v>
      </c>
      <c r="AU297" s="181" t="s">
        <v>84</v>
      </c>
      <c r="AV297" s="11" t="s">
        <v>84</v>
      </c>
      <c r="AW297" s="11" t="s">
        <v>40</v>
      </c>
      <c r="AX297" s="11" t="s">
        <v>77</v>
      </c>
      <c r="AY297" s="181" t="s">
        <v>124</v>
      </c>
    </row>
    <row r="298" spans="2:51" s="12" customFormat="1" ht="22.5" customHeight="1">
      <c r="B298" s="188"/>
      <c r="D298" s="189" t="s">
        <v>135</v>
      </c>
      <c r="E298" s="190" t="s">
        <v>31</v>
      </c>
      <c r="F298" s="191" t="s">
        <v>139</v>
      </c>
      <c r="H298" s="192">
        <v>369.75</v>
      </c>
      <c r="I298" s="193"/>
      <c r="L298" s="188"/>
      <c r="M298" s="194"/>
      <c r="N298" s="195"/>
      <c r="O298" s="195"/>
      <c r="P298" s="195"/>
      <c r="Q298" s="195"/>
      <c r="R298" s="195"/>
      <c r="S298" s="195"/>
      <c r="T298" s="196"/>
      <c r="AT298" s="197" t="s">
        <v>135</v>
      </c>
      <c r="AU298" s="197" t="s">
        <v>84</v>
      </c>
      <c r="AV298" s="12" t="s">
        <v>131</v>
      </c>
      <c r="AW298" s="12" t="s">
        <v>40</v>
      </c>
      <c r="AX298" s="12" t="s">
        <v>22</v>
      </c>
      <c r="AY298" s="197" t="s">
        <v>124</v>
      </c>
    </row>
    <row r="299" spans="2:65" s="1" customFormat="1" ht="22.5" customHeight="1">
      <c r="B299" s="165"/>
      <c r="C299" s="209" t="s">
        <v>450</v>
      </c>
      <c r="D299" s="209" t="s">
        <v>368</v>
      </c>
      <c r="E299" s="210" t="s">
        <v>451</v>
      </c>
      <c r="F299" s="211" t="s">
        <v>452</v>
      </c>
      <c r="G299" s="212" t="s">
        <v>188</v>
      </c>
      <c r="H299" s="213">
        <v>6.644</v>
      </c>
      <c r="I299" s="214"/>
      <c r="J299" s="215">
        <f>ROUND(I299*H299,2)</f>
        <v>0</v>
      </c>
      <c r="K299" s="211" t="s">
        <v>453</v>
      </c>
      <c r="L299" s="216"/>
      <c r="M299" s="217" t="s">
        <v>31</v>
      </c>
      <c r="N299" s="218" t="s">
        <v>48</v>
      </c>
      <c r="O299" s="36"/>
      <c r="P299" s="175">
        <f>O299*H299</f>
        <v>0</v>
      </c>
      <c r="Q299" s="175">
        <v>2.234</v>
      </c>
      <c r="R299" s="175">
        <f>Q299*H299</f>
        <v>14.842696</v>
      </c>
      <c r="S299" s="175">
        <v>0</v>
      </c>
      <c r="T299" s="176">
        <f>S299*H299</f>
        <v>0</v>
      </c>
      <c r="AR299" s="18" t="s">
        <v>180</v>
      </c>
      <c r="AT299" s="18" t="s">
        <v>368</v>
      </c>
      <c r="AU299" s="18" t="s">
        <v>84</v>
      </c>
      <c r="AY299" s="18" t="s">
        <v>124</v>
      </c>
      <c r="BE299" s="177">
        <f>IF(N299="základní",J299,0)</f>
        <v>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8" t="s">
        <v>22</v>
      </c>
      <c r="BK299" s="177">
        <f>ROUND(I299*H299,2)</f>
        <v>0</v>
      </c>
      <c r="BL299" s="18" t="s">
        <v>131</v>
      </c>
      <c r="BM299" s="18" t="s">
        <v>454</v>
      </c>
    </row>
    <row r="300" spans="2:47" s="1" customFormat="1" ht="30" customHeight="1">
      <c r="B300" s="35"/>
      <c r="D300" s="178" t="s">
        <v>133</v>
      </c>
      <c r="F300" s="179" t="s">
        <v>455</v>
      </c>
      <c r="I300" s="139"/>
      <c r="L300" s="35"/>
      <c r="M300" s="64"/>
      <c r="N300" s="36"/>
      <c r="O300" s="36"/>
      <c r="P300" s="36"/>
      <c r="Q300" s="36"/>
      <c r="R300" s="36"/>
      <c r="S300" s="36"/>
      <c r="T300" s="65"/>
      <c r="AT300" s="18" t="s">
        <v>133</v>
      </c>
      <c r="AU300" s="18" t="s">
        <v>84</v>
      </c>
    </row>
    <row r="301" spans="2:51" s="11" customFormat="1" ht="22.5" customHeight="1">
      <c r="B301" s="180"/>
      <c r="D301" s="178" t="s">
        <v>135</v>
      </c>
      <c r="E301" s="181" t="s">
        <v>31</v>
      </c>
      <c r="F301" s="182" t="s">
        <v>456</v>
      </c>
      <c r="H301" s="183">
        <v>5.809</v>
      </c>
      <c r="I301" s="184"/>
      <c r="L301" s="180"/>
      <c r="M301" s="185"/>
      <c r="N301" s="186"/>
      <c r="O301" s="186"/>
      <c r="P301" s="186"/>
      <c r="Q301" s="186"/>
      <c r="R301" s="186"/>
      <c r="S301" s="186"/>
      <c r="T301" s="187"/>
      <c r="AT301" s="181" t="s">
        <v>135</v>
      </c>
      <c r="AU301" s="181" t="s">
        <v>84</v>
      </c>
      <c r="AV301" s="11" t="s">
        <v>84</v>
      </c>
      <c r="AW301" s="11" t="s">
        <v>40</v>
      </c>
      <c r="AX301" s="11" t="s">
        <v>77</v>
      </c>
      <c r="AY301" s="181" t="s">
        <v>124</v>
      </c>
    </row>
    <row r="302" spans="2:51" s="11" customFormat="1" ht="22.5" customHeight="1">
      <c r="B302" s="180"/>
      <c r="D302" s="178" t="s">
        <v>135</v>
      </c>
      <c r="E302" s="181" t="s">
        <v>31</v>
      </c>
      <c r="F302" s="182" t="s">
        <v>457</v>
      </c>
      <c r="H302" s="183">
        <v>0.835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1" t="s">
        <v>135</v>
      </c>
      <c r="AU302" s="181" t="s">
        <v>84</v>
      </c>
      <c r="AV302" s="11" t="s">
        <v>84</v>
      </c>
      <c r="AW302" s="11" t="s">
        <v>40</v>
      </c>
      <c r="AX302" s="11" t="s">
        <v>77</v>
      </c>
      <c r="AY302" s="181" t="s">
        <v>124</v>
      </c>
    </row>
    <row r="303" spans="2:51" s="12" customFormat="1" ht="22.5" customHeight="1">
      <c r="B303" s="188"/>
      <c r="D303" s="189" t="s">
        <v>135</v>
      </c>
      <c r="E303" s="190" t="s">
        <v>31</v>
      </c>
      <c r="F303" s="191" t="s">
        <v>139</v>
      </c>
      <c r="H303" s="192">
        <v>6.644</v>
      </c>
      <c r="I303" s="193"/>
      <c r="L303" s="188"/>
      <c r="M303" s="194"/>
      <c r="N303" s="195"/>
      <c r="O303" s="195"/>
      <c r="P303" s="195"/>
      <c r="Q303" s="195"/>
      <c r="R303" s="195"/>
      <c r="S303" s="195"/>
      <c r="T303" s="196"/>
      <c r="AT303" s="197" t="s">
        <v>135</v>
      </c>
      <c r="AU303" s="197" t="s">
        <v>84</v>
      </c>
      <c r="AV303" s="12" t="s">
        <v>131</v>
      </c>
      <c r="AW303" s="12" t="s">
        <v>40</v>
      </c>
      <c r="AX303" s="12" t="s">
        <v>22</v>
      </c>
      <c r="AY303" s="197" t="s">
        <v>124</v>
      </c>
    </row>
    <row r="304" spans="2:65" s="1" customFormat="1" ht="22.5" customHeight="1">
      <c r="B304" s="165"/>
      <c r="C304" s="166" t="s">
        <v>458</v>
      </c>
      <c r="D304" s="166" t="s">
        <v>126</v>
      </c>
      <c r="E304" s="167" t="s">
        <v>459</v>
      </c>
      <c r="F304" s="168" t="s">
        <v>460</v>
      </c>
      <c r="G304" s="169" t="s">
        <v>461</v>
      </c>
      <c r="H304" s="170">
        <v>9.872</v>
      </c>
      <c r="I304" s="171"/>
      <c r="J304" s="172">
        <f>ROUND(I304*H304,2)</f>
        <v>0</v>
      </c>
      <c r="K304" s="168" t="s">
        <v>453</v>
      </c>
      <c r="L304" s="35"/>
      <c r="M304" s="173" t="s">
        <v>31</v>
      </c>
      <c r="N304" s="174" t="s">
        <v>48</v>
      </c>
      <c r="O304" s="36"/>
      <c r="P304" s="175">
        <f>O304*H304</f>
        <v>0</v>
      </c>
      <c r="Q304" s="175">
        <v>0.00075</v>
      </c>
      <c r="R304" s="175">
        <f>Q304*H304</f>
        <v>0.007404</v>
      </c>
      <c r="S304" s="175">
        <v>0</v>
      </c>
      <c r="T304" s="176">
        <f>S304*H304</f>
        <v>0</v>
      </c>
      <c r="AR304" s="18" t="s">
        <v>131</v>
      </c>
      <c r="AT304" s="18" t="s">
        <v>126</v>
      </c>
      <c r="AU304" s="18" t="s">
        <v>84</v>
      </c>
      <c r="AY304" s="18" t="s">
        <v>124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8" t="s">
        <v>22</v>
      </c>
      <c r="BK304" s="177">
        <f>ROUND(I304*H304,2)</f>
        <v>0</v>
      </c>
      <c r="BL304" s="18" t="s">
        <v>131</v>
      </c>
      <c r="BM304" s="18" t="s">
        <v>462</v>
      </c>
    </row>
    <row r="305" spans="2:47" s="1" customFormat="1" ht="22.5" customHeight="1">
      <c r="B305" s="35"/>
      <c r="D305" s="189" t="s">
        <v>133</v>
      </c>
      <c r="F305" s="222" t="s">
        <v>460</v>
      </c>
      <c r="I305" s="139"/>
      <c r="L305" s="35"/>
      <c r="M305" s="64"/>
      <c r="N305" s="36"/>
      <c r="O305" s="36"/>
      <c r="P305" s="36"/>
      <c r="Q305" s="36"/>
      <c r="R305" s="36"/>
      <c r="S305" s="36"/>
      <c r="T305" s="65"/>
      <c r="AT305" s="18" t="s">
        <v>133</v>
      </c>
      <c r="AU305" s="18" t="s">
        <v>84</v>
      </c>
    </row>
    <row r="306" spans="2:65" s="1" customFormat="1" ht="22.5" customHeight="1">
      <c r="B306" s="165"/>
      <c r="C306" s="209" t="s">
        <v>463</v>
      </c>
      <c r="D306" s="209" t="s">
        <v>368</v>
      </c>
      <c r="E306" s="210" t="s">
        <v>464</v>
      </c>
      <c r="F306" s="211" t="s">
        <v>465</v>
      </c>
      <c r="G306" s="212" t="s">
        <v>461</v>
      </c>
      <c r="H306" s="213">
        <v>9.872</v>
      </c>
      <c r="I306" s="214"/>
      <c r="J306" s="215">
        <f>ROUND(I306*H306,2)</f>
        <v>0</v>
      </c>
      <c r="K306" s="211" t="s">
        <v>130</v>
      </c>
      <c r="L306" s="216"/>
      <c r="M306" s="217" t="s">
        <v>31</v>
      </c>
      <c r="N306" s="218" t="s">
        <v>48</v>
      </c>
      <c r="O306" s="36"/>
      <c r="P306" s="175">
        <f>O306*H306</f>
        <v>0</v>
      </c>
      <c r="Q306" s="175">
        <v>1</v>
      </c>
      <c r="R306" s="175">
        <f>Q306*H306</f>
        <v>9.872</v>
      </c>
      <c r="S306" s="175">
        <v>0</v>
      </c>
      <c r="T306" s="176">
        <f>S306*H306</f>
        <v>0</v>
      </c>
      <c r="AR306" s="18" t="s">
        <v>180</v>
      </c>
      <c r="AT306" s="18" t="s">
        <v>368</v>
      </c>
      <c r="AU306" s="18" t="s">
        <v>84</v>
      </c>
      <c r="AY306" s="18" t="s">
        <v>124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8" t="s">
        <v>22</v>
      </c>
      <c r="BK306" s="177">
        <f>ROUND(I306*H306,2)</f>
        <v>0</v>
      </c>
      <c r="BL306" s="18" t="s">
        <v>131</v>
      </c>
      <c r="BM306" s="18" t="s">
        <v>466</v>
      </c>
    </row>
    <row r="307" spans="2:47" s="1" customFormat="1" ht="22.5" customHeight="1">
      <c r="B307" s="35"/>
      <c r="D307" s="178" t="s">
        <v>133</v>
      </c>
      <c r="F307" s="179" t="s">
        <v>467</v>
      </c>
      <c r="I307" s="139"/>
      <c r="L307" s="35"/>
      <c r="M307" s="64"/>
      <c r="N307" s="36"/>
      <c r="O307" s="36"/>
      <c r="P307" s="36"/>
      <c r="Q307" s="36"/>
      <c r="R307" s="36"/>
      <c r="S307" s="36"/>
      <c r="T307" s="65"/>
      <c r="AT307" s="18" t="s">
        <v>133</v>
      </c>
      <c r="AU307" s="18" t="s">
        <v>84</v>
      </c>
    </row>
    <row r="308" spans="2:47" s="1" customFormat="1" ht="30" customHeight="1">
      <c r="B308" s="35"/>
      <c r="D308" s="178" t="s">
        <v>468</v>
      </c>
      <c r="F308" s="223" t="s">
        <v>469</v>
      </c>
      <c r="I308" s="139"/>
      <c r="L308" s="35"/>
      <c r="M308" s="64"/>
      <c r="N308" s="36"/>
      <c r="O308" s="36"/>
      <c r="P308" s="36"/>
      <c r="Q308" s="36"/>
      <c r="R308" s="36"/>
      <c r="S308" s="36"/>
      <c r="T308" s="65"/>
      <c r="AT308" s="18" t="s">
        <v>468</v>
      </c>
      <c r="AU308" s="18" t="s">
        <v>84</v>
      </c>
    </row>
    <row r="309" spans="2:51" s="11" customFormat="1" ht="22.5" customHeight="1">
      <c r="B309" s="180"/>
      <c r="D309" s="178" t="s">
        <v>135</v>
      </c>
      <c r="E309" s="181" t="s">
        <v>31</v>
      </c>
      <c r="F309" s="182" t="s">
        <v>470</v>
      </c>
      <c r="H309" s="183">
        <v>8.891</v>
      </c>
      <c r="I309" s="184"/>
      <c r="L309" s="180"/>
      <c r="M309" s="185"/>
      <c r="N309" s="186"/>
      <c r="O309" s="186"/>
      <c r="P309" s="186"/>
      <c r="Q309" s="186"/>
      <c r="R309" s="186"/>
      <c r="S309" s="186"/>
      <c r="T309" s="187"/>
      <c r="AT309" s="181" t="s">
        <v>135</v>
      </c>
      <c r="AU309" s="181" t="s">
        <v>84</v>
      </c>
      <c r="AV309" s="11" t="s">
        <v>84</v>
      </c>
      <c r="AW309" s="11" t="s">
        <v>40</v>
      </c>
      <c r="AX309" s="11" t="s">
        <v>77</v>
      </c>
      <c r="AY309" s="181" t="s">
        <v>124</v>
      </c>
    </row>
    <row r="310" spans="2:51" s="11" customFormat="1" ht="22.5" customHeight="1">
      <c r="B310" s="180"/>
      <c r="D310" s="178" t="s">
        <v>135</v>
      </c>
      <c r="E310" s="181" t="s">
        <v>31</v>
      </c>
      <c r="F310" s="182" t="s">
        <v>471</v>
      </c>
      <c r="H310" s="183">
        <v>0.981</v>
      </c>
      <c r="I310" s="184"/>
      <c r="L310" s="180"/>
      <c r="M310" s="185"/>
      <c r="N310" s="186"/>
      <c r="O310" s="186"/>
      <c r="P310" s="186"/>
      <c r="Q310" s="186"/>
      <c r="R310" s="186"/>
      <c r="S310" s="186"/>
      <c r="T310" s="187"/>
      <c r="AT310" s="181" t="s">
        <v>135</v>
      </c>
      <c r="AU310" s="181" t="s">
        <v>84</v>
      </c>
      <c r="AV310" s="11" t="s">
        <v>84</v>
      </c>
      <c r="AW310" s="11" t="s">
        <v>40</v>
      </c>
      <c r="AX310" s="11" t="s">
        <v>77</v>
      </c>
      <c r="AY310" s="181" t="s">
        <v>124</v>
      </c>
    </row>
    <row r="311" spans="2:51" s="12" customFormat="1" ht="22.5" customHeight="1">
      <c r="B311" s="188"/>
      <c r="D311" s="189" t="s">
        <v>135</v>
      </c>
      <c r="E311" s="190" t="s">
        <v>31</v>
      </c>
      <c r="F311" s="191" t="s">
        <v>139</v>
      </c>
      <c r="H311" s="192">
        <v>9.872</v>
      </c>
      <c r="I311" s="193"/>
      <c r="L311" s="188"/>
      <c r="M311" s="194"/>
      <c r="N311" s="195"/>
      <c r="O311" s="195"/>
      <c r="P311" s="195"/>
      <c r="Q311" s="195"/>
      <c r="R311" s="195"/>
      <c r="S311" s="195"/>
      <c r="T311" s="196"/>
      <c r="AT311" s="197" t="s">
        <v>135</v>
      </c>
      <c r="AU311" s="197" t="s">
        <v>84</v>
      </c>
      <c r="AV311" s="12" t="s">
        <v>131</v>
      </c>
      <c r="AW311" s="12" t="s">
        <v>40</v>
      </c>
      <c r="AX311" s="12" t="s">
        <v>22</v>
      </c>
      <c r="AY311" s="197" t="s">
        <v>124</v>
      </c>
    </row>
    <row r="312" spans="2:65" s="1" customFormat="1" ht="22.5" customHeight="1">
      <c r="B312" s="165"/>
      <c r="C312" s="166" t="s">
        <v>472</v>
      </c>
      <c r="D312" s="166" t="s">
        <v>126</v>
      </c>
      <c r="E312" s="167" t="s">
        <v>473</v>
      </c>
      <c r="F312" s="168" t="s">
        <v>474</v>
      </c>
      <c r="G312" s="169" t="s">
        <v>188</v>
      </c>
      <c r="H312" s="170">
        <v>51.871</v>
      </c>
      <c r="I312" s="171"/>
      <c r="J312" s="172">
        <f>ROUND(I312*H312,2)</f>
        <v>0</v>
      </c>
      <c r="K312" s="168" t="s">
        <v>31</v>
      </c>
      <c r="L312" s="35"/>
      <c r="M312" s="173" t="s">
        <v>31</v>
      </c>
      <c r="N312" s="174" t="s">
        <v>48</v>
      </c>
      <c r="O312" s="36"/>
      <c r="P312" s="175">
        <f>O312*H312</f>
        <v>0</v>
      </c>
      <c r="Q312" s="175">
        <v>0</v>
      </c>
      <c r="R312" s="175">
        <f>Q312*H312</f>
        <v>0</v>
      </c>
      <c r="S312" s="175">
        <v>0</v>
      </c>
      <c r="T312" s="176">
        <f>S312*H312</f>
        <v>0</v>
      </c>
      <c r="AR312" s="18" t="s">
        <v>131</v>
      </c>
      <c r="AT312" s="18" t="s">
        <v>126</v>
      </c>
      <c r="AU312" s="18" t="s">
        <v>84</v>
      </c>
      <c r="AY312" s="18" t="s">
        <v>124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18" t="s">
        <v>22</v>
      </c>
      <c r="BK312" s="177">
        <f>ROUND(I312*H312,2)</f>
        <v>0</v>
      </c>
      <c r="BL312" s="18" t="s">
        <v>131</v>
      </c>
      <c r="BM312" s="18" t="s">
        <v>475</v>
      </c>
    </row>
    <row r="313" spans="2:47" s="1" customFormat="1" ht="22.5" customHeight="1">
      <c r="B313" s="35"/>
      <c r="D313" s="178" t="s">
        <v>133</v>
      </c>
      <c r="F313" s="179" t="s">
        <v>474</v>
      </c>
      <c r="I313" s="139"/>
      <c r="L313" s="35"/>
      <c r="M313" s="64"/>
      <c r="N313" s="36"/>
      <c r="O313" s="36"/>
      <c r="P313" s="36"/>
      <c r="Q313" s="36"/>
      <c r="R313" s="36"/>
      <c r="S313" s="36"/>
      <c r="T313" s="65"/>
      <c r="AT313" s="18" t="s">
        <v>133</v>
      </c>
      <c r="AU313" s="18" t="s">
        <v>84</v>
      </c>
    </row>
    <row r="314" spans="2:51" s="13" customFormat="1" ht="22.5" customHeight="1">
      <c r="B314" s="198"/>
      <c r="D314" s="178" t="s">
        <v>135</v>
      </c>
      <c r="E314" s="199" t="s">
        <v>31</v>
      </c>
      <c r="F314" s="200" t="s">
        <v>476</v>
      </c>
      <c r="H314" s="201" t="s">
        <v>31</v>
      </c>
      <c r="I314" s="202"/>
      <c r="L314" s="198"/>
      <c r="M314" s="203"/>
      <c r="N314" s="204"/>
      <c r="O314" s="204"/>
      <c r="P314" s="204"/>
      <c r="Q314" s="204"/>
      <c r="R314" s="204"/>
      <c r="S314" s="204"/>
      <c r="T314" s="205"/>
      <c r="AT314" s="201" t="s">
        <v>135</v>
      </c>
      <c r="AU314" s="201" t="s">
        <v>84</v>
      </c>
      <c r="AV314" s="13" t="s">
        <v>22</v>
      </c>
      <c r="AW314" s="13" t="s">
        <v>40</v>
      </c>
      <c r="AX314" s="13" t="s">
        <v>77</v>
      </c>
      <c r="AY314" s="201" t="s">
        <v>124</v>
      </c>
    </row>
    <row r="315" spans="2:51" s="11" customFormat="1" ht="22.5" customHeight="1">
      <c r="B315" s="180"/>
      <c r="D315" s="178" t="s">
        <v>135</v>
      </c>
      <c r="E315" s="181" t="s">
        <v>31</v>
      </c>
      <c r="F315" s="182" t="s">
        <v>477</v>
      </c>
      <c r="H315" s="183">
        <v>45.946</v>
      </c>
      <c r="I315" s="184"/>
      <c r="L315" s="180"/>
      <c r="M315" s="185"/>
      <c r="N315" s="186"/>
      <c r="O315" s="186"/>
      <c r="P315" s="186"/>
      <c r="Q315" s="186"/>
      <c r="R315" s="186"/>
      <c r="S315" s="186"/>
      <c r="T315" s="187"/>
      <c r="AT315" s="181" t="s">
        <v>135</v>
      </c>
      <c r="AU315" s="181" t="s">
        <v>84</v>
      </c>
      <c r="AV315" s="11" t="s">
        <v>84</v>
      </c>
      <c r="AW315" s="11" t="s">
        <v>40</v>
      </c>
      <c r="AX315" s="11" t="s">
        <v>77</v>
      </c>
      <c r="AY315" s="181" t="s">
        <v>124</v>
      </c>
    </row>
    <row r="316" spans="2:51" s="11" customFormat="1" ht="22.5" customHeight="1">
      <c r="B316" s="180"/>
      <c r="D316" s="178" t="s">
        <v>135</v>
      </c>
      <c r="E316" s="181" t="s">
        <v>31</v>
      </c>
      <c r="F316" s="182" t="s">
        <v>478</v>
      </c>
      <c r="H316" s="183">
        <v>5.925</v>
      </c>
      <c r="I316" s="184"/>
      <c r="L316" s="180"/>
      <c r="M316" s="185"/>
      <c r="N316" s="186"/>
      <c r="O316" s="186"/>
      <c r="P316" s="186"/>
      <c r="Q316" s="186"/>
      <c r="R316" s="186"/>
      <c r="S316" s="186"/>
      <c r="T316" s="187"/>
      <c r="AT316" s="181" t="s">
        <v>135</v>
      </c>
      <c r="AU316" s="181" t="s">
        <v>84</v>
      </c>
      <c r="AV316" s="11" t="s">
        <v>84</v>
      </c>
      <c r="AW316" s="11" t="s">
        <v>40</v>
      </c>
      <c r="AX316" s="11" t="s">
        <v>77</v>
      </c>
      <c r="AY316" s="181" t="s">
        <v>124</v>
      </c>
    </row>
    <row r="317" spans="2:51" s="12" customFormat="1" ht="22.5" customHeight="1">
      <c r="B317" s="188"/>
      <c r="D317" s="189" t="s">
        <v>135</v>
      </c>
      <c r="E317" s="190" t="s">
        <v>31</v>
      </c>
      <c r="F317" s="191" t="s">
        <v>139</v>
      </c>
      <c r="H317" s="192">
        <v>51.871</v>
      </c>
      <c r="I317" s="193"/>
      <c r="L317" s="188"/>
      <c r="M317" s="194"/>
      <c r="N317" s="195"/>
      <c r="O317" s="195"/>
      <c r="P317" s="195"/>
      <c r="Q317" s="195"/>
      <c r="R317" s="195"/>
      <c r="S317" s="195"/>
      <c r="T317" s="196"/>
      <c r="AT317" s="197" t="s">
        <v>135</v>
      </c>
      <c r="AU317" s="197" t="s">
        <v>84</v>
      </c>
      <c r="AV317" s="12" t="s">
        <v>131</v>
      </c>
      <c r="AW317" s="12" t="s">
        <v>40</v>
      </c>
      <c r="AX317" s="12" t="s">
        <v>22</v>
      </c>
      <c r="AY317" s="197" t="s">
        <v>124</v>
      </c>
    </row>
    <row r="318" spans="2:65" s="1" customFormat="1" ht="22.5" customHeight="1">
      <c r="B318" s="165"/>
      <c r="C318" s="166" t="s">
        <v>479</v>
      </c>
      <c r="D318" s="166" t="s">
        <v>126</v>
      </c>
      <c r="E318" s="167" t="s">
        <v>480</v>
      </c>
      <c r="F318" s="168" t="s">
        <v>481</v>
      </c>
      <c r="G318" s="169" t="s">
        <v>129</v>
      </c>
      <c r="H318" s="170">
        <v>55.692</v>
      </c>
      <c r="I318" s="171"/>
      <c r="J318" s="172">
        <f>ROUND(I318*H318,2)</f>
        <v>0</v>
      </c>
      <c r="K318" s="168" t="s">
        <v>130</v>
      </c>
      <c r="L318" s="35"/>
      <c r="M318" s="173" t="s">
        <v>31</v>
      </c>
      <c r="N318" s="174" t="s">
        <v>48</v>
      </c>
      <c r="O318" s="36"/>
      <c r="P318" s="175">
        <f>O318*H318</f>
        <v>0</v>
      </c>
      <c r="Q318" s="175">
        <v>0.00144</v>
      </c>
      <c r="R318" s="175">
        <f>Q318*H318</f>
        <v>0.08019648</v>
      </c>
      <c r="S318" s="175">
        <v>0</v>
      </c>
      <c r="T318" s="176">
        <f>S318*H318</f>
        <v>0</v>
      </c>
      <c r="AR318" s="18" t="s">
        <v>131</v>
      </c>
      <c r="AT318" s="18" t="s">
        <v>126</v>
      </c>
      <c r="AU318" s="18" t="s">
        <v>84</v>
      </c>
      <c r="AY318" s="18" t="s">
        <v>124</v>
      </c>
      <c r="BE318" s="177">
        <f>IF(N318="základní",J318,0)</f>
        <v>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18" t="s">
        <v>22</v>
      </c>
      <c r="BK318" s="177">
        <f>ROUND(I318*H318,2)</f>
        <v>0</v>
      </c>
      <c r="BL318" s="18" t="s">
        <v>131</v>
      </c>
      <c r="BM318" s="18" t="s">
        <v>482</v>
      </c>
    </row>
    <row r="319" spans="2:47" s="1" customFormat="1" ht="22.5" customHeight="1">
      <c r="B319" s="35"/>
      <c r="D319" s="178" t="s">
        <v>133</v>
      </c>
      <c r="F319" s="179" t="s">
        <v>483</v>
      </c>
      <c r="I319" s="139"/>
      <c r="L319" s="35"/>
      <c r="M319" s="64"/>
      <c r="N319" s="36"/>
      <c r="O319" s="36"/>
      <c r="P319" s="36"/>
      <c r="Q319" s="36"/>
      <c r="R319" s="36"/>
      <c r="S319" s="36"/>
      <c r="T319" s="65"/>
      <c r="AT319" s="18" t="s">
        <v>133</v>
      </c>
      <c r="AU319" s="18" t="s">
        <v>84</v>
      </c>
    </row>
    <row r="320" spans="2:51" s="11" customFormat="1" ht="22.5" customHeight="1">
      <c r="B320" s="180"/>
      <c r="D320" s="189" t="s">
        <v>135</v>
      </c>
      <c r="E320" s="206" t="s">
        <v>31</v>
      </c>
      <c r="F320" s="207" t="s">
        <v>484</v>
      </c>
      <c r="H320" s="208">
        <v>55.692</v>
      </c>
      <c r="I320" s="184"/>
      <c r="L320" s="180"/>
      <c r="M320" s="185"/>
      <c r="N320" s="186"/>
      <c r="O320" s="186"/>
      <c r="P320" s="186"/>
      <c r="Q320" s="186"/>
      <c r="R320" s="186"/>
      <c r="S320" s="186"/>
      <c r="T320" s="187"/>
      <c r="AT320" s="181" t="s">
        <v>135</v>
      </c>
      <c r="AU320" s="181" t="s">
        <v>84</v>
      </c>
      <c r="AV320" s="11" t="s">
        <v>84</v>
      </c>
      <c r="AW320" s="11" t="s">
        <v>40</v>
      </c>
      <c r="AX320" s="11" t="s">
        <v>22</v>
      </c>
      <c r="AY320" s="181" t="s">
        <v>124</v>
      </c>
    </row>
    <row r="321" spans="2:65" s="1" customFormat="1" ht="22.5" customHeight="1">
      <c r="B321" s="165"/>
      <c r="C321" s="166" t="s">
        <v>485</v>
      </c>
      <c r="D321" s="166" t="s">
        <v>126</v>
      </c>
      <c r="E321" s="167" t="s">
        <v>486</v>
      </c>
      <c r="F321" s="168" t="s">
        <v>487</v>
      </c>
      <c r="G321" s="169" t="s">
        <v>129</v>
      </c>
      <c r="H321" s="170">
        <v>55.692</v>
      </c>
      <c r="I321" s="171"/>
      <c r="J321" s="172">
        <f>ROUND(I321*H321,2)</f>
        <v>0</v>
      </c>
      <c r="K321" s="168" t="s">
        <v>130</v>
      </c>
      <c r="L321" s="35"/>
      <c r="M321" s="173" t="s">
        <v>31</v>
      </c>
      <c r="N321" s="174" t="s">
        <v>48</v>
      </c>
      <c r="O321" s="36"/>
      <c r="P321" s="175">
        <f>O321*H321</f>
        <v>0</v>
      </c>
      <c r="Q321" s="175">
        <v>4E-05</v>
      </c>
      <c r="R321" s="175">
        <f>Q321*H321</f>
        <v>0.00222768</v>
      </c>
      <c r="S321" s="175">
        <v>0</v>
      </c>
      <c r="T321" s="176">
        <f>S321*H321</f>
        <v>0</v>
      </c>
      <c r="AR321" s="18" t="s">
        <v>131</v>
      </c>
      <c r="AT321" s="18" t="s">
        <v>126</v>
      </c>
      <c r="AU321" s="18" t="s">
        <v>84</v>
      </c>
      <c r="AY321" s="18" t="s">
        <v>124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8" t="s">
        <v>22</v>
      </c>
      <c r="BK321" s="177">
        <f>ROUND(I321*H321,2)</f>
        <v>0</v>
      </c>
      <c r="BL321" s="18" t="s">
        <v>131</v>
      </c>
      <c r="BM321" s="18" t="s">
        <v>488</v>
      </c>
    </row>
    <row r="322" spans="2:47" s="1" customFormat="1" ht="22.5" customHeight="1">
      <c r="B322" s="35"/>
      <c r="D322" s="178" t="s">
        <v>133</v>
      </c>
      <c r="F322" s="179" t="s">
        <v>489</v>
      </c>
      <c r="I322" s="139"/>
      <c r="L322" s="35"/>
      <c r="M322" s="64"/>
      <c r="N322" s="36"/>
      <c r="O322" s="36"/>
      <c r="P322" s="36"/>
      <c r="Q322" s="36"/>
      <c r="R322" s="36"/>
      <c r="S322" s="36"/>
      <c r="T322" s="65"/>
      <c r="AT322" s="18" t="s">
        <v>133</v>
      </c>
      <c r="AU322" s="18" t="s">
        <v>84</v>
      </c>
    </row>
    <row r="323" spans="2:51" s="11" customFormat="1" ht="22.5" customHeight="1">
      <c r="B323" s="180"/>
      <c r="D323" s="189" t="s">
        <v>135</v>
      </c>
      <c r="E323" s="206" t="s">
        <v>31</v>
      </c>
      <c r="F323" s="207" t="s">
        <v>490</v>
      </c>
      <c r="H323" s="208">
        <v>55.692</v>
      </c>
      <c r="I323" s="184"/>
      <c r="L323" s="180"/>
      <c r="M323" s="185"/>
      <c r="N323" s="186"/>
      <c r="O323" s="186"/>
      <c r="P323" s="186"/>
      <c r="Q323" s="186"/>
      <c r="R323" s="186"/>
      <c r="S323" s="186"/>
      <c r="T323" s="187"/>
      <c r="AT323" s="181" t="s">
        <v>135</v>
      </c>
      <c r="AU323" s="181" t="s">
        <v>84</v>
      </c>
      <c r="AV323" s="11" t="s">
        <v>84</v>
      </c>
      <c r="AW323" s="11" t="s">
        <v>40</v>
      </c>
      <c r="AX323" s="11" t="s">
        <v>22</v>
      </c>
      <c r="AY323" s="181" t="s">
        <v>124</v>
      </c>
    </row>
    <row r="324" spans="2:65" s="1" customFormat="1" ht="22.5" customHeight="1">
      <c r="B324" s="165"/>
      <c r="C324" s="166" t="s">
        <v>491</v>
      </c>
      <c r="D324" s="166" t="s">
        <v>126</v>
      </c>
      <c r="E324" s="167" t="s">
        <v>492</v>
      </c>
      <c r="F324" s="168" t="s">
        <v>493</v>
      </c>
      <c r="G324" s="169" t="s">
        <v>188</v>
      </c>
      <c r="H324" s="170">
        <v>10.368</v>
      </c>
      <c r="I324" s="171"/>
      <c r="J324" s="172">
        <f>ROUND(I324*H324,2)</f>
        <v>0</v>
      </c>
      <c r="K324" s="168" t="s">
        <v>130</v>
      </c>
      <c r="L324" s="35"/>
      <c r="M324" s="173" t="s">
        <v>31</v>
      </c>
      <c r="N324" s="174" t="s">
        <v>48</v>
      </c>
      <c r="O324" s="36"/>
      <c r="P324" s="175">
        <f>O324*H324</f>
        <v>0</v>
      </c>
      <c r="Q324" s="175">
        <v>2.56007</v>
      </c>
      <c r="R324" s="175">
        <f>Q324*H324</f>
        <v>26.54280576</v>
      </c>
      <c r="S324" s="175">
        <v>0</v>
      </c>
      <c r="T324" s="176">
        <f>S324*H324</f>
        <v>0</v>
      </c>
      <c r="AR324" s="18" t="s">
        <v>131</v>
      </c>
      <c r="AT324" s="18" t="s">
        <v>126</v>
      </c>
      <c r="AU324" s="18" t="s">
        <v>84</v>
      </c>
      <c r="AY324" s="18" t="s">
        <v>124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8" t="s">
        <v>22</v>
      </c>
      <c r="BK324" s="177">
        <f>ROUND(I324*H324,2)</f>
        <v>0</v>
      </c>
      <c r="BL324" s="18" t="s">
        <v>131</v>
      </c>
      <c r="BM324" s="18" t="s">
        <v>494</v>
      </c>
    </row>
    <row r="325" spans="2:47" s="1" customFormat="1" ht="22.5" customHeight="1">
      <c r="B325" s="35"/>
      <c r="D325" s="178" t="s">
        <v>133</v>
      </c>
      <c r="F325" s="179" t="s">
        <v>495</v>
      </c>
      <c r="I325" s="139"/>
      <c r="L325" s="35"/>
      <c r="M325" s="64"/>
      <c r="N325" s="36"/>
      <c r="O325" s="36"/>
      <c r="P325" s="36"/>
      <c r="Q325" s="36"/>
      <c r="R325" s="36"/>
      <c r="S325" s="36"/>
      <c r="T325" s="65"/>
      <c r="AT325" s="18" t="s">
        <v>133</v>
      </c>
      <c r="AU325" s="18" t="s">
        <v>84</v>
      </c>
    </row>
    <row r="326" spans="2:51" s="13" customFormat="1" ht="22.5" customHeight="1">
      <c r="B326" s="198"/>
      <c r="D326" s="178" t="s">
        <v>135</v>
      </c>
      <c r="E326" s="199" t="s">
        <v>31</v>
      </c>
      <c r="F326" s="200" t="s">
        <v>496</v>
      </c>
      <c r="H326" s="201" t="s">
        <v>31</v>
      </c>
      <c r="I326" s="202"/>
      <c r="L326" s="198"/>
      <c r="M326" s="203"/>
      <c r="N326" s="204"/>
      <c r="O326" s="204"/>
      <c r="P326" s="204"/>
      <c r="Q326" s="204"/>
      <c r="R326" s="204"/>
      <c r="S326" s="204"/>
      <c r="T326" s="205"/>
      <c r="AT326" s="201" t="s">
        <v>135</v>
      </c>
      <c r="AU326" s="201" t="s">
        <v>84</v>
      </c>
      <c r="AV326" s="13" t="s">
        <v>22</v>
      </c>
      <c r="AW326" s="13" t="s">
        <v>40</v>
      </c>
      <c r="AX326" s="13" t="s">
        <v>77</v>
      </c>
      <c r="AY326" s="201" t="s">
        <v>124</v>
      </c>
    </row>
    <row r="327" spans="2:51" s="11" customFormat="1" ht="22.5" customHeight="1">
      <c r="B327" s="180"/>
      <c r="D327" s="189" t="s">
        <v>135</v>
      </c>
      <c r="E327" s="206" t="s">
        <v>31</v>
      </c>
      <c r="F327" s="207" t="s">
        <v>497</v>
      </c>
      <c r="H327" s="208">
        <v>10.368</v>
      </c>
      <c r="I327" s="184"/>
      <c r="L327" s="180"/>
      <c r="M327" s="185"/>
      <c r="N327" s="186"/>
      <c r="O327" s="186"/>
      <c r="P327" s="186"/>
      <c r="Q327" s="186"/>
      <c r="R327" s="186"/>
      <c r="S327" s="186"/>
      <c r="T327" s="187"/>
      <c r="AT327" s="181" t="s">
        <v>135</v>
      </c>
      <c r="AU327" s="181" t="s">
        <v>84</v>
      </c>
      <c r="AV327" s="11" t="s">
        <v>84</v>
      </c>
      <c r="AW327" s="11" t="s">
        <v>40</v>
      </c>
      <c r="AX327" s="11" t="s">
        <v>22</v>
      </c>
      <c r="AY327" s="181" t="s">
        <v>124</v>
      </c>
    </row>
    <row r="328" spans="2:65" s="1" customFormat="1" ht="22.5" customHeight="1">
      <c r="B328" s="165"/>
      <c r="C328" s="166" t="s">
        <v>498</v>
      </c>
      <c r="D328" s="166" t="s">
        <v>126</v>
      </c>
      <c r="E328" s="167" t="s">
        <v>499</v>
      </c>
      <c r="F328" s="168" t="s">
        <v>500</v>
      </c>
      <c r="G328" s="169" t="s">
        <v>188</v>
      </c>
      <c r="H328" s="170">
        <v>172.904</v>
      </c>
      <c r="I328" s="171"/>
      <c r="J328" s="172">
        <f>ROUND(I328*H328,2)</f>
        <v>0</v>
      </c>
      <c r="K328" s="168" t="s">
        <v>31</v>
      </c>
      <c r="L328" s="35"/>
      <c r="M328" s="173" t="s">
        <v>31</v>
      </c>
      <c r="N328" s="174" t="s">
        <v>48</v>
      </c>
      <c r="O328" s="36"/>
      <c r="P328" s="175">
        <f>O328*H328</f>
        <v>0</v>
      </c>
      <c r="Q328" s="175">
        <v>0</v>
      </c>
      <c r="R328" s="175">
        <f>Q328*H328</f>
        <v>0</v>
      </c>
      <c r="S328" s="175">
        <v>0</v>
      </c>
      <c r="T328" s="176">
        <f>S328*H328</f>
        <v>0</v>
      </c>
      <c r="AR328" s="18" t="s">
        <v>131</v>
      </c>
      <c r="AT328" s="18" t="s">
        <v>126</v>
      </c>
      <c r="AU328" s="18" t="s">
        <v>84</v>
      </c>
      <c r="AY328" s="18" t="s">
        <v>124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8" t="s">
        <v>22</v>
      </c>
      <c r="BK328" s="177">
        <f>ROUND(I328*H328,2)</f>
        <v>0</v>
      </c>
      <c r="BL328" s="18" t="s">
        <v>131</v>
      </c>
      <c r="BM328" s="18" t="s">
        <v>501</v>
      </c>
    </row>
    <row r="329" spans="2:47" s="1" customFormat="1" ht="22.5" customHeight="1">
      <c r="B329" s="35"/>
      <c r="D329" s="178" t="s">
        <v>133</v>
      </c>
      <c r="F329" s="179" t="s">
        <v>500</v>
      </c>
      <c r="I329" s="139"/>
      <c r="L329" s="35"/>
      <c r="M329" s="64"/>
      <c r="N329" s="36"/>
      <c r="O329" s="36"/>
      <c r="P329" s="36"/>
      <c r="Q329" s="36"/>
      <c r="R329" s="36"/>
      <c r="S329" s="36"/>
      <c r="T329" s="65"/>
      <c r="AT329" s="18" t="s">
        <v>133</v>
      </c>
      <c r="AU329" s="18" t="s">
        <v>84</v>
      </c>
    </row>
    <row r="330" spans="2:51" s="11" customFormat="1" ht="22.5" customHeight="1">
      <c r="B330" s="180"/>
      <c r="D330" s="178" t="s">
        <v>135</v>
      </c>
      <c r="E330" s="181" t="s">
        <v>31</v>
      </c>
      <c r="F330" s="182" t="s">
        <v>502</v>
      </c>
      <c r="H330" s="183">
        <v>153.153</v>
      </c>
      <c r="I330" s="184"/>
      <c r="L330" s="180"/>
      <c r="M330" s="185"/>
      <c r="N330" s="186"/>
      <c r="O330" s="186"/>
      <c r="P330" s="186"/>
      <c r="Q330" s="186"/>
      <c r="R330" s="186"/>
      <c r="S330" s="186"/>
      <c r="T330" s="187"/>
      <c r="AT330" s="181" t="s">
        <v>135</v>
      </c>
      <c r="AU330" s="181" t="s">
        <v>84</v>
      </c>
      <c r="AV330" s="11" t="s">
        <v>84</v>
      </c>
      <c r="AW330" s="11" t="s">
        <v>40</v>
      </c>
      <c r="AX330" s="11" t="s">
        <v>77</v>
      </c>
      <c r="AY330" s="181" t="s">
        <v>124</v>
      </c>
    </row>
    <row r="331" spans="2:51" s="11" customFormat="1" ht="22.5" customHeight="1">
      <c r="B331" s="180"/>
      <c r="D331" s="178" t="s">
        <v>135</v>
      </c>
      <c r="E331" s="181" t="s">
        <v>31</v>
      </c>
      <c r="F331" s="182" t="s">
        <v>503</v>
      </c>
      <c r="H331" s="183">
        <v>19.751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135</v>
      </c>
      <c r="AU331" s="181" t="s">
        <v>84</v>
      </c>
      <c r="AV331" s="11" t="s">
        <v>84</v>
      </c>
      <c r="AW331" s="11" t="s">
        <v>40</v>
      </c>
      <c r="AX331" s="11" t="s">
        <v>77</v>
      </c>
      <c r="AY331" s="181" t="s">
        <v>124</v>
      </c>
    </row>
    <row r="332" spans="2:51" s="12" customFormat="1" ht="22.5" customHeight="1">
      <c r="B332" s="188"/>
      <c r="D332" s="189" t="s">
        <v>135</v>
      </c>
      <c r="E332" s="190" t="s">
        <v>31</v>
      </c>
      <c r="F332" s="191" t="s">
        <v>139</v>
      </c>
      <c r="H332" s="192">
        <v>172.904</v>
      </c>
      <c r="I332" s="193"/>
      <c r="L332" s="188"/>
      <c r="M332" s="194"/>
      <c r="N332" s="195"/>
      <c r="O332" s="195"/>
      <c r="P332" s="195"/>
      <c r="Q332" s="195"/>
      <c r="R332" s="195"/>
      <c r="S332" s="195"/>
      <c r="T332" s="196"/>
      <c r="AT332" s="197" t="s">
        <v>135</v>
      </c>
      <c r="AU332" s="197" t="s">
        <v>84</v>
      </c>
      <c r="AV332" s="12" t="s">
        <v>131</v>
      </c>
      <c r="AW332" s="12" t="s">
        <v>40</v>
      </c>
      <c r="AX332" s="12" t="s">
        <v>22</v>
      </c>
      <c r="AY332" s="197" t="s">
        <v>124</v>
      </c>
    </row>
    <row r="333" spans="2:65" s="1" customFormat="1" ht="22.5" customHeight="1">
      <c r="B333" s="165"/>
      <c r="C333" s="166" t="s">
        <v>504</v>
      </c>
      <c r="D333" s="166" t="s">
        <v>126</v>
      </c>
      <c r="E333" s="167" t="s">
        <v>505</v>
      </c>
      <c r="F333" s="168" t="s">
        <v>506</v>
      </c>
      <c r="G333" s="169" t="s">
        <v>224</v>
      </c>
      <c r="H333" s="170">
        <v>52.5</v>
      </c>
      <c r="I333" s="171"/>
      <c r="J333" s="172">
        <f>ROUND(I333*H333,2)</f>
        <v>0</v>
      </c>
      <c r="K333" s="168" t="s">
        <v>130</v>
      </c>
      <c r="L333" s="35"/>
      <c r="M333" s="173" t="s">
        <v>31</v>
      </c>
      <c r="N333" s="174" t="s">
        <v>48</v>
      </c>
      <c r="O333" s="36"/>
      <c r="P333" s="175">
        <f>O333*H333</f>
        <v>0</v>
      </c>
      <c r="Q333" s="175">
        <v>4E-05</v>
      </c>
      <c r="R333" s="175">
        <f>Q333*H333</f>
        <v>0.0021000000000000003</v>
      </c>
      <c r="S333" s="175">
        <v>0</v>
      </c>
      <c r="T333" s="176">
        <f>S333*H333</f>
        <v>0</v>
      </c>
      <c r="AR333" s="18" t="s">
        <v>131</v>
      </c>
      <c r="AT333" s="18" t="s">
        <v>126</v>
      </c>
      <c r="AU333" s="18" t="s">
        <v>84</v>
      </c>
      <c r="AY333" s="18" t="s">
        <v>124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8" t="s">
        <v>22</v>
      </c>
      <c r="BK333" s="177">
        <f>ROUND(I333*H333,2)</f>
        <v>0</v>
      </c>
      <c r="BL333" s="18" t="s">
        <v>131</v>
      </c>
      <c r="BM333" s="18" t="s">
        <v>507</v>
      </c>
    </row>
    <row r="334" spans="2:47" s="1" customFormat="1" ht="22.5" customHeight="1">
      <c r="B334" s="35"/>
      <c r="D334" s="178" t="s">
        <v>133</v>
      </c>
      <c r="F334" s="179" t="s">
        <v>508</v>
      </c>
      <c r="I334" s="139"/>
      <c r="L334" s="35"/>
      <c r="M334" s="64"/>
      <c r="N334" s="36"/>
      <c r="O334" s="36"/>
      <c r="P334" s="36"/>
      <c r="Q334" s="36"/>
      <c r="R334" s="36"/>
      <c r="S334" s="36"/>
      <c r="T334" s="65"/>
      <c r="AT334" s="18" t="s">
        <v>133</v>
      </c>
      <c r="AU334" s="18" t="s">
        <v>84</v>
      </c>
    </row>
    <row r="335" spans="2:51" s="11" customFormat="1" ht="22.5" customHeight="1">
      <c r="B335" s="180"/>
      <c r="D335" s="189" t="s">
        <v>135</v>
      </c>
      <c r="E335" s="206" t="s">
        <v>31</v>
      </c>
      <c r="F335" s="207" t="s">
        <v>509</v>
      </c>
      <c r="H335" s="208">
        <v>52.5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135</v>
      </c>
      <c r="AU335" s="181" t="s">
        <v>84</v>
      </c>
      <c r="AV335" s="11" t="s">
        <v>84</v>
      </c>
      <c r="AW335" s="11" t="s">
        <v>40</v>
      </c>
      <c r="AX335" s="11" t="s">
        <v>22</v>
      </c>
      <c r="AY335" s="181" t="s">
        <v>124</v>
      </c>
    </row>
    <row r="336" spans="2:65" s="1" customFormat="1" ht="22.5" customHeight="1">
      <c r="B336" s="165"/>
      <c r="C336" s="209" t="s">
        <v>510</v>
      </c>
      <c r="D336" s="209" t="s">
        <v>368</v>
      </c>
      <c r="E336" s="210" t="s">
        <v>511</v>
      </c>
      <c r="F336" s="211" t="s">
        <v>512</v>
      </c>
      <c r="G336" s="212" t="s">
        <v>142</v>
      </c>
      <c r="H336" s="213">
        <v>1</v>
      </c>
      <c r="I336" s="214"/>
      <c r="J336" s="215">
        <f>ROUND(I336*H336,2)</f>
        <v>0</v>
      </c>
      <c r="K336" s="211" t="s">
        <v>31</v>
      </c>
      <c r="L336" s="216"/>
      <c r="M336" s="217" t="s">
        <v>31</v>
      </c>
      <c r="N336" s="218" t="s">
        <v>48</v>
      </c>
      <c r="O336" s="36"/>
      <c r="P336" s="175">
        <f>O336*H336</f>
        <v>0</v>
      </c>
      <c r="Q336" s="175">
        <v>5</v>
      </c>
      <c r="R336" s="175">
        <f>Q336*H336</f>
        <v>5</v>
      </c>
      <c r="S336" s="175">
        <v>0</v>
      </c>
      <c r="T336" s="176">
        <f>S336*H336</f>
        <v>0</v>
      </c>
      <c r="AR336" s="18" t="s">
        <v>180</v>
      </c>
      <c r="AT336" s="18" t="s">
        <v>368</v>
      </c>
      <c r="AU336" s="18" t="s">
        <v>84</v>
      </c>
      <c r="AY336" s="18" t="s">
        <v>124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8" t="s">
        <v>22</v>
      </c>
      <c r="BK336" s="177">
        <f>ROUND(I336*H336,2)</f>
        <v>0</v>
      </c>
      <c r="BL336" s="18" t="s">
        <v>131</v>
      </c>
      <c r="BM336" s="18" t="s">
        <v>513</v>
      </c>
    </row>
    <row r="337" spans="2:47" s="1" customFormat="1" ht="30" customHeight="1">
      <c r="B337" s="35"/>
      <c r="D337" s="178" t="s">
        <v>468</v>
      </c>
      <c r="F337" s="223" t="s">
        <v>514</v>
      </c>
      <c r="I337" s="139"/>
      <c r="L337" s="35"/>
      <c r="M337" s="64"/>
      <c r="N337" s="36"/>
      <c r="O337" s="36"/>
      <c r="P337" s="36"/>
      <c r="Q337" s="36"/>
      <c r="R337" s="36"/>
      <c r="S337" s="36"/>
      <c r="T337" s="65"/>
      <c r="AT337" s="18" t="s">
        <v>468</v>
      </c>
      <c r="AU337" s="18" t="s">
        <v>84</v>
      </c>
    </row>
    <row r="338" spans="2:51" s="11" customFormat="1" ht="22.5" customHeight="1">
      <c r="B338" s="180"/>
      <c r="D338" s="189" t="s">
        <v>135</v>
      </c>
      <c r="E338" s="206" t="s">
        <v>31</v>
      </c>
      <c r="F338" s="207" t="s">
        <v>515</v>
      </c>
      <c r="H338" s="208">
        <v>1</v>
      </c>
      <c r="I338" s="184"/>
      <c r="L338" s="180"/>
      <c r="M338" s="185"/>
      <c r="N338" s="186"/>
      <c r="O338" s="186"/>
      <c r="P338" s="186"/>
      <c r="Q338" s="186"/>
      <c r="R338" s="186"/>
      <c r="S338" s="186"/>
      <c r="T338" s="187"/>
      <c r="AT338" s="181" t="s">
        <v>135</v>
      </c>
      <c r="AU338" s="181" t="s">
        <v>84</v>
      </c>
      <c r="AV338" s="11" t="s">
        <v>84</v>
      </c>
      <c r="AW338" s="11" t="s">
        <v>40</v>
      </c>
      <c r="AX338" s="11" t="s">
        <v>22</v>
      </c>
      <c r="AY338" s="181" t="s">
        <v>124</v>
      </c>
    </row>
    <row r="339" spans="2:65" s="1" customFormat="1" ht="22.5" customHeight="1">
      <c r="B339" s="165"/>
      <c r="C339" s="166" t="s">
        <v>516</v>
      </c>
      <c r="D339" s="166" t="s">
        <v>126</v>
      </c>
      <c r="E339" s="167" t="s">
        <v>517</v>
      </c>
      <c r="F339" s="168" t="s">
        <v>518</v>
      </c>
      <c r="G339" s="169" t="s">
        <v>142</v>
      </c>
      <c r="H339" s="170">
        <v>1</v>
      </c>
      <c r="I339" s="171"/>
      <c r="J339" s="172">
        <f>ROUND(I339*H339,2)</f>
        <v>0</v>
      </c>
      <c r="K339" s="168" t="s">
        <v>31</v>
      </c>
      <c r="L339" s="35"/>
      <c r="M339" s="173" t="s">
        <v>31</v>
      </c>
      <c r="N339" s="174" t="s">
        <v>48</v>
      </c>
      <c r="O339" s="36"/>
      <c r="P339" s="175">
        <f>O339*H339</f>
        <v>0</v>
      </c>
      <c r="Q339" s="175">
        <v>0</v>
      </c>
      <c r="R339" s="175">
        <f>Q339*H339</f>
        <v>0</v>
      </c>
      <c r="S339" s="175">
        <v>0</v>
      </c>
      <c r="T339" s="176">
        <f>S339*H339</f>
        <v>0</v>
      </c>
      <c r="AR339" s="18" t="s">
        <v>519</v>
      </c>
      <c r="AT339" s="18" t="s">
        <v>126</v>
      </c>
      <c r="AU339" s="18" t="s">
        <v>84</v>
      </c>
      <c r="AY339" s="18" t="s">
        <v>124</v>
      </c>
      <c r="BE339" s="177">
        <f>IF(N339="základní",J339,0)</f>
        <v>0</v>
      </c>
      <c r="BF339" s="177">
        <f>IF(N339="snížená",J339,0)</f>
        <v>0</v>
      </c>
      <c r="BG339" s="177">
        <f>IF(N339="zákl. přenesená",J339,0)</f>
        <v>0</v>
      </c>
      <c r="BH339" s="177">
        <f>IF(N339="sníž. přenesená",J339,0)</f>
        <v>0</v>
      </c>
      <c r="BI339" s="177">
        <f>IF(N339="nulová",J339,0)</f>
        <v>0</v>
      </c>
      <c r="BJ339" s="18" t="s">
        <v>22</v>
      </c>
      <c r="BK339" s="177">
        <f>ROUND(I339*H339,2)</f>
        <v>0</v>
      </c>
      <c r="BL339" s="18" t="s">
        <v>519</v>
      </c>
      <c r="BM339" s="18" t="s">
        <v>520</v>
      </c>
    </row>
    <row r="340" spans="2:47" s="1" customFormat="1" ht="22.5" customHeight="1">
      <c r="B340" s="35"/>
      <c r="D340" s="178" t="s">
        <v>133</v>
      </c>
      <c r="F340" s="179" t="s">
        <v>521</v>
      </c>
      <c r="I340" s="139"/>
      <c r="L340" s="35"/>
      <c r="M340" s="64"/>
      <c r="N340" s="36"/>
      <c r="O340" s="36"/>
      <c r="P340" s="36"/>
      <c r="Q340" s="36"/>
      <c r="R340" s="36"/>
      <c r="S340" s="36"/>
      <c r="T340" s="65"/>
      <c r="AT340" s="18" t="s">
        <v>133</v>
      </c>
      <c r="AU340" s="18" t="s">
        <v>84</v>
      </c>
    </row>
    <row r="341" spans="2:51" s="11" customFormat="1" ht="22.5" customHeight="1">
      <c r="B341" s="180"/>
      <c r="D341" s="178" t="s">
        <v>135</v>
      </c>
      <c r="E341" s="181" t="s">
        <v>31</v>
      </c>
      <c r="F341" s="182" t="s">
        <v>522</v>
      </c>
      <c r="H341" s="183">
        <v>1</v>
      </c>
      <c r="I341" s="184"/>
      <c r="L341" s="180"/>
      <c r="M341" s="185"/>
      <c r="N341" s="186"/>
      <c r="O341" s="186"/>
      <c r="P341" s="186"/>
      <c r="Q341" s="186"/>
      <c r="R341" s="186"/>
      <c r="S341" s="186"/>
      <c r="T341" s="187"/>
      <c r="AT341" s="181" t="s">
        <v>135</v>
      </c>
      <c r="AU341" s="181" t="s">
        <v>84</v>
      </c>
      <c r="AV341" s="11" t="s">
        <v>84</v>
      </c>
      <c r="AW341" s="11" t="s">
        <v>40</v>
      </c>
      <c r="AX341" s="11" t="s">
        <v>22</v>
      </c>
      <c r="AY341" s="181" t="s">
        <v>124</v>
      </c>
    </row>
    <row r="342" spans="2:63" s="10" customFormat="1" ht="29.25" customHeight="1">
      <c r="B342" s="151"/>
      <c r="D342" s="162" t="s">
        <v>76</v>
      </c>
      <c r="E342" s="163" t="s">
        <v>148</v>
      </c>
      <c r="F342" s="163" t="s">
        <v>523</v>
      </c>
      <c r="I342" s="154"/>
      <c r="J342" s="164">
        <f>BK342</f>
        <v>0</v>
      </c>
      <c r="L342" s="151"/>
      <c r="M342" s="156"/>
      <c r="N342" s="157"/>
      <c r="O342" s="157"/>
      <c r="P342" s="158">
        <f>SUM(P343:P464)</f>
        <v>0</v>
      </c>
      <c r="Q342" s="157"/>
      <c r="R342" s="158">
        <f>SUM(R343:R464)</f>
        <v>88.46489552</v>
      </c>
      <c r="S342" s="157"/>
      <c r="T342" s="159">
        <f>SUM(T343:T464)</f>
        <v>0</v>
      </c>
      <c r="AR342" s="152" t="s">
        <v>22</v>
      </c>
      <c r="AT342" s="160" t="s">
        <v>76</v>
      </c>
      <c r="AU342" s="160" t="s">
        <v>22</v>
      </c>
      <c r="AY342" s="152" t="s">
        <v>124</v>
      </c>
      <c r="BK342" s="161">
        <f>SUM(BK343:BK464)</f>
        <v>0</v>
      </c>
    </row>
    <row r="343" spans="2:65" s="1" customFormat="1" ht="22.5" customHeight="1">
      <c r="B343" s="165"/>
      <c r="C343" s="166" t="s">
        <v>524</v>
      </c>
      <c r="D343" s="166" t="s">
        <v>126</v>
      </c>
      <c r="E343" s="167" t="s">
        <v>525</v>
      </c>
      <c r="F343" s="168" t="s">
        <v>526</v>
      </c>
      <c r="G343" s="169" t="s">
        <v>188</v>
      </c>
      <c r="H343" s="170">
        <v>2.95</v>
      </c>
      <c r="I343" s="171"/>
      <c r="J343" s="172">
        <f>ROUND(I343*H343,2)</f>
        <v>0</v>
      </c>
      <c r="K343" s="168" t="s">
        <v>130</v>
      </c>
      <c r="L343" s="35"/>
      <c r="M343" s="173" t="s">
        <v>31</v>
      </c>
      <c r="N343" s="174" t="s">
        <v>48</v>
      </c>
      <c r="O343" s="36"/>
      <c r="P343" s="175">
        <f>O343*H343</f>
        <v>0</v>
      </c>
      <c r="Q343" s="175">
        <v>1.6285</v>
      </c>
      <c r="R343" s="175">
        <f>Q343*H343</f>
        <v>4.804075</v>
      </c>
      <c r="S343" s="175">
        <v>0</v>
      </c>
      <c r="T343" s="176">
        <f>S343*H343</f>
        <v>0</v>
      </c>
      <c r="AR343" s="18" t="s">
        <v>131</v>
      </c>
      <c r="AT343" s="18" t="s">
        <v>126</v>
      </c>
      <c r="AU343" s="18" t="s">
        <v>84</v>
      </c>
      <c r="AY343" s="18" t="s">
        <v>124</v>
      </c>
      <c r="BE343" s="177">
        <f>IF(N343="základní",J343,0)</f>
        <v>0</v>
      </c>
      <c r="BF343" s="177">
        <f>IF(N343="snížená",J343,0)</f>
        <v>0</v>
      </c>
      <c r="BG343" s="177">
        <f>IF(N343="zákl. přenesená",J343,0)</f>
        <v>0</v>
      </c>
      <c r="BH343" s="177">
        <f>IF(N343="sníž. přenesená",J343,0)</f>
        <v>0</v>
      </c>
      <c r="BI343" s="177">
        <f>IF(N343="nulová",J343,0)</f>
        <v>0</v>
      </c>
      <c r="BJ343" s="18" t="s">
        <v>22</v>
      </c>
      <c r="BK343" s="177">
        <f>ROUND(I343*H343,2)</f>
        <v>0</v>
      </c>
      <c r="BL343" s="18" t="s">
        <v>131</v>
      </c>
      <c r="BM343" s="18" t="s">
        <v>527</v>
      </c>
    </row>
    <row r="344" spans="2:47" s="1" customFormat="1" ht="22.5" customHeight="1">
      <c r="B344" s="35"/>
      <c r="D344" s="178" t="s">
        <v>133</v>
      </c>
      <c r="F344" s="179" t="s">
        <v>528</v>
      </c>
      <c r="I344" s="139"/>
      <c r="L344" s="35"/>
      <c r="M344" s="64"/>
      <c r="N344" s="36"/>
      <c r="O344" s="36"/>
      <c r="P344" s="36"/>
      <c r="Q344" s="36"/>
      <c r="R344" s="36"/>
      <c r="S344" s="36"/>
      <c r="T344" s="65"/>
      <c r="AT344" s="18" t="s">
        <v>133</v>
      </c>
      <c r="AU344" s="18" t="s">
        <v>84</v>
      </c>
    </row>
    <row r="345" spans="2:51" s="11" customFormat="1" ht="22.5" customHeight="1">
      <c r="B345" s="180"/>
      <c r="D345" s="178" t="s">
        <v>135</v>
      </c>
      <c r="E345" s="181" t="s">
        <v>31</v>
      </c>
      <c r="F345" s="182" t="s">
        <v>529</v>
      </c>
      <c r="H345" s="183">
        <v>0.811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135</v>
      </c>
      <c r="AU345" s="181" t="s">
        <v>84</v>
      </c>
      <c r="AV345" s="11" t="s">
        <v>84</v>
      </c>
      <c r="AW345" s="11" t="s">
        <v>40</v>
      </c>
      <c r="AX345" s="11" t="s">
        <v>77</v>
      </c>
      <c r="AY345" s="181" t="s">
        <v>124</v>
      </c>
    </row>
    <row r="346" spans="2:51" s="11" customFormat="1" ht="22.5" customHeight="1">
      <c r="B346" s="180"/>
      <c r="D346" s="178" t="s">
        <v>135</v>
      </c>
      <c r="E346" s="181" t="s">
        <v>31</v>
      </c>
      <c r="F346" s="182" t="s">
        <v>530</v>
      </c>
      <c r="H346" s="183">
        <v>0.344</v>
      </c>
      <c r="I346" s="184"/>
      <c r="L346" s="180"/>
      <c r="M346" s="185"/>
      <c r="N346" s="186"/>
      <c r="O346" s="186"/>
      <c r="P346" s="186"/>
      <c r="Q346" s="186"/>
      <c r="R346" s="186"/>
      <c r="S346" s="186"/>
      <c r="T346" s="187"/>
      <c r="AT346" s="181" t="s">
        <v>135</v>
      </c>
      <c r="AU346" s="181" t="s">
        <v>84</v>
      </c>
      <c r="AV346" s="11" t="s">
        <v>84</v>
      </c>
      <c r="AW346" s="11" t="s">
        <v>40</v>
      </c>
      <c r="AX346" s="11" t="s">
        <v>77</v>
      </c>
      <c r="AY346" s="181" t="s">
        <v>124</v>
      </c>
    </row>
    <row r="347" spans="2:51" s="11" customFormat="1" ht="22.5" customHeight="1">
      <c r="B347" s="180"/>
      <c r="D347" s="178" t="s">
        <v>135</v>
      </c>
      <c r="E347" s="181" t="s">
        <v>31</v>
      </c>
      <c r="F347" s="182" t="s">
        <v>531</v>
      </c>
      <c r="H347" s="183">
        <v>0.407</v>
      </c>
      <c r="I347" s="184"/>
      <c r="L347" s="180"/>
      <c r="M347" s="185"/>
      <c r="N347" s="186"/>
      <c r="O347" s="186"/>
      <c r="P347" s="186"/>
      <c r="Q347" s="186"/>
      <c r="R347" s="186"/>
      <c r="S347" s="186"/>
      <c r="T347" s="187"/>
      <c r="AT347" s="181" t="s">
        <v>135</v>
      </c>
      <c r="AU347" s="181" t="s">
        <v>84</v>
      </c>
      <c r="AV347" s="11" t="s">
        <v>84</v>
      </c>
      <c r="AW347" s="11" t="s">
        <v>40</v>
      </c>
      <c r="AX347" s="11" t="s">
        <v>77</v>
      </c>
      <c r="AY347" s="181" t="s">
        <v>124</v>
      </c>
    </row>
    <row r="348" spans="2:51" s="11" customFormat="1" ht="22.5" customHeight="1">
      <c r="B348" s="180"/>
      <c r="D348" s="178" t="s">
        <v>135</v>
      </c>
      <c r="E348" s="181" t="s">
        <v>31</v>
      </c>
      <c r="F348" s="182" t="s">
        <v>532</v>
      </c>
      <c r="H348" s="183">
        <v>0.43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135</v>
      </c>
      <c r="AU348" s="181" t="s">
        <v>84</v>
      </c>
      <c r="AV348" s="11" t="s">
        <v>84</v>
      </c>
      <c r="AW348" s="11" t="s">
        <v>40</v>
      </c>
      <c r="AX348" s="11" t="s">
        <v>77</v>
      </c>
      <c r="AY348" s="181" t="s">
        <v>124</v>
      </c>
    </row>
    <row r="349" spans="2:51" s="11" customFormat="1" ht="22.5" customHeight="1">
      <c r="B349" s="180"/>
      <c r="D349" s="178" t="s">
        <v>135</v>
      </c>
      <c r="E349" s="181" t="s">
        <v>31</v>
      </c>
      <c r="F349" s="182" t="s">
        <v>533</v>
      </c>
      <c r="H349" s="183">
        <v>0.141</v>
      </c>
      <c r="I349" s="184"/>
      <c r="L349" s="180"/>
      <c r="M349" s="185"/>
      <c r="N349" s="186"/>
      <c r="O349" s="186"/>
      <c r="P349" s="186"/>
      <c r="Q349" s="186"/>
      <c r="R349" s="186"/>
      <c r="S349" s="186"/>
      <c r="T349" s="187"/>
      <c r="AT349" s="181" t="s">
        <v>135</v>
      </c>
      <c r="AU349" s="181" t="s">
        <v>84</v>
      </c>
      <c r="AV349" s="11" t="s">
        <v>84</v>
      </c>
      <c r="AW349" s="11" t="s">
        <v>40</v>
      </c>
      <c r="AX349" s="11" t="s">
        <v>77</v>
      </c>
      <c r="AY349" s="181" t="s">
        <v>124</v>
      </c>
    </row>
    <row r="350" spans="2:51" s="11" customFormat="1" ht="22.5" customHeight="1">
      <c r="B350" s="180"/>
      <c r="D350" s="178" t="s">
        <v>135</v>
      </c>
      <c r="E350" s="181" t="s">
        <v>31</v>
      </c>
      <c r="F350" s="182" t="s">
        <v>534</v>
      </c>
      <c r="H350" s="183">
        <v>0.817</v>
      </c>
      <c r="I350" s="184"/>
      <c r="L350" s="180"/>
      <c r="M350" s="185"/>
      <c r="N350" s="186"/>
      <c r="O350" s="186"/>
      <c r="P350" s="186"/>
      <c r="Q350" s="186"/>
      <c r="R350" s="186"/>
      <c r="S350" s="186"/>
      <c r="T350" s="187"/>
      <c r="AT350" s="181" t="s">
        <v>135</v>
      </c>
      <c r="AU350" s="181" t="s">
        <v>84</v>
      </c>
      <c r="AV350" s="11" t="s">
        <v>84</v>
      </c>
      <c r="AW350" s="11" t="s">
        <v>40</v>
      </c>
      <c r="AX350" s="11" t="s">
        <v>77</v>
      </c>
      <c r="AY350" s="181" t="s">
        <v>124</v>
      </c>
    </row>
    <row r="351" spans="2:51" s="12" customFormat="1" ht="22.5" customHeight="1">
      <c r="B351" s="188"/>
      <c r="D351" s="189" t="s">
        <v>135</v>
      </c>
      <c r="E351" s="190" t="s">
        <v>31</v>
      </c>
      <c r="F351" s="191" t="s">
        <v>139</v>
      </c>
      <c r="H351" s="192">
        <v>2.95</v>
      </c>
      <c r="I351" s="193"/>
      <c r="L351" s="188"/>
      <c r="M351" s="194"/>
      <c r="N351" s="195"/>
      <c r="O351" s="195"/>
      <c r="P351" s="195"/>
      <c r="Q351" s="195"/>
      <c r="R351" s="195"/>
      <c r="S351" s="195"/>
      <c r="T351" s="196"/>
      <c r="AT351" s="197" t="s">
        <v>135</v>
      </c>
      <c r="AU351" s="197" t="s">
        <v>84</v>
      </c>
      <c r="AV351" s="12" t="s">
        <v>131</v>
      </c>
      <c r="AW351" s="12" t="s">
        <v>40</v>
      </c>
      <c r="AX351" s="12" t="s">
        <v>22</v>
      </c>
      <c r="AY351" s="197" t="s">
        <v>124</v>
      </c>
    </row>
    <row r="352" spans="2:65" s="1" customFormat="1" ht="22.5" customHeight="1">
      <c r="B352" s="165"/>
      <c r="C352" s="166" t="s">
        <v>535</v>
      </c>
      <c r="D352" s="166" t="s">
        <v>126</v>
      </c>
      <c r="E352" s="167" t="s">
        <v>536</v>
      </c>
      <c r="F352" s="168" t="s">
        <v>537</v>
      </c>
      <c r="G352" s="169" t="s">
        <v>129</v>
      </c>
      <c r="H352" s="170">
        <v>67.321</v>
      </c>
      <c r="I352" s="171"/>
      <c r="J352" s="172">
        <f>ROUND(I352*H352,2)</f>
        <v>0</v>
      </c>
      <c r="K352" s="168" t="s">
        <v>130</v>
      </c>
      <c r="L352" s="35"/>
      <c r="M352" s="173" t="s">
        <v>31</v>
      </c>
      <c r="N352" s="174" t="s">
        <v>48</v>
      </c>
      <c r="O352" s="36"/>
      <c r="P352" s="175">
        <f>O352*H352</f>
        <v>0</v>
      </c>
      <c r="Q352" s="175">
        <v>0.04884</v>
      </c>
      <c r="R352" s="175">
        <f>Q352*H352</f>
        <v>3.28795764</v>
      </c>
      <c r="S352" s="175">
        <v>0</v>
      </c>
      <c r="T352" s="176">
        <f>S352*H352</f>
        <v>0</v>
      </c>
      <c r="AR352" s="18" t="s">
        <v>131</v>
      </c>
      <c r="AT352" s="18" t="s">
        <v>126</v>
      </c>
      <c r="AU352" s="18" t="s">
        <v>84</v>
      </c>
      <c r="AY352" s="18" t="s">
        <v>124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8" t="s">
        <v>22</v>
      </c>
      <c r="BK352" s="177">
        <f>ROUND(I352*H352,2)</f>
        <v>0</v>
      </c>
      <c r="BL352" s="18" t="s">
        <v>131</v>
      </c>
      <c r="BM352" s="18" t="s">
        <v>538</v>
      </c>
    </row>
    <row r="353" spans="2:47" s="1" customFormat="1" ht="30" customHeight="1">
      <c r="B353" s="35"/>
      <c r="D353" s="178" t="s">
        <v>133</v>
      </c>
      <c r="F353" s="179" t="s">
        <v>539</v>
      </c>
      <c r="I353" s="139"/>
      <c r="L353" s="35"/>
      <c r="M353" s="64"/>
      <c r="N353" s="36"/>
      <c r="O353" s="36"/>
      <c r="P353" s="36"/>
      <c r="Q353" s="36"/>
      <c r="R353" s="36"/>
      <c r="S353" s="36"/>
      <c r="T353" s="65"/>
      <c r="AT353" s="18" t="s">
        <v>133</v>
      </c>
      <c r="AU353" s="18" t="s">
        <v>84</v>
      </c>
    </row>
    <row r="354" spans="2:51" s="13" customFormat="1" ht="22.5" customHeight="1">
      <c r="B354" s="198"/>
      <c r="D354" s="178" t="s">
        <v>135</v>
      </c>
      <c r="E354" s="199" t="s">
        <v>31</v>
      </c>
      <c r="F354" s="200" t="s">
        <v>540</v>
      </c>
      <c r="H354" s="201" t="s">
        <v>31</v>
      </c>
      <c r="I354" s="202"/>
      <c r="L354" s="198"/>
      <c r="M354" s="203"/>
      <c r="N354" s="204"/>
      <c r="O354" s="204"/>
      <c r="P354" s="204"/>
      <c r="Q354" s="204"/>
      <c r="R354" s="204"/>
      <c r="S354" s="204"/>
      <c r="T354" s="205"/>
      <c r="AT354" s="201" t="s">
        <v>135</v>
      </c>
      <c r="AU354" s="201" t="s">
        <v>84</v>
      </c>
      <c r="AV354" s="13" t="s">
        <v>22</v>
      </c>
      <c r="AW354" s="13" t="s">
        <v>40</v>
      </c>
      <c r="AX354" s="13" t="s">
        <v>77</v>
      </c>
      <c r="AY354" s="201" t="s">
        <v>124</v>
      </c>
    </row>
    <row r="355" spans="2:51" s="11" customFormat="1" ht="22.5" customHeight="1">
      <c r="B355" s="180"/>
      <c r="D355" s="178" t="s">
        <v>135</v>
      </c>
      <c r="E355" s="181" t="s">
        <v>31</v>
      </c>
      <c r="F355" s="182" t="s">
        <v>541</v>
      </c>
      <c r="H355" s="183">
        <v>63.616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135</v>
      </c>
      <c r="AU355" s="181" t="s">
        <v>84</v>
      </c>
      <c r="AV355" s="11" t="s">
        <v>84</v>
      </c>
      <c r="AW355" s="11" t="s">
        <v>40</v>
      </c>
      <c r="AX355" s="11" t="s">
        <v>77</v>
      </c>
      <c r="AY355" s="181" t="s">
        <v>124</v>
      </c>
    </row>
    <row r="356" spans="2:51" s="11" customFormat="1" ht="22.5" customHeight="1">
      <c r="B356" s="180"/>
      <c r="D356" s="178" t="s">
        <v>135</v>
      </c>
      <c r="E356" s="181" t="s">
        <v>31</v>
      </c>
      <c r="F356" s="182" t="s">
        <v>542</v>
      </c>
      <c r="H356" s="183">
        <v>3.705</v>
      </c>
      <c r="I356" s="184"/>
      <c r="L356" s="180"/>
      <c r="M356" s="185"/>
      <c r="N356" s="186"/>
      <c r="O356" s="186"/>
      <c r="P356" s="186"/>
      <c r="Q356" s="186"/>
      <c r="R356" s="186"/>
      <c r="S356" s="186"/>
      <c r="T356" s="187"/>
      <c r="AT356" s="181" t="s">
        <v>135</v>
      </c>
      <c r="AU356" s="181" t="s">
        <v>84</v>
      </c>
      <c r="AV356" s="11" t="s">
        <v>84</v>
      </c>
      <c r="AW356" s="11" t="s">
        <v>40</v>
      </c>
      <c r="AX356" s="11" t="s">
        <v>77</v>
      </c>
      <c r="AY356" s="181" t="s">
        <v>124</v>
      </c>
    </row>
    <row r="357" spans="2:51" s="12" customFormat="1" ht="22.5" customHeight="1">
      <c r="B357" s="188"/>
      <c r="D357" s="189" t="s">
        <v>135</v>
      </c>
      <c r="E357" s="190" t="s">
        <v>31</v>
      </c>
      <c r="F357" s="191" t="s">
        <v>139</v>
      </c>
      <c r="H357" s="192">
        <v>67.321</v>
      </c>
      <c r="I357" s="193"/>
      <c r="L357" s="188"/>
      <c r="M357" s="194"/>
      <c r="N357" s="195"/>
      <c r="O357" s="195"/>
      <c r="P357" s="195"/>
      <c r="Q357" s="195"/>
      <c r="R357" s="195"/>
      <c r="S357" s="195"/>
      <c r="T357" s="196"/>
      <c r="AT357" s="197" t="s">
        <v>135</v>
      </c>
      <c r="AU357" s="197" t="s">
        <v>84</v>
      </c>
      <c r="AV357" s="12" t="s">
        <v>131</v>
      </c>
      <c r="AW357" s="12" t="s">
        <v>40</v>
      </c>
      <c r="AX357" s="12" t="s">
        <v>22</v>
      </c>
      <c r="AY357" s="197" t="s">
        <v>124</v>
      </c>
    </row>
    <row r="358" spans="2:65" s="1" customFormat="1" ht="22.5" customHeight="1">
      <c r="B358" s="165"/>
      <c r="C358" s="209" t="s">
        <v>543</v>
      </c>
      <c r="D358" s="209" t="s">
        <v>368</v>
      </c>
      <c r="E358" s="210" t="s">
        <v>544</v>
      </c>
      <c r="F358" s="211" t="s">
        <v>545</v>
      </c>
      <c r="G358" s="212" t="s">
        <v>158</v>
      </c>
      <c r="H358" s="213">
        <v>10</v>
      </c>
      <c r="I358" s="214"/>
      <c r="J358" s="215">
        <f>ROUND(I358*H358,2)</f>
        <v>0</v>
      </c>
      <c r="K358" s="211" t="s">
        <v>31</v>
      </c>
      <c r="L358" s="216"/>
      <c r="M358" s="217" t="s">
        <v>31</v>
      </c>
      <c r="N358" s="218" t="s">
        <v>48</v>
      </c>
      <c r="O358" s="36"/>
      <c r="P358" s="175">
        <f>O358*H358</f>
        <v>0</v>
      </c>
      <c r="Q358" s="175">
        <v>0.112</v>
      </c>
      <c r="R358" s="175">
        <f>Q358*H358</f>
        <v>1.12</v>
      </c>
      <c r="S358" s="175">
        <v>0</v>
      </c>
      <c r="T358" s="176">
        <f>S358*H358</f>
        <v>0</v>
      </c>
      <c r="AR358" s="18" t="s">
        <v>180</v>
      </c>
      <c r="AT358" s="18" t="s">
        <v>368</v>
      </c>
      <c r="AU358" s="18" t="s">
        <v>84</v>
      </c>
      <c r="AY358" s="18" t="s">
        <v>124</v>
      </c>
      <c r="BE358" s="177">
        <f>IF(N358="základní",J358,0)</f>
        <v>0</v>
      </c>
      <c r="BF358" s="177">
        <f>IF(N358="snížená",J358,0)</f>
        <v>0</v>
      </c>
      <c r="BG358" s="177">
        <f>IF(N358="zákl. přenesená",J358,0)</f>
        <v>0</v>
      </c>
      <c r="BH358" s="177">
        <f>IF(N358="sníž. přenesená",J358,0)</f>
        <v>0</v>
      </c>
      <c r="BI358" s="177">
        <f>IF(N358="nulová",J358,0)</f>
        <v>0</v>
      </c>
      <c r="BJ358" s="18" t="s">
        <v>22</v>
      </c>
      <c r="BK358" s="177">
        <f>ROUND(I358*H358,2)</f>
        <v>0</v>
      </c>
      <c r="BL358" s="18" t="s">
        <v>131</v>
      </c>
      <c r="BM358" s="18" t="s">
        <v>546</v>
      </c>
    </row>
    <row r="359" spans="2:47" s="1" customFormat="1" ht="22.5" customHeight="1">
      <c r="B359" s="35"/>
      <c r="D359" s="178" t="s">
        <v>133</v>
      </c>
      <c r="F359" s="179" t="s">
        <v>545</v>
      </c>
      <c r="I359" s="139"/>
      <c r="L359" s="35"/>
      <c r="M359" s="64"/>
      <c r="N359" s="36"/>
      <c r="O359" s="36"/>
      <c r="P359" s="36"/>
      <c r="Q359" s="36"/>
      <c r="R359" s="36"/>
      <c r="S359" s="36"/>
      <c r="T359" s="65"/>
      <c r="AT359" s="18" t="s">
        <v>133</v>
      </c>
      <c r="AU359" s="18" t="s">
        <v>84</v>
      </c>
    </row>
    <row r="360" spans="2:51" s="11" customFormat="1" ht="22.5" customHeight="1">
      <c r="B360" s="180"/>
      <c r="D360" s="189" t="s">
        <v>135</v>
      </c>
      <c r="E360" s="206" t="s">
        <v>31</v>
      </c>
      <c r="F360" s="207" t="s">
        <v>547</v>
      </c>
      <c r="H360" s="208">
        <v>10</v>
      </c>
      <c r="I360" s="184"/>
      <c r="L360" s="180"/>
      <c r="M360" s="185"/>
      <c r="N360" s="186"/>
      <c r="O360" s="186"/>
      <c r="P360" s="186"/>
      <c r="Q360" s="186"/>
      <c r="R360" s="186"/>
      <c r="S360" s="186"/>
      <c r="T360" s="187"/>
      <c r="AT360" s="181" t="s">
        <v>135</v>
      </c>
      <c r="AU360" s="181" t="s">
        <v>84</v>
      </c>
      <c r="AV360" s="11" t="s">
        <v>84</v>
      </c>
      <c r="AW360" s="11" t="s">
        <v>40</v>
      </c>
      <c r="AX360" s="11" t="s">
        <v>22</v>
      </c>
      <c r="AY360" s="181" t="s">
        <v>124</v>
      </c>
    </row>
    <row r="361" spans="2:65" s="1" customFormat="1" ht="22.5" customHeight="1">
      <c r="B361" s="165"/>
      <c r="C361" s="166" t="s">
        <v>548</v>
      </c>
      <c r="D361" s="166" t="s">
        <v>126</v>
      </c>
      <c r="E361" s="167" t="s">
        <v>549</v>
      </c>
      <c r="F361" s="168" t="s">
        <v>550</v>
      </c>
      <c r="G361" s="169" t="s">
        <v>188</v>
      </c>
      <c r="H361" s="170">
        <v>10.904</v>
      </c>
      <c r="I361" s="171"/>
      <c r="J361" s="172">
        <f>ROUND(I361*H361,2)</f>
        <v>0</v>
      </c>
      <c r="K361" s="168" t="s">
        <v>130</v>
      </c>
      <c r="L361" s="35"/>
      <c r="M361" s="173" t="s">
        <v>31</v>
      </c>
      <c r="N361" s="174" t="s">
        <v>48</v>
      </c>
      <c r="O361" s="36"/>
      <c r="P361" s="175">
        <f>O361*H361</f>
        <v>0</v>
      </c>
      <c r="Q361" s="175">
        <v>3.85724</v>
      </c>
      <c r="R361" s="175">
        <f>Q361*H361</f>
        <v>42.05934496</v>
      </c>
      <c r="S361" s="175">
        <v>0</v>
      </c>
      <c r="T361" s="176">
        <f>S361*H361</f>
        <v>0</v>
      </c>
      <c r="AR361" s="18" t="s">
        <v>131</v>
      </c>
      <c r="AT361" s="18" t="s">
        <v>126</v>
      </c>
      <c r="AU361" s="18" t="s">
        <v>84</v>
      </c>
      <c r="AY361" s="18" t="s">
        <v>124</v>
      </c>
      <c r="BE361" s="177">
        <f>IF(N361="základní",J361,0)</f>
        <v>0</v>
      </c>
      <c r="BF361" s="177">
        <f>IF(N361="snížená",J361,0)</f>
        <v>0</v>
      </c>
      <c r="BG361" s="177">
        <f>IF(N361="zákl. přenesená",J361,0)</f>
        <v>0</v>
      </c>
      <c r="BH361" s="177">
        <f>IF(N361="sníž. přenesená",J361,0)</f>
        <v>0</v>
      </c>
      <c r="BI361" s="177">
        <f>IF(N361="nulová",J361,0)</f>
        <v>0</v>
      </c>
      <c r="BJ361" s="18" t="s">
        <v>22</v>
      </c>
      <c r="BK361" s="177">
        <f>ROUND(I361*H361,2)</f>
        <v>0</v>
      </c>
      <c r="BL361" s="18" t="s">
        <v>131</v>
      </c>
      <c r="BM361" s="18" t="s">
        <v>551</v>
      </c>
    </row>
    <row r="362" spans="2:47" s="1" customFormat="1" ht="54" customHeight="1">
      <c r="B362" s="35"/>
      <c r="D362" s="178" t="s">
        <v>133</v>
      </c>
      <c r="F362" s="179" t="s">
        <v>552</v>
      </c>
      <c r="I362" s="139"/>
      <c r="L362" s="35"/>
      <c r="M362" s="64"/>
      <c r="N362" s="36"/>
      <c r="O362" s="36"/>
      <c r="P362" s="36"/>
      <c r="Q362" s="36"/>
      <c r="R362" s="36"/>
      <c r="S362" s="36"/>
      <c r="T362" s="65"/>
      <c r="AT362" s="18" t="s">
        <v>133</v>
      </c>
      <c r="AU362" s="18" t="s">
        <v>84</v>
      </c>
    </row>
    <row r="363" spans="2:51" s="11" customFormat="1" ht="22.5" customHeight="1">
      <c r="B363" s="180"/>
      <c r="D363" s="189" t="s">
        <v>135</v>
      </c>
      <c r="E363" s="206" t="s">
        <v>31</v>
      </c>
      <c r="F363" s="207" t="s">
        <v>553</v>
      </c>
      <c r="H363" s="208">
        <v>10.904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135</v>
      </c>
      <c r="AU363" s="181" t="s">
        <v>84</v>
      </c>
      <c r="AV363" s="11" t="s">
        <v>84</v>
      </c>
      <c r="AW363" s="11" t="s">
        <v>40</v>
      </c>
      <c r="AX363" s="11" t="s">
        <v>22</v>
      </c>
      <c r="AY363" s="181" t="s">
        <v>124</v>
      </c>
    </row>
    <row r="364" spans="2:65" s="1" customFormat="1" ht="22.5" customHeight="1">
      <c r="B364" s="165"/>
      <c r="C364" s="166" t="s">
        <v>554</v>
      </c>
      <c r="D364" s="166" t="s">
        <v>126</v>
      </c>
      <c r="E364" s="167" t="s">
        <v>555</v>
      </c>
      <c r="F364" s="168" t="s">
        <v>556</v>
      </c>
      <c r="G364" s="169" t="s">
        <v>188</v>
      </c>
      <c r="H364" s="170">
        <v>98.134</v>
      </c>
      <c r="I364" s="171"/>
      <c r="J364" s="172">
        <f>ROUND(I364*H364,2)</f>
        <v>0</v>
      </c>
      <c r="K364" s="168" t="s">
        <v>130</v>
      </c>
      <c r="L364" s="35"/>
      <c r="M364" s="173" t="s">
        <v>31</v>
      </c>
      <c r="N364" s="174" t="s">
        <v>48</v>
      </c>
      <c r="O364" s="36"/>
      <c r="P364" s="175">
        <f>O364*H364</f>
        <v>0</v>
      </c>
      <c r="Q364" s="175">
        <v>0.18293</v>
      </c>
      <c r="R364" s="175">
        <f>Q364*H364</f>
        <v>17.95165262</v>
      </c>
      <c r="S364" s="175">
        <v>0</v>
      </c>
      <c r="T364" s="176">
        <f>S364*H364</f>
        <v>0</v>
      </c>
      <c r="AR364" s="18" t="s">
        <v>131</v>
      </c>
      <c r="AT364" s="18" t="s">
        <v>126</v>
      </c>
      <c r="AU364" s="18" t="s">
        <v>84</v>
      </c>
      <c r="AY364" s="18" t="s">
        <v>124</v>
      </c>
      <c r="BE364" s="177">
        <f>IF(N364="základní",J364,0)</f>
        <v>0</v>
      </c>
      <c r="BF364" s="177">
        <f>IF(N364="snížená",J364,0)</f>
        <v>0</v>
      </c>
      <c r="BG364" s="177">
        <f>IF(N364="zákl. přenesená",J364,0)</f>
        <v>0</v>
      </c>
      <c r="BH364" s="177">
        <f>IF(N364="sníž. přenesená",J364,0)</f>
        <v>0</v>
      </c>
      <c r="BI364" s="177">
        <f>IF(N364="nulová",J364,0)</f>
        <v>0</v>
      </c>
      <c r="BJ364" s="18" t="s">
        <v>22</v>
      </c>
      <c r="BK364" s="177">
        <f>ROUND(I364*H364,2)</f>
        <v>0</v>
      </c>
      <c r="BL364" s="18" t="s">
        <v>131</v>
      </c>
      <c r="BM364" s="18" t="s">
        <v>557</v>
      </c>
    </row>
    <row r="365" spans="2:47" s="1" customFormat="1" ht="42" customHeight="1">
      <c r="B365" s="35"/>
      <c r="D365" s="178" t="s">
        <v>133</v>
      </c>
      <c r="F365" s="179" t="s">
        <v>558</v>
      </c>
      <c r="I365" s="139"/>
      <c r="L365" s="35"/>
      <c r="M365" s="64"/>
      <c r="N365" s="36"/>
      <c r="O365" s="36"/>
      <c r="P365" s="36"/>
      <c r="Q365" s="36"/>
      <c r="R365" s="36"/>
      <c r="S365" s="36"/>
      <c r="T365" s="65"/>
      <c r="AT365" s="18" t="s">
        <v>133</v>
      </c>
      <c r="AU365" s="18" t="s">
        <v>84</v>
      </c>
    </row>
    <row r="366" spans="2:51" s="13" customFormat="1" ht="22.5" customHeight="1">
      <c r="B366" s="198"/>
      <c r="D366" s="178" t="s">
        <v>135</v>
      </c>
      <c r="E366" s="199" t="s">
        <v>31</v>
      </c>
      <c r="F366" s="200" t="s">
        <v>559</v>
      </c>
      <c r="H366" s="201" t="s">
        <v>31</v>
      </c>
      <c r="I366" s="202"/>
      <c r="L366" s="198"/>
      <c r="M366" s="203"/>
      <c r="N366" s="204"/>
      <c r="O366" s="204"/>
      <c r="P366" s="204"/>
      <c r="Q366" s="204"/>
      <c r="R366" s="204"/>
      <c r="S366" s="204"/>
      <c r="T366" s="205"/>
      <c r="AT366" s="201" t="s">
        <v>135</v>
      </c>
      <c r="AU366" s="201" t="s">
        <v>84</v>
      </c>
      <c r="AV366" s="13" t="s">
        <v>22</v>
      </c>
      <c r="AW366" s="13" t="s">
        <v>40</v>
      </c>
      <c r="AX366" s="13" t="s">
        <v>77</v>
      </c>
      <c r="AY366" s="201" t="s">
        <v>124</v>
      </c>
    </row>
    <row r="367" spans="2:51" s="13" customFormat="1" ht="22.5" customHeight="1">
      <c r="B367" s="198"/>
      <c r="D367" s="178" t="s">
        <v>135</v>
      </c>
      <c r="E367" s="199" t="s">
        <v>31</v>
      </c>
      <c r="F367" s="200" t="s">
        <v>256</v>
      </c>
      <c r="H367" s="201" t="s">
        <v>31</v>
      </c>
      <c r="I367" s="202"/>
      <c r="L367" s="198"/>
      <c r="M367" s="203"/>
      <c r="N367" s="204"/>
      <c r="O367" s="204"/>
      <c r="P367" s="204"/>
      <c r="Q367" s="204"/>
      <c r="R367" s="204"/>
      <c r="S367" s="204"/>
      <c r="T367" s="205"/>
      <c r="AT367" s="201" t="s">
        <v>135</v>
      </c>
      <c r="AU367" s="201" t="s">
        <v>84</v>
      </c>
      <c r="AV367" s="13" t="s">
        <v>22</v>
      </c>
      <c r="AW367" s="13" t="s">
        <v>40</v>
      </c>
      <c r="AX367" s="13" t="s">
        <v>77</v>
      </c>
      <c r="AY367" s="201" t="s">
        <v>124</v>
      </c>
    </row>
    <row r="368" spans="2:51" s="11" customFormat="1" ht="22.5" customHeight="1">
      <c r="B368" s="180"/>
      <c r="D368" s="178" t="s">
        <v>135</v>
      </c>
      <c r="E368" s="181" t="s">
        <v>31</v>
      </c>
      <c r="F368" s="182" t="s">
        <v>560</v>
      </c>
      <c r="H368" s="183">
        <v>10.117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135</v>
      </c>
      <c r="AU368" s="181" t="s">
        <v>84</v>
      </c>
      <c r="AV368" s="11" t="s">
        <v>84</v>
      </c>
      <c r="AW368" s="11" t="s">
        <v>40</v>
      </c>
      <c r="AX368" s="11" t="s">
        <v>77</v>
      </c>
      <c r="AY368" s="181" t="s">
        <v>124</v>
      </c>
    </row>
    <row r="369" spans="2:51" s="11" customFormat="1" ht="22.5" customHeight="1">
      <c r="B369" s="180"/>
      <c r="D369" s="178" t="s">
        <v>135</v>
      </c>
      <c r="E369" s="181" t="s">
        <v>31</v>
      </c>
      <c r="F369" s="182" t="s">
        <v>561</v>
      </c>
      <c r="H369" s="183">
        <v>5.246</v>
      </c>
      <c r="I369" s="184"/>
      <c r="L369" s="180"/>
      <c r="M369" s="185"/>
      <c r="N369" s="186"/>
      <c r="O369" s="186"/>
      <c r="P369" s="186"/>
      <c r="Q369" s="186"/>
      <c r="R369" s="186"/>
      <c r="S369" s="186"/>
      <c r="T369" s="187"/>
      <c r="AT369" s="181" t="s">
        <v>135</v>
      </c>
      <c r="AU369" s="181" t="s">
        <v>84</v>
      </c>
      <c r="AV369" s="11" t="s">
        <v>84</v>
      </c>
      <c r="AW369" s="11" t="s">
        <v>40</v>
      </c>
      <c r="AX369" s="11" t="s">
        <v>77</v>
      </c>
      <c r="AY369" s="181" t="s">
        <v>124</v>
      </c>
    </row>
    <row r="370" spans="2:51" s="11" customFormat="1" ht="22.5" customHeight="1">
      <c r="B370" s="180"/>
      <c r="D370" s="178" t="s">
        <v>135</v>
      </c>
      <c r="E370" s="181" t="s">
        <v>31</v>
      </c>
      <c r="F370" s="182" t="s">
        <v>562</v>
      </c>
      <c r="H370" s="183">
        <v>11.353</v>
      </c>
      <c r="I370" s="184"/>
      <c r="L370" s="180"/>
      <c r="M370" s="185"/>
      <c r="N370" s="186"/>
      <c r="O370" s="186"/>
      <c r="P370" s="186"/>
      <c r="Q370" s="186"/>
      <c r="R370" s="186"/>
      <c r="S370" s="186"/>
      <c r="T370" s="187"/>
      <c r="AT370" s="181" t="s">
        <v>135</v>
      </c>
      <c r="AU370" s="181" t="s">
        <v>84</v>
      </c>
      <c r="AV370" s="11" t="s">
        <v>84</v>
      </c>
      <c r="AW370" s="11" t="s">
        <v>40</v>
      </c>
      <c r="AX370" s="11" t="s">
        <v>77</v>
      </c>
      <c r="AY370" s="181" t="s">
        <v>124</v>
      </c>
    </row>
    <row r="371" spans="2:51" s="11" customFormat="1" ht="22.5" customHeight="1">
      <c r="B371" s="180"/>
      <c r="D371" s="178" t="s">
        <v>135</v>
      </c>
      <c r="E371" s="181" t="s">
        <v>31</v>
      </c>
      <c r="F371" s="182" t="s">
        <v>563</v>
      </c>
      <c r="H371" s="183">
        <v>3.895</v>
      </c>
      <c r="I371" s="184"/>
      <c r="L371" s="180"/>
      <c r="M371" s="185"/>
      <c r="N371" s="186"/>
      <c r="O371" s="186"/>
      <c r="P371" s="186"/>
      <c r="Q371" s="186"/>
      <c r="R371" s="186"/>
      <c r="S371" s="186"/>
      <c r="T371" s="187"/>
      <c r="AT371" s="181" t="s">
        <v>135</v>
      </c>
      <c r="AU371" s="181" t="s">
        <v>84</v>
      </c>
      <c r="AV371" s="11" t="s">
        <v>84</v>
      </c>
      <c r="AW371" s="11" t="s">
        <v>40</v>
      </c>
      <c r="AX371" s="11" t="s">
        <v>77</v>
      </c>
      <c r="AY371" s="181" t="s">
        <v>124</v>
      </c>
    </row>
    <row r="372" spans="2:51" s="11" customFormat="1" ht="22.5" customHeight="1">
      <c r="B372" s="180"/>
      <c r="D372" s="178" t="s">
        <v>135</v>
      </c>
      <c r="E372" s="181" t="s">
        <v>31</v>
      </c>
      <c r="F372" s="182" t="s">
        <v>564</v>
      </c>
      <c r="H372" s="183">
        <v>18.765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1" t="s">
        <v>135</v>
      </c>
      <c r="AU372" s="181" t="s">
        <v>84</v>
      </c>
      <c r="AV372" s="11" t="s">
        <v>84</v>
      </c>
      <c r="AW372" s="11" t="s">
        <v>40</v>
      </c>
      <c r="AX372" s="11" t="s">
        <v>77</v>
      </c>
      <c r="AY372" s="181" t="s">
        <v>124</v>
      </c>
    </row>
    <row r="373" spans="2:51" s="11" customFormat="1" ht="22.5" customHeight="1">
      <c r="B373" s="180"/>
      <c r="D373" s="178" t="s">
        <v>135</v>
      </c>
      <c r="E373" s="181" t="s">
        <v>31</v>
      </c>
      <c r="F373" s="182" t="s">
        <v>565</v>
      </c>
      <c r="H373" s="183">
        <v>13.135</v>
      </c>
      <c r="I373" s="184"/>
      <c r="L373" s="180"/>
      <c r="M373" s="185"/>
      <c r="N373" s="186"/>
      <c r="O373" s="186"/>
      <c r="P373" s="186"/>
      <c r="Q373" s="186"/>
      <c r="R373" s="186"/>
      <c r="S373" s="186"/>
      <c r="T373" s="187"/>
      <c r="AT373" s="181" t="s">
        <v>135</v>
      </c>
      <c r="AU373" s="181" t="s">
        <v>84</v>
      </c>
      <c r="AV373" s="11" t="s">
        <v>84</v>
      </c>
      <c r="AW373" s="11" t="s">
        <v>40</v>
      </c>
      <c r="AX373" s="11" t="s">
        <v>77</v>
      </c>
      <c r="AY373" s="181" t="s">
        <v>124</v>
      </c>
    </row>
    <row r="374" spans="2:51" s="11" customFormat="1" ht="22.5" customHeight="1">
      <c r="B374" s="180"/>
      <c r="D374" s="178" t="s">
        <v>135</v>
      </c>
      <c r="E374" s="181" t="s">
        <v>31</v>
      </c>
      <c r="F374" s="182" t="s">
        <v>566</v>
      </c>
      <c r="H374" s="183">
        <v>42.558</v>
      </c>
      <c r="I374" s="184"/>
      <c r="L374" s="180"/>
      <c r="M374" s="185"/>
      <c r="N374" s="186"/>
      <c r="O374" s="186"/>
      <c r="P374" s="186"/>
      <c r="Q374" s="186"/>
      <c r="R374" s="186"/>
      <c r="S374" s="186"/>
      <c r="T374" s="187"/>
      <c r="AT374" s="181" t="s">
        <v>135</v>
      </c>
      <c r="AU374" s="181" t="s">
        <v>84</v>
      </c>
      <c r="AV374" s="11" t="s">
        <v>84</v>
      </c>
      <c r="AW374" s="11" t="s">
        <v>40</v>
      </c>
      <c r="AX374" s="11" t="s">
        <v>77</v>
      </c>
      <c r="AY374" s="181" t="s">
        <v>124</v>
      </c>
    </row>
    <row r="375" spans="2:51" s="11" customFormat="1" ht="22.5" customHeight="1">
      <c r="B375" s="180"/>
      <c r="D375" s="178" t="s">
        <v>135</v>
      </c>
      <c r="E375" s="181" t="s">
        <v>31</v>
      </c>
      <c r="F375" s="182" t="s">
        <v>567</v>
      </c>
      <c r="H375" s="183">
        <v>2.394</v>
      </c>
      <c r="I375" s="184"/>
      <c r="L375" s="180"/>
      <c r="M375" s="185"/>
      <c r="N375" s="186"/>
      <c r="O375" s="186"/>
      <c r="P375" s="186"/>
      <c r="Q375" s="186"/>
      <c r="R375" s="186"/>
      <c r="S375" s="186"/>
      <c r="T375" s="187"/>
      <c r="AT375" s="181" t="s">
        <v>135</v>
      </c>
      <c r="AU375" s="181" t="s">
        <v>84</v>
      </c>
      <c r="AV375" s="11" t="s">
        <v>84</v>
      </c>
      <c r="AW375" s="11" t="s">
        <v>40</v>
      </c>
      <c r="AX375" s="11" t="s">
        <v>77</v>
      </c>
      <c r="AY375" s="181" t="s">
        <v>124</v>
      </c>
    </row>
    <row r="376" spans="2:51" s="11" customFormat="1" ht="22.5" customHeight="1">
      <c r="B376" s="180"/>
      <c r="D376" s="178" t="s">
        <v>135</v>
      </c>
      <c r="E376" s="181" t="s">
        <v>31</v>
      </c>
      <c r="F376" s="182" t="s">
        <v>568</v>
      </c>
      <c r="H376" s="183">
        <v>0.831</v>
      </c>
      <c r="I376" s="184"/>
      <c r="L376" s="180"/>
      <c r="M376" s="185"/>
      <c r="N376" s="186"/>
      <c r="O376" s="186"/>
      <c r="P376" s="186"/>
      <c r="Q376" s="186"/>
      <c r="R376" s="186"/>
      <c r="S376" s="186"/>
      <c r="T376" s="187"/>
      <c r="AT376" s="181" t="s">
        <v>135</v>
      </c>
      <c r="AU376" s="181" t="s">
        <v>84</v>
      </c>
      <c r="AV376" s="11" t="s">
        <v>84</v>
      </c>
      <c r="AW376" s="11" t="s">
        <v>40</v>
      </c>
      <c r="AX376" s="11" t="s">
        <v>77</v>
      </c>
      <c r="AY376" s="181" t="s">
        <v>124</v>
      </c>
    </row>
    <row r="377" spans="2:51" s="11" customFormat="1" ht="22.5" customHeight="1">
      <c r="B377" s="180"/>
      <c r="D377" s="178" t="s">
        <v>135</v>
      </c>
      <c r="E377" s="181" t="s">
        <v>31</v>
      </c>
      <c r="F377" s="182" t="s">
        <v>569</v>
      </c>
      <c r="H377" s="183">
        <v>0.744</v>
      </c>
      <c r="I377" s="184"/>
      <c r="L377" s="180"/>
      <c r="M377" s="185"/>
      <c r="N377" s="186"/>
      <c r="O377" s="186"/>
      <c r="P377" s="186"/>
      <c r="Q377" s="186"/>
      <c r="R377" s="186"/>
      <c r="S377" s="186"/>
      <c r="T377" s="187"/>
      <c r="AT377" s="181" t="s">
        <v>135</v>
      </c>
      <c r="AU377" s="181" t="s">
        <v>84</v>
      </c>
      <c r="AV377" s="11" t="s">
        <v>84</v>
      </c>
      <c r="AW377" s="11" t="s">
        <v>40</v>
      </c>
      <c r="AX377" s="11" t="s">
        <v>77</v>
      </c>
      <c r="AY377" s="181" t="s">
        <v>124</v>
      </c>
    </row>
    <row r="378" spans="2:51" s="14" customFormat="1" ht="22.5" customHeight="1">
      <c r="B378" s="224"/>
      <c r="D378" s="178" t="s">
        <v>135</v>
      </c>
      <c r="E378" s="225" t="s">
        <v>31</v>
      </c>
      <c r="F378" s="226" t="s">
        <v>570</v>
      </c>
      <c r="H378" s="227">
        <v>109.038</v>
      </c>
      <c r="I378" s="228"/>
      <c r="L378" s="224"/>
      <c r="M378" s="229"/>
      <c r="N378" s="230"/>
      <c r="O378" s="230"/>
      <c r="P378" s="230"/>
      <c r="Q378" s="230"/>
      <c r="R378" s="230"/>
      <c r="S378" s="230"/>
      <c r="T378" s="231"/>
      <c r="AT378" s="225" t="s">
        <v>135</v>
      </c>
      <c r="AU378" s="225" t="s">
        <v>84</v>
      </c>
      <c r="AV378" s="14" t="s">
        <v>148</v>
      </c>
      <c r="AW378" s="14" t="s">
        <v>40</v>
      </c>
      <c r="AX378" s="14" t="s">
        <v>77</v>
      </c>
      <c r="AY378" s="225" t="s">
        <v>124</v>
      </c>
    </row>
    <row r="379" spans="2:51" s="11" customFormat="1" ht="22.5" customHeight="1">
      <c r="B379" s="180"/>
      <c r="D379" s="178" t="s">
        <v>135</v>
      </c>
      <c r="E379" s="181" t="s">
        <v>31</v>
      </c>
      <c r="F379" s="182" t="s">
        <v>571</v>
      </c>
      <c r="H379" s="183">
        <v>-10.904</v>
      </c>
      <c r="I379" s="184"/>
      <c r="L379" s="180"/>
      <c r="M379" s="185"/>
      <c r="N379" s="186"/>
      <c r="O379" s="186"/>
      <c r="P379" s="186"/>
      <c r="Q379" s="186"/>
      <c r="R379" s="186"/>
      <c r="S379" s="186"/>
      <c r="T379" s="187"/>
      <c r="AT379" s="181" t="s">
        <v>135</v>
      </c>
      <c r="AU379" s="181" t="s">
        <v>84</v>
      </c>
      <c r="AV379" s="11" t="s">
        <v>84</v>
      </c>
      <c r="AW379" s="11" t="s">
        <v>40</v>
      </c>
      <c r="AX379" s="11" t="s">
        <v>77</v>
      </c>
      <c r="AY379" s="181" t="s">
        <v>124</v>
      </c>
    </row>
    <row r="380" spans="2:51" s="12" customFormat="1" ht="22.5" customHeight="1">
      <c r="B380" s="188"/>
      <c r="D380" s="189" t="s">
        <v>135</v>
      </c>
      <c r="E380" s="190" t="s">
        <v>31</v>
      </c>
      <c r="F380" s="191" t="s">
        <v>139</v>
      </c>
      <c r="H380" s="192">
        <v>98.134</v>
      </c>
      <c r="I380" s="193"/>
      <c r="L380" s="188"/>
      <c r="M380" s="194"/>
      <c r="N380" s="195"/>
      <c r="O380" s="195"/>
      <c r="P380" s="195"/>
      <c r="Q380" s="195"/>
      <c r="R380" s="195"/>
      <c r="S380" s="195"/>
      <c r="T380" s="196"/>
      <c r="AT380" s="197" t="s">
        <v>135</v>
      </c>
      <c r="AU380" s="197" t="s">
        <v>84</v>
      </c>
      <c r="AV380" s="12" t="s">
        <v>131</v>
      </c>
      <c r="AW380" s="12" t="s">
        <v>40</v>
      </c>
      <c r="AX380" s="12" t="s">
        <v>22</v>
      </c>
      <c r="AY380" s="197" t="s">
        <v>124</v>
      </c>
    </row>
    <row r="381" spans="2:65" s="1" customFormat="1" ht="22.5" customHeight="1">
      <c r="B381" s="165"/>
      <c r="C381" s="166" t="s">
        <v>572</v>
      </c>
      <c r="D381" s="166" t="s">
        <v>126</v>
      </c>
      <c r="E381" s="167" t="s">
        <v>573</v>
      </c>
      <c r="F381" s="168" t="s">
        <v>574</v>
      </c>
      <c r="G381" s="169" t="s">
        <v>188</v>
      </c>
      <c r="H381" s="170">
        <v>7.42</v>
      </c>
      <c r="I381" s="171"/>
      <c r="J381" s="172">
        <f>ROUND(I381*H381,2)</f>
        <v>0</v>
      </c>
      <c r="K381" s="168" t="s">
        <v>31</v>
      </c>
      <c r="L381" s="35"/>
      <c r="M381" s="173" t="s">
        <v>31</v>
      </c>
      <c r="N381" s="174" t="s">
        <v>48</v>
      </c>
      <c r="O381" s="36"/>
      <c r="P381" s="175">
        <f>O381*H381</f>
        <v>0</v>
      </c>
      <c r="Q381" s="175">
        <v>0</v>
      </c>
      <c r="R381" s="175">
        <f>Q381*H381</f>
        <v>0</v>
      </c>
      <c r="S381" s="175">
        <v>0</v>
      </c>
      <c r="T381" s="176">
        <f>S381*H381</f>
        <v>0</v>
      </c>
      <c r="AR381" s="18" t="s">
        <v>131</v>
      </c>
      <c r="AT381" s="18" t="s">
        <v>126</v>
      </c>
      <c r="AU381" s="18" t="s">
        <v>84</v>
      </c>
      <c r="AY381" s="18" t="s">
        <v>124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8" t="s">
        <v>22</v>
      </c>
      <c r="BK381" s="177">
        <f>ROUND(I381*H381,2)</f>
        <v>0</v>
      </c>
      <c r="BL381" s="18" t="s">
        <v>131</v>
      </c>
      <c r="BM381" s="18" t="s">
        <v>575</v>
      </c>
    </row>
    <row r="382" spans="2:51" s="13" customFormat="1" ht="22.5" customHeight="1">
      <c r="B382" s="198"/>
      <c r="D382" s="178" t="s">
        <v>135</v>
      </c>
      <c r="E382" s="199" t="s">
        <v>31</v>
      </c>
      <c r="F382" s="200" t="s">
        <v>576</v>
      </c>
      <c r="H382" s="201" t="s">
        <v>31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201" t="s">
        <v>135</v>
      </c>
      <c r="AU382" s="201" t="s">
        <v>84</v>
      </c>
      <c r="AV382" s="13" t="s">
        <v>22</v>
      </c>
      <c r="AW382" s="13" t="s">
        <v>40</v>
      </c>
      <c r="AX382" s="13" t="s">
        <v>77</v>
      </c>
      <c r="AY382" s="201" t="s">
        <v>124</v>
      </c>
    </row>
    <row r="383" spans="2:51" s="11" customFormat="1" ht="22.5" customHeight="1">
      <c r="B383" s="180"/>
      <c r="D383" s="178" t="s">
        <v>135</v>
      </c>
      <c r="E383" s="181" t="s">
        <v>31</v>
      </c>
      <c r="F383" s="182" t="s">
        <v>577</v>
      </c>
      <c r="H383" s="183">
        <v>1.2</v>
      </c>
      <c r="I383" s="184"/>
      <c r="L383" s="180"/>
      <c r="M383" s="185"/>
      <c r="N383" s="186"/>
      <c r="O383" s="186"/>
      <c r="P383" s="186"/>
      <c r="Q383" s="186"/>
      <c r="R383" s="186"/>
      <c r="S383" s="186"/>
      <c r="T383" s="187"/>
      <c r="AT383" s="181" t="s">
        <v>135</v>
      </c>
      <c r="AU383" s="181" t="s">
        <v>84</v>
      </c>
      <c r="AV383" s="11" t="s">
        <v>84</v>
      </c>
      <c r="AW383" s="11" t="s">
        <v>40</v>
      </c>
      <c r="AX383" s="11" t="s">
        <v>77</v>
      </c>
      <c r="AY383" s="181" t="s">
        <v>124</v>
      </c>
    </row>
    <row r="384" spans="2:51" s="11" customFormat="1" ht="22.5" customHeight="1">
      <c r="B384" s="180"/>
      <c r="D384" s="178" t="s">
        <v>135</v>
      </c>
      <c r="E384" s="181" t="s">
        <v>31</v>
      </c>
      <c r="F384" s="182" t="s">
        <v>578</v>
      </c>
      <c r="H384" s="183">
        <v>6.22</v>
      </c>
      <c r="I384" s="184"/>
      <c r="L384" s="180"/>
      <c r="M384" s="185"/>
      <c r="N384" s="186"/>
      <c r="O384" s="186"/>
      <c r="P384" s="186"/>
      <c r="Q384" s="186"/>
      <c r="R384" s="186"/>
      <c r="S384" s="186"/>
      <c r="T384" s="187"/>
      <c r="AT384" s="181" t="s">
        <v>135</v>
      </c>
      <c r="AU384" s="181" t="s">
        <v>84</v>
      </c>
      <c r="AV384" s="11" t="s">
        <v>84</v>
      </c>
      <c r="AW384" s="11" t="s">
        <v>40</v>
      </c>
      <c r="AX384" s="11" t="s">
        <v>77</v>
      </c>
      <c r="AY384" s="181" t="s">
        <v>124</v>
      </c>
    </row>
    <row r="385" spans="2:51" s="12" customFormat="1" ht="22.5" customHeight="1">
      <c r="B385" s="188"/>
      <c r="D385" s="189" t="s">
        <v>135</v>
      </c>
      <c r="E385" s="190" t="s">
        <v>31</v>
      </c>
      <c r="F385" s="191" t="s">
        <v>139</v>
      </c>
      <c r="H385" s="192">
        <v>7.42</v>
      </c>
      <c r="I385" s="193"/>
      <c r="L385" s="188"/>
      <c r="M385" s="194"/>
      <c r="N385" s="195"/>
      <c r="O385" s="195"/>
      <c r="P385" s="195"/>
      <c r="Q385" s="195"/>
      <c r="R385" s="195"/>
      <c r="S385" s="195"/>
      <c r="T385" s="196"/>
      <c r="AT385" s="197" t="s">
        <v>135</v>
      </c>
      <c r="AU385" s="197" t="s">
        <v>84</v>
      </c>
      <c r="AV385" s="12" t="s">
        <v>131</v>
      </c>
      <c r="AW385" s="12" t="s">
        <v>40</v>
      </c>
      <c r="AX385" s="12" t="s">
        <v>22</v>
      </c>
      <c r="AY385" s="197" t="s">
        <v>124</v>
      </c>
    </row>
    <row r="386" spans="2:65" s="1" customFormat="1" ht="22.5" customHeight="1">
      <c r="B386" s="165"/>
      <c r="C386" s="166" t="s">
        <v>579</v>
      </c>
      <c r="D386" s="166" t="s">
        <v>126</v>
      </c>
      <c r="E386" s="167" t="s">
        <v>580</v>
      </c>
      <c r="F386" s="168" t="s">
        <v>581</v>
      </c>
      <c r="G386" s="169" t="s">
        <v>188</v>
      </c>
      <c r="H386" s="170">
        <v>137.691</v>
      </c>
      <c r="I386" s="171"/>
      <c r="J386" s="172">
        <f>ROUND(I386*H386,2)</f>
        <v>0</v>
      </c>
      <c r="K386" s="168" t="s">
        <v>31</v>
      </c>
      <c r="L386" s="35"/>
      <c r="M386" s="173" t="s">
        <v>31</v>
      </c>
      <c r="N386" s="174" t="s">
        <v>48</v>
      </c>
      <c r="O386" s="36"/>
      <c r="P386" s="175">
        <f>O386*H386</f>
        <v>0</v>
      </c>
      <c r="Q386" s="175">
        <v>0</v>
      </c>
      <c r="R386" s="175">
        <f>Q386*H386</f>
        <v>0</v>
      </c>
      <c r="S386" s="175">
        <v>0</v>
      </c>
      <c r="T386" s="176">
        <f>S386*H386</f>
        <v>0</v>
      </c>
      <c r="AR386" s="18" t="s">
        <v>131</v>
      </c>
      <c r="AT386" s="18" t="s">
        <v>126</v>
      </c>
      <c r="AU386" s="18" t="s">
        <v>84</v>
      </c>
      <c r="AY386" s="18" t="s">
        <v>124</v>
      </c>
      <c r="BE386" s="177">
        <f>IF(N386="základní",J386,0)</f>
        <v>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8" t="s">
        <v>22</v>
      </c>
      <c r="BK386" s="177">
        <f>ROUND(I386*H386,2)</f>
        <v>0</v>
      </c>
      <c r="BL386" s="18" t="s">
        <v>131</v>
      </c>
      <c r="BM386" s="18" t="s">
        <v>582</v>
      </c>
    </row>
    <row r="387" spans="2:47" s="1" customFormat="1" ht="22.5" customHeight="1">
      <c r="B387" s="35"/>
      <c r="D387" s="178" t="s">
        <v>133</v>
      </c>
      <c r="F387" s="179" t="s">
        <v>581</v>
      </c>
      <c r="I387" s="139"/>
      <c r="L387" s="35"/>
      <c r="M387" s="64"/>
      <c r="N387" s="36"/>
      <c r="O387" s="36"/>
      <c r="P387" s="36"/>
      <c r="Q387" s="36"/>
      <c r="R387" s="36"/>
      <c r="S387" s="36"/>
      <c r="T387" s="65"/>
      <c r="AT387" s="18" t="s">
        <v>133</v>
      </c>
      <c r="AU387" s="18" t="s">
        <v>84</v>
      </c>
    </row>
    <row r="388" spans="2:51" s="13" customFormat="1" ht="22.5" customHeight="1">
      <c r="B388" s="198"/>
      <c r="D388" s="178" t="s">
        <v>135</v>
      </c>
      <c r="E388" s="199" t="s">
        <v>31</v>
      </c>
      <c r="F388" s="200" t="s">
        <v>583</v>
      </c>
      <c r="H388" s="201" t="s">
        <v>31</v>
      </c>
      <c r="I388" s="202"/>
      <c r="L388" s="198"/>
      <c r="M388" s="203"/>
      <c r="N388" s="204"/>
      <c r="O388" s="204"/>
      <c r="P388" s="204"/>
      <c r="Q388" s="204"/>
      <c r="R388" s="204"/>
      <c r="S388" s="204"/>
      <c r="T388" s="205"/>
      <c r="AT388" s="201" t="s">
        <v>135</v>
      </c>
      <c r="AU388" s="201" t="s">
        <v>84</v>
      </c>
      <c r="AV388" s="13" t="s">
        <v>22</v>
      </c>
      <c r="AW388" s="13" t="s">
        <v>40</v>
      </c>
      <c r="AX388" s="13" t="s">
        <v>77</v>
      </c>
      <c r="AY388" s="201" t="s">
        <v>124</v>
      </c>
    </row>
    <row r="389" spans="2:51" s="13" customFormat="1" ht="22.5" customHeight="1">
      <c r="B389" s="198"/>
      <c r="D389" s="178" t="s">
        <v>135</v>
      </c>
      <c r="E389" s="199" t="s">
        <v>31</v>
      </c>
      <c r="F389" s="200" t="s">
        <v>584</v>
      </c>
      <c r="H389" s="201" t="s">
        <v>31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201" t="s">
        <v>135</v>
      </c>
      <c r="AU389" s="201" t="s">
        <v>84</v>
      </c>
      <c r="AV389" s="13" t="s">
        <v>22</v>
      </c>
      <c r="AW389" s="13" t="s">
        <v>40</v>
      </c>
      <c r="AX389" s="13" t="s">
        <v>77</v>
      </c>
      <c r="AY389" s="201" t="s">
        <v>124</v>
      </c>
    </row>
    <row r="390" spans="2:51" s="11" customFormat="1" ht="22.5" customHeight="1">
      <c r="B390" s="180"/>
      <c r="D390" s="178" t="s">
        <v>135</v>
      </c>
      <c r="E390" s="181" t="s">
        <v>31</v>
      </c>
      <c r="F390" s="182" t="s">
        <v>585</v>
      </c>
      <c r="H390" s="183">
        <v>9.661</v>
      </c>
      <c r="I390" s="184"/>
      <c r="L390" s="180"/>
      <c r="M390" s="185"/>
      <c r="N390" s="186"/>
      <c r="O390" s="186"/>
      <c r="P390" s="186"/>
      <c r="Q390" s="186"/>
      <c r="R390" s="186"/>
      <c r="S390" s="186"/>
      <c r="T390" s="187"/>
      <c r="AT390" s="181" t="s">
        <v>135</v>
      </c>
      <c r="AU390" s="181" t="s">
        <v>84</v>
      </c>
      <c r="AV390" s="11" t="s">
        <v>84</v>
      </c>
      <c r="AW390" s="11" t="s">
        <v>40</v>
      </c>
      <c r="AX390" s="11" t="s">
        <v>77</v>
      </c>
      <c r="AY390" s="181" t="s">
        <v>124</v>
      </c>
    </row>
    <row r="391" spans="2:51" s="11" customFormat="1" ht="22.5" customHeight="1">
      <c r="B391" s="180"/>
      <c r="D391" s="178" t="s">
        <v>135</v>
      </c>
      <c r="E391" s="181" t="s">
        <v>31</v>
      </c>
      <c r="F391" s="182" t="s">
        <v>586</v>
      </c>
      <c r="H391" s="183">
        <v>5.554</v>
      </c>
      <c r="I391" s="184"/>
      <c r="L391" s="180"/>
      <c r="M391" s="185"/>
      <c r="N391" s="186"/>
      <c r="O391" s="186"/>
      <c r="P391" s="186"/>
      <c r="Q391" s="186"/>
      <c r="R391" s="186"/>
      <c r="S391" s="186"/>
      <c r="T391" s="187"/>
      <c r="AT391" s="181" t="s">
        <v>135</v>
      </c>
      <c r="AU391" s="181" t="s">
        <v>84</v>
      </c>
      <c r="AV391" s="11" t="s">
        <v>84</v>
      </c>
      <c r="AW391" s="11" t="s">
        <v>40</v>
      </c>
      <c r="AX391" s="11" t="s">
        <v>77</v>
      </c>
      <c r="AY391" s="181" t="s">
        <v>124</v>
      </c>
    </row>
    <row r="392" spans="2:51" s="11" customFormat="1" ht="22.5" customHeight="1">
      <c r="B392" s="180"/>
      <c r="D392" s="178" t="s">
        <v>135</v>
      </c>
      <c r="E392" s="181" t="s">
        <v>31</v>
      </c>
      <c r="F392" s="182" t="s">
        <v>587</v>
      </c>
      <c r="H392" s="183">
        <v>12.623</v>
      </c>
      <c r="I392" s="184"/>
      <c r="L392" s="180"/>
      <c r="M392" s="185"/>
      <c r="N392" s="186"/>
      <c r="O392" s="186"/>
      <c r="P392" s="186"/>
      <c r="Q392" s="186"/>
      <c r="R392" s="186"/>
      <c r="S392" s="186"/>
      <c r="T392" s="187"/>
      <c r="AT392" s="181" t="s">
        <v>135</v>
      </c>
      <c r="AU392" s="181" t="s">
        <v>84</v>
      </c>
      <c r="AV392" s="11" t="s">
        <v>84</v>
      </c>
      <c r="AW392" s="11" t="s">
        <v>40</v>
      </c>
      <c r="AX392" s="11" t="s">
        <v>77</v>
      </c>
      <c r="AY392" s="181" t="s">
        <v>124</v>
      </c>
    </row>
    <row r="393" spans="2:51" s="11" customFormat="1" ht="22.5" customHeight="1">
      <c r="B393" s="180"/>
      <c r="D393" s="178" t="s">
        <v>135</v>
      </c>
      <c r="E393" s="181" t="s">
        <v>31</v>
      </c>
      <c r="F393" s="182" t="s">
        <v>588</v>
      </c>
      <c r="H393" s="183">
        <v>4.123</v>
      </c>
      <c r="I393" s="184"/>
      <c r="L393" s="180"/>
      <c r="M393" s="185"/>
      <c r="N393" s="186"/>
      <c r="O393" s="186"/>
      <c r="P393" s="186"/>
      <c r="Q393" s="186"/>
      <c r="R393" s="186"/>
      <c r="S393" s="186"/>
      <c r="T393" s="187"/>
      <c r="AT393" s="181" t="s">
        <v>135</v>
      </c>
      <c r="AU393" s="181" t="s">
        <v>84</v>
      </c>
      <c r="AV393" s="11" t="s">
        <v>84</v>
      </c>
      <c r="AW393" s="11" t="s">
        <v>40</v>
      </c>
      <c r="AX393" s="11" t="s">
        <v>77</v>
      </c>
      <c r="AY393" s="181" t="s">
        <v>124</v>
      </c>
    </row>
    <row r="394" spans="2:51" s="11" customFormat="1" ht="22.5" customHeight="1">
      <c r="B394" s="180"/>
      <c r="D394" s="178" t="s">
        <v>135</v>
      </c>
      <c r="E394" s="181" t="s">
        <v>31</v>
      </c>
      <c r="F394" s="182" t="s">
        <v>589</v>
      </c>
      <c r="H394" s="183">
        <v>17.919</v>
      </c>
      <c r="I394" s="184"/>
      <c r="L394" s="180"/>
      <c r="M394" s="185"/>
      <c r="N394" s="186"/>
      <c r="O394" s="186"/>
      <c r="P394" s="186"/>
      <c r="Q394" s="186"/>
      <c r="R394" s="186"/>
      <c r="S394" s="186"/>
      <c r="T394" s="187"/>
      <c r="AT394" s="181" t="s">
        <v>135</v>
      </c>
      <c r="AU394" s="181" t="s">
        <v>84</v>
      </c>
      <c r="AV394" s="11" t="s">
        <v>84</v>
      </c>
      <c r="AW394" s="11" t="s">
        <v>40</v>
      </c>
      <c r="AX394" s="11" t="s">
        <v>77</v>
      </c>
      <c r="AY394" s="181" t="s">
        <v>124</v>
      </c>
    </row>
    <row r="395" spans="2:51" s="11" customFormat="1" ht="22.5" customHeight="1">
      <c r="B395" s="180"/>
      <c r="D395" s="178" t="s">
        <v>135</v>
      </c>
      <c r="E395" s="181" t="s">
        <v>31</v>
      </c>
      <c r="F395" s="182" t="s">
        <v>590</v>
      </c>
      <c r="H395" s="183">
        <v>14.616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135</v>
      </c>
      <c r="AU395" s="181" t="s">
        <v>84</v>
      </c>
      <c r="AV395" s="11" t="s">
        <v>84</v>
      </c>
      <c r="AW395" s="11" t="s">
        <v>40</v>
      </c>
      <c r="AX395" s="11" t="s">
        <v>77</v>
      </c>
      <c r="AY395" s="181" t="s">
        <v>124</v>
      </c>
    </row>
    <row r="396" spans="2:51" s="11" customFormat="1" ht="22.5" customHeight="1">
      <c r="B396" s="180"/>
      <c r="D396" s="178" t="s">
        <v>135</v>
      </c>
      <c r="E396" s="181" t="s">
        <v>31</v>
      </c>
      <c r="F396" s="182" t="s">
        <v>591</v>
      </c>
      <c r="H396" s="183">
        <v>54.988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1" t="s">
        <v>135</v>
      </c>
      <c r="AU396" s="181" t="s">
        <v>84</v>
      </c>
      <c r="AV396" s="11" t="s">
        <v>84</v>
      </c>
      <c r="AW396" s="11" t="s">
        <v>40</v>
      </c>
      <c r="AX396" s="11" t="s">
        <v>77</v>
      </c>
      <c r="AY396" s="181" t="s">
        <v>124</v>
      </c>
    </row>
    <row r="397" spans="2:51" s="11" customFormat="1" ht="22.5" customHeight="1">
      <c r="B397" s="180"/>
      <c r="D397" s="178" t="s">
        <v>135</v>
      </c>
      <c r="E397" s="181" t="s">
        <v>31</v>
      </c>
      <c r="F397" s="182" t="s">
        <v>592</v>
      </c>
      <c r="H397" s="183">
        <v>2.115</v>
      </c>
      <c r="I397" s="184"/>
      <c r="L397" s="180"/>
      <c r="M397" s="185"/>
      <c r="N397" s="186"/>
      <c r="O397" s="186"/>
      <c r="P397" s="186"/>
      <c r="Q397" s="186"/>
      <c r="R397" s="186"/>
      <c r="S397" s="186"/>
      <c r="T397" s="187"/>
      <c r="AT397" s="181" t="s">
        <v>135</v>
      </c>
      <c r="AU397" s="181" t="s">
        <v>84</v>
      </c>
      <c r="AV397" s="11" t="s">
        <v>84</v>
      </c>
      <c r="AW397" s="11" t="s">
        <v>40</v>
      </c>
      <c r="AX397" s="11" t="s">
        <v>77</v>
      </c>
      <c r="AY397" s="181" t="s">
        <v>124</v>
      </c>
    </row>
    <row r="398" spans="2:51" s="11" customFormat="1" ht="22.5" customHeight="1">
      <c r="B398" s="180"/>
      <c r="D398" s="178" t="s">
        <v>135</v>
      </c>
      <c r="E398" s="181" t="s">
        <v>31</v>
      </c>
      <c r="F398" s="182" t="s">
        <v>593</v>
      </c>
      <c r="H398" s="183">
        <v>2.316</v>
      </c>
      <c r="I398" s="184"/>
      <c r="L398" s="180"/>
      <c r="M398" s="185"/>
      <c r="N398" s="186"/>
      <c r="O398" s="186"/>
      <c r="P398" s="186"/>
      <c r="Q398" s="186"/>
      <c r="R398" s="186"/>
      <c r="S398" s="186"/>
      <c r="T398" s="187"/>
      <c r="AT398" s="181" t="s">
        <v>135</v>
      </c>
      <c r="AU398" s="181" t="s">
        <v>84</v>
      </c>
      <c r="AV398" s="11" t="s">
        <v>84</v>
      </c>
      <c r="AW398" s="11" t="s">
        <v>40</v>
      </c>
      <c r="AX398" s="11" t="s">
        <v>77</v>
      </c>
      <c r="AY398" s="181" t="s">
        <v>124</v>
      </c>
    </row>
    <row r="399" spans="2:51" s="11" customFormat="1" ht="22.5" customHeight="1">
      <c r="B399" s="180"/>
      <c r="D399" s="178" t="s">
        <v>135</v>
      </c>
      <c r="E399" s="181" t="s">
        <v>31</v>
      </c>
      <c r="F399" s="182" t="s">
        <v>594</v>
      </c>
      <c r="H399" s="183">
        <v>1.259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135</v>
      </c>
      <c r="AU399" s="181" t="s">
        <v>84</v>
      </c>
      <c r="AV399" s="11" t="s">
        <v>84</v>
      </c>
      <c r="AW399" s="11" t="s">
        <v>40</v>
      </c>
      <c r="AX399" s="11" t="s">
        <v>77</v>
      </c>
      <c r="AY399" s="181" t="s">
        <v>124</v>
      </c>
    </row>
    <row r="400" spans="2:51" s="14" customFormat="1" ht="22.5" customHeight="1">
      <c r="B400" s="224"/>
      <c r="D400" s="178" t="s">
        <v>135</v>
      </c>
      <c r="E400" s="225" t="s">
        <v>31</v>
      </c>
      <c r="F400" s="226" t="s">
        <v>570</v>
      </c>
      <c r="H400" s="227">
        <v>125.174</v>
      </c>
      <c r="I400" s="228"/>
      <c r="L400" s="224"/>
      <c r="M400" s="229"/>
      <c r="N400" s="230"/>
      <c r="O400" s="230"/>
      <c r="P400" s="230"/>
      <c r="Q400" s="230"/>
      <c r="R400" s="230"/>
      <c r="S400" s="230"/>
      <c r="T400" s="231"/>
      <c r="AT400" s="225" t="s">
        <v>135</v>
      </c>
      <c r="AU400" s="225" t="s">
        <v>84</v>
      </c>
      <c r="AV400" s="14" t="s">
        <v>148</v>
      </c>
      <c r="AW400" s="14" t="s">
        <v>40</v>
      </c>
      <c r="AX400" s="14" t="s">
        <v>77</v>
      </c>
      <c r="AY400" s="225" t="s">
        <v>124</v>
      </c>
    </row>
    <row r="401" spans="2:51" s="11" customFormat="1" ht="22.5" customHeight="1">
      <c r="B401" s="180"/>
      <c r="D401" s="189" t="s">
        <v>135</v>
      </c>
      <c r="E401" s="206" t="s">
        <v>31</v>
      </c>
      <c r="F401" s="207" t="s">
        <v>595</v>
      </c>
      <c r="H401" s="208">
        <v>137.691</v>
      </c>
      <c r="I401" s="184"/>
      <c r="L401" s="180"/>
      <c r="M401" s="185"/>
      <c r="N401" s="186"/>
      <c r="O401" s="186"/>
      <c r="P401" s="186"/>
      <c r="Q401" s="186"/>
      <c r="R401" s="186"/>
      <c r="S401" s="186"/>
      <c r="T401" s="187"/>
      <c r="AT401" s="181" t="s">
        <v>135</v>
      </c>
      <c r="AU401" s="181" t="s">
        <v>84</v>
      </c>
      <c r="AV401" s="11" t="s">
        <v>84</v>
      </c>
      <c r="AW401" s="11" t="s">
        <v>40</v>
      </c>
      <c r="AX401" s="11" t="s">
        <v>22</v>
      </c>
      <c r="AY401" s="181" t="s">
        <v>124</v>
      </c>
    </row>
    <row r="402" spans="2:65" s="1" customFormat="1" ht="22.5" customHeight="1">
      <c r="B402" s="165"/>
      <c r="C402" s="166" t="s">
        <v>596</v>
      </c>
      <c r="D402" s="166" t="s">
        <v>126</v>
      </c>
      <c r="E402" s="167" t="s">
        <v>597</v>
      </c>
      <c r="F402" s="168" t="s">
        <v>598</v>
      </c>
      <c r="G402" s="169" t="s">
        <v>129</v>
      </c>
      <c r="H402" s="170">
        <v>432.678</v>
      </c>
      <c r="I402" s="171"/>
      <c r="J402" s="172">
        <f>ROUND(I402*H402,2)</f>
        <v>0</v>
      </c>
      <c r="K402" s="168" t="s">
        <v>130</v>
      </c>
      <c r="L402" s="35"/>
      <c r="M402" s="173" t="s">
        <v>31</v>
      </c>
      <c r="N402" s="174" t="s">
        <v>48</v>
      </c>
      <c r="O402" s="36"/>
      <c r="P402" s="175">
        <f>O402*H402</f>
        <v>0</v>
      </c>
      <c r="Q402" s="175">
        <v>0.00765</v>
      </c>
      <c r="R402" s="175">
        <f>Q402*H402</f>
        <v>3.3099867</v>
      </c>
      <c r="S402" s="175">
        <v>0</v>
      </c>
      <c r="T402" s="176">
        <f>S402*H402</f>
        <v>0</v>
      </c>
      <c r="AR402" s="18" t="s">
        <v>131</v>
      </c>
      <c r="AT402" s="18" t="s">
        <v>126</v>
      </c>
      <c r="AU402" s="18" t="s">
        <v>84</v>
      </c>
      <c r="AY402" s="18" t="s">
        <v>124</v>
      </c>
      <c r="BE402" s="177">
        <f>IF(N402="základní",J402,0)</f>
        <v>0</v>
      </c>
      <c r="BF402" s="177">
        <f>IF(N402="snížená",J402,0)</f>
        <v>0</v>
      </c>
      <c r="BG402" s="177">
        <f>IF(N402="zákl. přenesená",J402,0)</f>
        <v>0</v>
      </c>
      <c r="BH402" s="177">
        <f>IF(N402="sníž. přenesená",J402,0)</f>
        <v>0</v>
      </c>
      <c r="BI402" s="177">
        <f>IF(N402="nulová",J402,0)</f>
        <v>0</v>
      </c>
      <c r="BJ402" s="18" t="s">
        <v>22</v>
      </c>
      <c r="BK402" s="177">
        <f>ROUND(I402*H402,2)</f>
        <v>0</v>
      </c>
      <c r="BL402" s="18" t="s">
        <v>131</v>
      </c>
      <c r="BM402" s="18" t="s">
        <v>599</v>
      </c>
    </row>
    <row r="403" spans="2:47" s="1" customFormat="1" ht="42" customHeight="1">
      <c r="B403" s="35"/>
      <c r="D403" s="178" t="s">
        <v>133</v>
      </c>
      <c r="F403" s="179" t="s">
        <v>600</v>
      </c>
      <c r="I403" s="139"/>
      <c r="L403" s="35"/>
      <c r="M403" s="64"/>
      <c r="N403" s="36"/>
      <c r="O403" s="36"/>
      <c r="P403" s="36"/>
      <c r="Q403" s="36"/>
      <c r="R403" s="36"/>
      <c r="S403" s="36"/>
      <c r="T403" s="65"/>
      <c r="AT403" s="18" t="s">
        <v>133</v>
      </c>
      <c r="AU403" s="18" t="s">
        <v>84</v>
      </c>
    </row>
    <row r="404" spans="2:51" s="13" customFormat="1" ht="22.5" customHeight="1">
      <c r="B404" s="198"/>
      <c r="D404" s="178" t="s">
        <v>135</v>
      </c>
      <c r="E404" s="199" t="s">
        <v>31</v>
      </c>
      <c r="F404" s="200" t="s">
        <v>584</v>
      </c>
      <c r="H404" s="201" t="s">
        <v>31</v>
      </c>
      <c r="I404" s="202"/>
      <c r="L404" s="198"/>
      <c r="M404" s="203"/>
      <c r="N404" s="204"/>
      <c r="O404" s="204"/>
      <c r="P404" s="204"/>
      <c r="Q404" s="204"/>
      <c r="R404" s="204"/>
      <c r="S404" s="204"/>
      <c r="T404" s="205"/>
      <c r="AT404" s="201" t="s">
        <v>135</v>
      </c>
      <c r="AU404" s="201" t="s">
        <v>84</v>
      </c>
      <c r="AV404" s="13" t="s">
        <v>22</v>
      </c>
      <c r="AW404" s="13" t="s">
        <v>40</v>
      </c>
      <c r="AX404" s="13" t="s">
        <v>77</v>
      </c>
      <c r="AY404" s="201" t="s">
        <v>124</v>
      </c>
    </row>
    <row r="405" spans="2:51" s="11" customFormat="1" ht="22.5" customHeight="1">
      <c r="B405" s="180"/>
      <c r="D405" s="178" t="s">
        <v>135</v>
      </c>
      <c r="E405" s="181" t="s">
        <v>31</v>
      </c>
      <c r="F405" s="182" t="s">
        <v>601</v>
      </c>
      <c r="H405" s="183">
        <v>30.38</v>
      </c>
      <c r="I405" s="184"/>
      <c r="L405" s="180"/>
      <c r="M405" s="185"/>
      <c r="N405" s="186"/>
      <c r="O405" s="186"/>
      <c r="P405" s="186"/>
      <c r="Q405" s="186"/>
      <c r="R405" s="186"/>
      <c r="S405" s="186"/>
      <c r="T405" s="187"/>
      <c r="AT405" s="181" t="s">
        <v>135</v>
      </c>
      <c r="AU405" s="181" t="s">
        <v>84</v>
      </c>
      <c r="AV405" s="11" t="s">
        <v>84</v>
      </c>
      <c r="AW405" s="11" t="s">
        <v>40</v>
      </c>
      <c r="AX405" s="11" t="s">
        <v>77</v>
      </c>
      <c r="AY405" s="181" t="s">
        <v>124</v>
      </c>
    </row>
    <row r="406" spans="2:51" s="11" customFormat="1" ht="22.5" customHeight="1">
      <c r="B406" s="180"/>
      <c r="D406" s="178" t="s">
        <v>135</v>
      </c>
      <c r="E406" s="181" t="s">
        <v>31</v>
      </c>
      <c r="F406" s="182" t="s">
        <v>602</v>
      </c>
      <c r="H406" s="183">
        <v>15.642</v>
      </c>
      <c r="I406" s="184"/>
      <c r="L406" s="180"/>
      <c r="M406" s="185"/>
      <c r="N406" s="186"/>
      <c r="O406" s="186"/>
      <c r="P406" s="186"/>
      <c r="Q406" s="186"/>
      <c r="R406" s="186"/>
      <c r="S406" s="186"/>
      <c r="T406" s="187"/>
      <c r="AT406" s="181" t="s">
        <v>135</v>
      </c>
      <c r="AU406" s="181" t="s">
        <v>84</v>
      </c>
      <c r="AV406" s="11" t="s">
        <v>84</v>
      </c>
      <c r="AW406" s="11" t="s">
        <v>40</v>
      </c>
      <c r="AX406" s="11" t="s">
        <v>77</v>
      </c>
      <c r="AY406" s="181" t="s">
        <v>124</v>
      </c>
    </row>
    <row r="407" spans="2:51" s="11" customFormat="1" ht="22.5" customHeight="1">
      <c r="B407" s="180"/>
      <c r="D407" s="178" t="s">
        <v>135</v>
      </c>
      <c r="E407" s="181" t="s">
        <v>31</v>
      </c>
      <c r="F407" s="182" t="s">
        <v>603</v>
      </c>
      <c r="H407" s="183">
        <v>33.66</v>
      </c>
      <c r="I407" s="184"/>
      <c r="L407" s="180"/>
      <c r="M407" s="185"/>
      <c r="N407" s="186"/>
      <c r="O407" s="186"/>
      <c r="P407" s="186"/>
      <c r="Q407" s="186"/>
      <c r="R407" s="186"/>
      <c r="S407" s="186"/>
      <c r="T407" s="187"/>
      <c r="AT407" s="181" t="s">
        <v>135</v>
      </c>
      <c r="AU407" s="181" t="s">
        <v>84</v>
      </c>
      <c r="AV407" s="11" t="s">
        <v>84</v>
      </c>
      <c r="AW407" s="11" t="s">
        <v>40</v>
      </c>
      <c r="AX407" s="11" t="s">
        <v>77</v>
      </c>
      <c r="AY407" s="181" t="s">
        <v>124</v>
      </c>
    </row>
    <row r="408" spans="2:51" s="11" customFormat="1" ht="22.5" customHeight="1">
      <c r="B408" s="180"/>
      <c r="D408" s="178" t="s">
        <v>135</v>
      </c>
      <c r="E408" s="181" t="s">
        <v>31</v>
      </c>
      <c r="F408" s="182" t="s">
        <v>604</v>
      </c>
      <c r="H408" s="183">
        <v>11.613</v>
      </c>
      <c r="I408" s="184"/>
      <c r="L408" s="180"/>
      <c r="M408" s="185"/>
      <c r="N408" s="186"/>
      <c r="O408" s="186"/>
      <c r="P408" s="186"/>
      <c r="Q408" s="186"/>
      <c r="R408" s="186"/>
      <c r="S408" s="186"/>
      <c r="T408" s="187"/>
      <c r="AT408" s="181" t="s">
        <v>135</v>
      </c>
      <c r="AU408" s="181" t="s">
        <v>84</v>
      </c>
      <c r="AV408" s="11" t="s">
        <v>84</v>
      </c>
      <c r="AW408" s="11" t="s">
        <v>40</v>
      </c>
      <c r="AX408" s="11" t="s">
        <v>77</v>
      </c>
      <c r="AY408" s="181" t="s">
        <v>124</v>
      </c>
    </row>
    <row r="409" spans="2:51" s="11" customFormat="1" ht="22.5" customHeight="1">
      <c r="B409" s="180"/>
      <c r="D409" s="178" t="s">
        <v>135</v>
      </c>
      <c r="E409" s="181" t="s">
        <v>31</v>
      </c>
      <c r="F409" s="182" t="s">
        <v>605</v>
      </c>
      <c r="H409" s="183">
        <v>56.35</v>
      </c>
      <c r="I409" s="184"/>
      <c r="L409" s="180"/>
      <c r="M409" s="185"/>
      <c r="N409" s="186"/>
      <c r="O409" s="186"/>
      <c r="P409" s="186"/>
      <c r="Q409" s="186"/>
      <c r="R409" s="186"/>
      <c r="S409" s="186"/>
      <c r="T409" s="187"/>
      <c r="AT409" s="181" t="s">
        <v>135</v>
      </c>
      <c r="AU409" s="181" t="s">
        <v>84</v>
      </c>
      <c r="AV409" s="11" t="s">
        <v>84</v>
      </c>
      <c r="AW409" s="11" t="s">
        <v>40</v>
      </c>
      <c r="AX409" s="11" t="s">
        <v>77</v>
      </c>
      <c r="AY409" s="181" t="s">
        <v>124</v>
      </c>
    </row>
    <row r="410" spans="2:51" s="11" customFormat="1" ht="22.5" customHeight="1">
      <c r="B410" s="180"/>
      <c r="D410" s="178" t="s">
        <v>135</v>
      </c>
      <c r="E410" s="181" t="s">
        <v>31</v>
      </c>
      <c r="F410" s="182" t="s">
        <v>606</v>
      </c>
      <c r="H410" s="183">
        <v>44.363</v>
      </c>
      <c r="I410" s="184"/>
      <c r="L410" s="180"/>
      <c r="M410" s="185"/>
      <c r="N410" s="186"/>
      <c r="O410" s="186"/>
      <c r="P410" s="186"/>
      <c r="Q410" s="186"/>
      <c r="R410" s="186"/>
      <c r="S410" s="186"/>
      <c r="T410" s="187"/>
      <c r="AT410" s="181" t="s">
        <v>135</v>
      </c>
      <c r="AU410" s="181" t="s">
        <v>84</v>
      </c>
      <c r="AV410" s="11" t="s">
        <v>84</v>
      </c>
      <c r="AW410" s="11" t="s">
        <v>40</v>
      </c>
      <c r="AX410" s="11" t="s">
        <v>77</v>
      </c>
      <c r="AY410" s="181" t="s">
        <v>124</v>
      </c>
    </row>
    <row r="411" spans="2:51" s="11" customFormat="1" ht="22.5" customHeight="1">
      <c r="B411" s="180"/>
      <c r="D411" s="178" t="s">
        <v>135</v>
      </c>
      <c r="E411" s="181" t="s">
        <v>31</v>
      </c>
      <c r="F411" s="182" t="s">
        <v>607</v>
      </c>
      <c r="H411" s="183">
        <v>161.85</v>
      </c>
      <c r="I411" s="184"/>
      <c r="L411" s="180"/>
      <c r="M411" s="185"/>
      <c r="N411" s="186"/>
      <c r="O411" s="186"/>
      <c r="P411" s="186"/>
      <c r="Q411" s="186"/>
      <c r="R411" s="186"/>
      <c r="S411" s="186"/>
      <c r="T411" s="187"/>
      <c r="AT411" s="181" t="s">
        <v>135</v>
      </c>
      <c r="AU411" s="181" t="s">
        <v>84</v>
      </c>
      <c r="AV411" s="11" t="s">
        <v>84</v>
      </c>
      <c r="AW411" s="11" t="s">
        <v>40</v>
      </c>
      <c r="AX411" s="11" t="s">
        <v>77</v>
      </c>
      <c r="AY411" s="181" t="s">
        <v>124</v>
      </c>
    </row>
    <row r="412" spans="2:51" s="11" customFormat="1" ht="31.5" customHeight="1">
      <c r="B412" s="180"/>
      <c r="D412" s="178" t="s">
        <v>135</v>
      </c>
      <c r="E412" s="181" t="s">
        <v>31</v>
      </c>
      <c r="F412" s="182" t="s">
        <v>608</v>
      </c>
      <c r="H412" s="183">
        <v>51.482</v>
      </c>
      <c r="I412" s="184"/>
      <c r="L412" s="180"/>
      <c r="M412" s="185"/>
      <c r="N412" s="186"/>
      <c r="O412" s="186"/>
      <c r="P412" s="186"/>
      <c r="Q412" s="186"/>
      <c r="R412" s="186"/>
      <c r="S412" s="186"/>
      <c r="T412" s="187"/>
      <c r="AT412" s="181" t="s">
        <v>135</v>
      </c>
      <c r="AU412" s="181" t="s">
        <v>84</v>
      </c>
      <c r="AV412" s="11" t="s">
        <v>84</v>
      </c>
      <c r="AW412" s="11" t="s">
        <v>40</v>
      </c>
      <c r="AX412" s="11" t="s">
        <v>77</v>
      </c>
      <c r="AY412" s="181" t="s">
        <v>124</v>
      </c>
    </row>
    <row r="413" spans="2:51" s="11" customFormat="1" ht="22.5" customHeight="1">
      <c r="B413" s="180"/>
      <c r="D413" s="178" t="s">
        <v>135</v>
      </c>
      <c r="E413" s="181" t="s">
        <v>31</v>
      </c>
      <c r="F413" s="182" t="s">
        <v>609</v>
      </c>
      <c r="H413" s="183">
        <v>6.65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135</v>
      </c>
      <c r="AU413" s="181" t="s">
        <v>84</v>
      </c>
      <c r="AV413" s="11" t="s">
        <v>84</v>
      </c>
      <c r="AW413" s="11" t="s">
        <v>40</v>
      </c>
      <c r="AX413" s="11" t="s">
        <v>77</v>
      </c>
      <c r="AY413" s="181" t="s">
        <v>124</v>
      </c>
    </row>
    <row r="414" spans="2:51" s="11" customFormat="1" ht="22.5" customHeight="1">
      <c r="B414" s="180"/>
      <c r="D414" s="178" t="s">
        <v>135</v>
      </c>
      <c r="E414" s="181" t="s">
        <v>31</v>
      </c>
      <c r="F414" s="182" t="s">
        <v>610</v>
      </c>
      <c r="H414" s="183">
        <v>7.03</v>
      </c>
      <c r="I414" s="184"/>
      <c r="L414" s="180"/>
      <c r="M414" s="185"/>
      <c r="N414" s="186"/>
      <c r="O414" s="186"/>
      <c r="P414" s="186"/>
      <c r="Q414" s="186"/>
      <c r="R414" s="186"/>
      <c r="S414" s="186"/>
      <c r="T414" s="187"/>
      <c r="AT414" s="181" t="s">
        <v>135</v>
      </c>
      <c r="AU414" s="181" t="s">
        <v>84</v>
      </c>
      <c r="AV414" s="11" t="s">
        <v>84</v>
      </c>
      <c r="AW414" s="11" t="s">
        <v>40</v>
      </c>
      <c r="AX414" s="11" t="s">
        <v>77</v>
      </c>
      <c r="AY414" s="181" t="s">
        <v>124</v>
      </c>
    </row>
    <row r="415" spans="2:51" s="11" customFormat="1" ht="22.5" customHeight="1">
      <c r="B415" s="180"/>
      <c r="D415" s="178" t="s">
        <v>135</v>
      </c>
      <c r="E415" s="181" t="s">
        <v>31</v>
      </c>
      <c r="F415" s="182" t="s">
        <v>611</v>
      </c>
      <c r="H415" s="183">
        <v>3.8</v>
      </c>
      <c r="I415" s="184"/>
      <c r="L415" s="180"/>
      <c r="M415" s="185"/>
      <c r="N415" s="186"/>
      <c r="O415" s="186"/>
      <c r="P415" s="186"/>
      <c r="Q415" s="186"/>
      <c r="R415" s="186"/>
      <c r="S415" s="186"/>
      <c r="T415" s="187"/>
      <c r="AT415" s="181" t="s">
        <v>135</v>
      </c>
      <c r="AU415" s="181" t="s">
        <v>84</v>
      </c>
      <c r="AV415" s="11" t="s">
        <v>84</v>
      </c>
      <c r="AW415" s="11" t="s">
        <v>40</v>
      </c>
      <c r="AX415" s="11" t="s">
        <v>77</v>
      </c>
      <c r="AY415" s="181" t="s">
        <v>124</v>
      </c>
    </row>
    <row r="416" spans="2:51" s="11" customFormat="1" ht="22.5" customHeight="1">
      <c r="B416" s="180"/>
      <c r="D416" s="178" t="s">
        <v>135</v>
      </c>
      <c r="E416" s="181" t="s">
        <v>31</v>
      </c>
      <c r="F416" s="182" t="s">
        <v>612</v>
      </c>
      <c r="H416" s="183">
        <v>9.858</v>
      </c>
      <c r="I416" s="184"/>
      <c r="L416" s="180"/>
      <c r="M416" s="185"/>
      <c r="N416" s="186"/>
      <c r="O416" s="186"/>
      <c r="P416" s="186"/>
      <c r="Q416" s="186"/>
      <c r="R416" s="186"/>
      <c r="S416" s="186"/>
      <c r="T416" s="187"/>
      <c r="AT416" s="181" t="s">
        <v>135</v>
      </c>
      <c r="AU416" s="181" t="s">
        <v>84</v>
      </c>
      <c r="AV416" s="11" t="s">
        <v>84</v>
      </c>
      <c r="AW416" s="11" t="s">
        <v>40</v>
      </c>
      <c r="AX416" s="11" t="s">
        <v>77</v>
      </c>
      <c r="AY416" s="181" t="s">
        <v>124</v>
      </c>
    </row>
    <row r="417" spans="2:51" s="12" customFormat="1" ht="22.5" customHeight="1">
      <c r="B417" s="188"/>
      <c r="D417" s="189" t="s">
        <v>135</v>
      </c>
      <c r="E417" s="190" t="s">
        <v>31</v>
      </c>
      <c r="F417" s="191" t="s">
        <v>139</v>
      </c>
      <c r="H417" s="192">
        <v>432.678</v>
      </c>
      <c r="I417" s="193"/>
      <c r="L417" s="188"/>
      <c r="M417" s="194"/>
      <c r="N417" s="195"/>
      <c r="O417" s="195"/>
      <c r="P417" s="195"/>
      <c r="Q417" s="195"/>
      <c r="R417" s="195"/>
      <c r="S417" s="195"/>
      <c r="T417" s="196"/>
      <c r="AT417" s="197" t="s">
        <v>135</v>
      </c>
      <c r="AU417" s="197" t="s">
        <v>84</v>
      </c>
      <c r="AV417" s="12" t="s">
        <v>131</v>
      </c>
      <c r="AW417" s="12" t="s">
        <v>40</v>
      </c>
      <c r="AX417" s="12" t="s">
        <v>22</v>
      </c>
      <c r="AY417" s="197" t="s">
        <v>124</v>
      </c>
    </row>
    <row r="418" spans="2:65" s="1" customFormat="1" ht="22.5" customHeight="1">
      <c r="B418" s="165"/>
      <c r="C418" s="166" t="s">
        <v>613</v>
      </c>
      <c r="D418" s="166" t="s">
        <v>126</v>
      </c>
      <c r="E418" s="167" t="s">
        <v>614</v>
      </c>
      <c r="F418" s="168" t="s">
        <v>615</v>
      </c>
      <c r="G418" s="169" t="s">
        <v>129</v>
      </c>
      <c r="H418" s="170">
        <v>432.678</v>
      </c>
      <c r="I418" s="171"/>
      <c r="J418" s="172">
        <f>ROUND(I418*H418,2)</f>
        <v>0</v>
      </c>
      <c r="K418" s="168" t="s">
        <v>130</v>
      </c>
      <c r="L418" s="35"/>
      <c r="M418" s="173" t="s">
        <v>31</v>
      </c>
      <c r="N418" s="174" t="s">
        <v>48</v>
      </c>
      <c r="O418" s="36"/>
      <c r="P418" s="175">
        <f>O418*H418</f>
        <v>0</v>
      </c>
      <c r="Q418" s="175">
        <v>0.00086</v>
      </c>
      <c r="R418" s="175">
        <f>Q418*H418</f>
        <v>0.37210308</v>
      </c>
      <c r="S418" s="175">
        <v>0</v>
      </c>
      <c r="T418" s="176">
        <f>S418*H418</f>
        <v>0</v>
      </c>
      <c r="AR418" s="18" t="s">
        <v>131</v>
      </c>
      <c r="AT418" s="18" t="s">
        <v>126</v>
      </c>
      <c r="AU418" s="18" t="s">
        <v>84</v>
      </c>
      <c r="AY418" s="18" t="s">
        <v>124</v>
      </c>
      <c r="BE418" s="177">
        <f>IF(N418="základní",J418,0)</f>
        <v>0</v>
      </c>
      <c r="BF418" s="177">
        <f>IF(N418="snížená",J418,0)</f>
        <v>0</v>
      </c>
      <c r="BG418" s="177">
        <f>IF(N418="zákl. přenesená",J418,0)</f>
        <v>0</v>
      </c>
      <c r="BH418" s="177">
        <f>IF(N418="sníž. přenesená",J418,0)</f>
        <v>0</v>
      </c>
      <c r="BI418" s="177">
        <f>IF(N418="nulová",J418,0)</f>
        <v>0</v>
      </c>
      <c r="BJ418" s="18" t="s">
        <v>22</v>
      </c>
      <c r="BK418" s="177">
        <f>ROUND(I418*H418,2)</f>
        <v>0</v>
      </c>
      <c r="BL418" s="18" t="s">
        <v>131</v>
      </c>
      <c r="BM418" s="18" t="s">
        <v>616</v>
      </c>
    </row>
    <row r="419" spans="2:47" s="1" customFormat="1" ht="42" customHeight="1">
      <c r="B419" s="35"/>
      <c r="D419" s="178" t="s">
        <v>133</v>
      </c>
      <c r="F419" s="179" t="s">
        <v>617</v>
      </c>
      <c r="I419" s="139"/>
      <c r="L419" s="35"/>
      <c r="M419" s="64"/>
      <c r="N419" s="36"/>
      <c r="O419" s="36"/>
      <c r="P419" s="36"/>
      <c r="Q419" s="36"/>
      <c r="R419" s="36"/>
      <c r="S419" s="36"/>
      <c r="T419" s="65"/>
      <c r="AT419" s="18" t="s">
        <v>133</v>
      </c>
      <c r="AU419" s="18" t="s">
        <v>84</v>
      </c>
    </row>
    <row r="420" spans="2:51" s="11" customFormat="1" ht="22.5" customHeight="1">
      <c r="B420" s="180"/>
      <c r="D420" s="189" t="s">
        <v>135</v>
      </c>
      <c r="E420" s="206" t="s">
        <v>31</v>
      </c>
      <c r="F420" s="207" t="s">
        <v>618</v>
      </c>
      <c r="H420" s="208">
        <v>432.678</v>
      </c>
      <c r="I420" s="184"/>
      <c r="L420" s="180"/>
      <c r="M420" s="185"/>
      <c r="N420" s="186"/>
      <c r="O420" s="186"/>
      <c r="P420" s="186"/>
      <c r="Q420" s="186"/>
      <c r="R420" s="186"/>
      <c r="S420" s="186"/>
      <c r="T420" s="187"/>
      <c r="AT420" s="181" t="s">
        <v>135</v>
      </c>
      <c r="AU420" s="181" t="s">
        <v>84</v>
      </c>
      <c r="AV420" s="11" t="s">
        <v>84</v>
      </c>
      <c r="AW420" s="11" t="s">
        <v>40</v>
      </c>
      <c r="AX420" s="11" t="s">
        <v>22</v>
      </c>
      <c r="AY420" s="181" t="s">
        <v>124</v>
      </c>
    </row>
    <row r="421" spans="2:65" s="1" customFormat="1" ht="22.5" customHeight="1">
      <c r="B421" s="165"/>
      <c r="C421" s="166" t="s">
        <v>619</v>
      </c>
      <c r="D421" s="166" t="s">
        <v>126</v>
      </c>
      <c r="E421" s="167" t="s">
        <v>620</v>
      </c>
      <c r="F421" s="168" t="s">
        <v>621</v>
      </c>
      <c r="G421" s="169" t="s">
        <v>461</v>
      </c>
      <c r="H421" s="170">
        <v>8.999</v>
      </c>
      <c r="I421" s="171"/>
      <c r="J421" s="172">
        <f>ROUND(I421*H421,2)</f>
        <v>0</v>
      </c>
      <c r="K421" s="168" t="s">
        <v>130</v>
      </c>
      <c r="L421" s="35"/>
      <c r="M421" s="173" t="s">
        <v>31</v>
      </c>
      <c r="N421" s="174" t="s">
        <v>48</v>
      </c>
      <c r="O421" s="36"/>
      <c r="P421" s="175">
        <f>O421*H421</f>
        <v>0</v>
      </c>
      <c r="Q421" s="175">
        <v>1.05631</v>
      </c>
      <c r="R421" s="175">
        <f>Q421*H421</f>
        <v>9.505733690000001</v>
      </c>
      <c r="S421" s="175">
        <v>0</v>
      </c>
      <c r="T421" s="176">
        <f>S421*H421</f>
        <v>0</v>
      </c>
      <c r="AR421" s="18" t="s">
        <v>131</v>
      </c>
      <c r="AT421" s="18" t="s">
        <v>126</v>
      </c>
      <c r="AU421" s="18" t="s">
        <v>84</v>
      </c>
      <c r="AY421" s="18" t="s">
        <v>124</v>
      </c>
      <c r="BE421" s="177">
        <f>IF(N421="základní",J421,0)</f>
        <v>0</v>
      </c>
      <c r="BF421" s="177">
        <f>IF(N421="snížená",J421,0)</f>
        <v>0</v>
      </c>
      <c r="BG421" s="177">
        <f>IF(N421="zákl. přenesená",J421,0)</f>
        <v>0</v>
      </c>
      <c r="BH421" s="177">
        <f>IF(N421="sníž. přenesená",J421,0)</f>
        <v>0</v>
      </c>
      <c r="BI421" s="177">
        <f>IF(N421="nulová",J421,0)</f>
        <v>0</v>
      </c>
      <c r="BJ421" s="18" t="s">
        <v>22</v>
      </c>
      <c r="BK421" s="177">
        <f>ROUND(I421*H421,2)</f>
        <v>0</v>
      </c>
      <c r="BL421" s="18" t="s">
        <v>131</v>
      </c>
      <c r="BM421" s="18" t="s">
        <v>622</v>
      </c>
    </row>
    <row r="422" spans="2:47" s="1" customFormat="1" ht="42" customHeight="1">
      <c r="B422" s="35"/>
      <c r="D422" s="178" t="s">
        <v>133</v>
      </c>
      <c r="F422" s="179" t="s">
        <v>623</v>
      </c>
      <c r="I422" s="139"/>
      <c r="L422" s="35"/>
      <c r="M422" s="64"/>
      <c r="N422" s="36"/>
      <c r="O422" s="36"/>
      <c r="P422" s="36"/>
      <c r="Q422" s="36"/>
      <c r="R422" s="36"/>
      <c r="S422" s="36"/>
      <c r="T422" s="65"/>
      <c r="AT422" s="18" t="s">
        <v>133</v>
      </c>
      <c r="AU422" s="18" t="s">
        <v>84</v>
      </c>
    </row>
    <row r="423" spans="2:51" s="13" customFormat="1" ht="22.5" customHeight="1">
      <c r="B423" s="198"/>
      <c r="D423" s="178" t="s">
        <v>135</v>
      </c>
      <c r="E423" s="199" t="s">
        <v>31</v>
      </c>
      <c r="F423" s="200" t="s">
        <v>624</v>
      </c>
      <c r="H423" s="201" t="s">
        <v>31</v>
      </c>
      <c r="I423" s="202"/>
      <c r="L423" s="198"/>
      <c r="M423" s="203"/>
      <c r="N423" s="204"/>
      <c r="O423" s="204"/>
      <c r="P423" s="204"/>
      <c r="Q423" s="204"/>
      <c r="R423" s="204"/>
      <c r="S423" s="204"/>
      <c r="T423" s="205"/>
      <c r="AT423" s="201" t="s">
        <v>135</v>
      </c>
      <c r="AU423" s="201" t="s">
        <v>84</v>
      </c>
      <c r="AV423" s="13" t="s">
        <v>22</v>
      </c>
      <c r="AW423" s="13" t="s">
        <v>40</v>
      </c>
      <c r="AX423" s="13" t="s">
        <v>77</v>
      </c>
      <c r="AY423" s="201" t="s">
        <v>124</v>
      </c>
    </row>
    <row r="424" spans="2:51" s="11" customFormat="1" ht="22.5" customHeight="1">
      <c r="B424" s="180"/>
      <c r="D424" s="178" t="s">
        <v>135</v>
      </c>
      <c r="E424" s="181" t="s">
        <v>31</v>
      </c>
      <c r="F424" s="182" t="s">
        <v>625</v>
      </c>
      <c r="H424" s="183">
        <v>8.561</v>
      </c>
      <c r="I424" s="184"/>
      <c r="L424" s="180"/>
      <c r="M424" s="185"/>
      <c r="N424" s="186"/>
      <c r="O424" s="186"/>
      <c r="P424" s="186"/>
      <c r="Q424" s="186"/>
      <c r="R424" s="186"/>
      <c r="S424" s="186"/>
      <c r="T424" s="187"/>
      <c r="AT424" s="181" t="s">
        <v>135</v>
      </c>
      <c r="AU424" s="181" t="s">
        <v>84</v>
      </c>
      <c r="AV424" s="11" t="s">
        <v>84</v>
      </c>
      <c r="AW424" s="11" t="s">
        <v>40</v>
      </c>
      <c r="AX424" s="11" t="s">
        <v>77</v>
      </c>
      <c r="AY424" s="181" t="s">
        <v>124</v>
      </c>
    </row>
    <row r="425" spans="2:51" s="11" customFormat="1" ht="22.5" customHeight="1">
      <c r="B425" s="180"/>
      <c r="D425" s="178" t="s">
        <v>135</v>
      </c>
      <c r="E425" s="181" t="s">
        <v>31</v>
      </c>
      <c r="F425" s="182" t="s">
        <v>626</v>
      </c>
      <c r="H425" s="183">
        <v>0.438</v>
      </c>
      <c r="I425" s="184"/>
      <c r="L425" s="180"/>
      <c r="M425" s="185"/>
      <c r="N425" s="186"/>
      <c r="O425" s="186"/>
      <c r="P425" s="186"/>
      <c r="Q425" s="186"/>
      <c r="R425" s="186"/>
      <c r="S425" s="186"/>
      <c r="T425" s="187"/>
      <c r="AT425" s="181" t="s">
        <v>135</v>
      </c>
      <c r="AU425" s="181" t="s">
        <v>84</v>
      </c>
      <c r="AV425" s="11" t="s">
        <v>84</v>
      </c>
      <c r="AW425" s="11" t="s">
        <v>40</v>
      </c>
      <c r="AX425" s="11" t="s">
        <v>77</v>
      </c>
      <c r="AY425" s="181" t="s">
        <v>124</v>
      </c>
    </row>
    <row r="426" spans="2:51" s="12" customFormat="1" ht="22.5" customHeight="1">
      <c r="B426" s="188"/>
      <c r="D426" s="189" t="s">
        <v>135</v>
      </c>
      <c r="E426" s="190" t="s">
        <v>31</v>
      </c>
      <c r="F426" s="191" t="s">
        <v>139</v>
      </c>
      <c r="H426" s="192">
        <v>8.999</v>
      </c>
      <c r="I426" s="193"/>
      <c r="L426" s="188"/>
      <c r="M426" s="194"/>
      <c r="N426" s="195"/>
      <c r="O426" s="195"/>
      <c r="P426" s="195"/>
      <c r="Q426" s="195"/>
      <c r="R426" s="195"/>
      <c r="S426" s="195"/>
      <c r="T426" s="196"/>
      <c r="AT426" s="197" t="s">
        <v>135</v>
      </c>
      <c r="AU426" s="197" t="s">
        <v>84</v>
      </c>
      <c r="AV426" s="12" t="s">
        <v>131</v>
      </c>
      <c r="AW426" s="12" t="s">
        <v>40</v>
      </c>
      <c r="AX426" s="12" t="s">
        <v>22</v>
      </c>
      <c r="AY426" s="197" t="s">
        <v>124</v>
      </c>
    </row>
    <row r="427" spans="2:65" s="1" customFormat="1" ht="22.5" customHeight="1">
      <c r="B427" s="165"/>
      <c r="C427" s="166" t="s">
        <v>627</v>
      </c>
      <c r="D427" s="166" t="s">
        <v>126</v>
      </c>
      <c r="E427" s="167" t="s">
        <v>628</v>
      </c>
      <c r="F427" s="168" t="s">
        <v>629</v>
      </c>
      <c r="G427" s="169" t="s">
        <v>461</v>
      </c>
      <c r="H427" s="170">
        <v>4.261</v>
      </c>
      <c r="I427" s="171"/>
      <c r="J427" s="172">
        <f>ROUND(I427*H427,2)</f>
        <v>0</v>
      </c>
      <c r="K427" s="168" t="s">
        <v>130</v>
      </c>
      <c r="L427" s="35"/>
      <c r="M427" s="173" t="s">
        <v>31</v>
      </c>
      <c r="N427" s="174" t="s">
        <v>48</v>
      </c>
      <c r="O427" s="36"/>
      <c r="P427" s="175">
        <f>O427*H427</f>
        <v>0</v>
      </c>
      <c r="Q427" s="175">
        <v>1.03003</v>
      </c>
      <c r="R427" s="175">
        <f>Q427*H427</f>
        <v>4.38895783</v>
      </c>
      <c r="S427" s="175">
        <v>0</v>
      </c>
      <c r="T427" s="176">
        <f>S427*H427</f>
        <v>0</v>
      </c>
      <c r="AR427" s="18" t="s">
        <v>131</v>
      </c>
      <c r="AT427" s="18" t="s">
        <v>126</v>
      </c>
      <c r="AU427" s="18" t="s">
        <v>84</v>
      </c>
      <c r="AY427" s="18" t="s">
        <v>124</v>
      </c>
      <c r="BE427" s="177">
        <f>IF(N427="základní",J427,0)</f>
        <v>0</v>
      </c>
      <c r="BF427" s="177">
        <f>IF(N427="snížená",J427,0)</f>
        <v>0</v>
      </c>
      <c r="BG427" s="177">
        <f>IF(N427="zákl. přenesená",J427,0)</f>
        <v>0</v>
      </c>
      <c r="BH427" s="177">
        <f>IF(N427="sníž. přenesená",J427,0)</f>
        <v>0</v>
      </c>
      <c r="BI427" s="177">
        <f>IF(N427="nulová",J427,0)</f>
        <v>0</v>
      </c>
      <c r="BJ427" s="18" t="s">
        <v>22</v>
      </c>
      <c r="BK427" s="177">
        <f>ROUND(I427*H427,2)</f>
        <v>0</v>
      </c>
      <c r="BL427" s="18" t="s">
        <v>131</v>
      </c>
      <c r="BM427" s="18" t="s">
        <v>630</v>
      </c>
    </row>
    <row r="428" spans="2:47" s="1" customFormat="1" ht="54" customHeight="1">
      <c r="B428" s="35"/>
      <c r="D428" s="178" t="s">
        <v>133</v>
      </c>
      <c r="F428" s="179" t="s">
        <v>631</v>
      </c>
      <c r="I428" s="139"/>
      <c r="L428" s="35"/>
      <c r="M428" s="64"/>
      <c r="N428" s="36"/>
      <c r="O428" s="36"/>
      <c r="P428" s="36"/>
      <c r="Q428" s="36"/>
      <c r="R428" s="36"/>
      <c r="S428" s="36"/>
      <c r="T428" s="65"/>
      <c r="AT428" s="18" t="s">
        <v>133</v>
      </c>
      <c r="AU428" s="18" t="s">
        <v>84</v>
      </c>
    </row>
    <row r="429" spans="2:51" s="13" customFormat="1" ht="22.5" customHeight="1">
      <c r="B429" s="198"/>
      <c r="D429" s="178" t="s">
        <v>135</v>
      </c>
      <c r="E429" s="199" t="s">
        <v>31</v>
      </c>
      <c r="F429" s="200" t="s">
        <v>632</v>
      </c>
      <c r="H429" s="201" t="s">
        <v>31</v>
      </c>
      <c r="I429" s="202"/>
      <c r="L429" s="198"/>
      <c r="M429" s="203"/>
      <c r="N429" s="204"/>
      <c r="O429" s="204"/>
      <c r="P429" s="204"/>
      <c r="Q429" s="204"/>
      <c r="R429" s="204"/>
      <c r="S429" s="204"/>
      <c r="T429" s="205"/>
      <c r="AT429" s="201" t="s">
        <v>135</v>
      </c>
      <c r="AU429" s="201" t="s">
        <v>84</v>
      </c>
      <c r="AV429" s="13" t="s">
        <v>22</v>
      </c>
      <c r="AW429" s="13" t="s">
        <v>40</v>
      </c>
      <c r="AX429" s="13" t="s">
        <v>77</v>
      </c>
      <c r="AY429" s="201" t="s">
        <v>124</v>
      </c>
    </row>
    <row r="430" spans="2:51" s="11" customFormat="1" ht="22.5" customHeight="1">
      <c r="B430" s="180"/>
      <c r="D430" s="178" t="s">
        <v>135</v>
      </c>
      <c r="E430" s="181" t="s">
        <v>31</v>
      </c>
      <c r="F430" s="182" t="s">
        <v>633</v>
      </c>
      <c r="H430" s="183">
        <v>0.331</v>
      </c>
      <c r="I430" s="184"/>
      <c r="L430" s="180"/>
      <c r="M430" s="185"/>
      <c r="N430" s="186"/>
      <c r="O430" s="186"/>
      <c r="P430" s="186"/>
      <c r="Q430" s="186"/>
      <c r="R430" s="186"/>
      <c r="S430" s="186"/>
      <c r="T430" s="187"/>
      <c r="AT430" s="181" t="s">
        <v>135</v>
      </c>
      <c r="AU430" s="181" t="s">
        <v>84</v>
      </c>
      <c r="AV430" s="11" t="s">
        <v>84</v>
      </c>
      <c r="AW430" s="11" t="s">
        <v>40</v>
      </c>
      <c r="AX430" s="11" t="s">
        <v>77</v>
      </c>
      <c r="AY430" s="181" t="s">
        <v>124</v>
      </c>
    </row>
    <row r="431" spans="2:51" s="11" customFormat="1" ht="22.5" customHeight="1">
      <c r="B431" s="180"/>
      <c r="D431" s="178" t="s">
        <v>135</v>
      </c>
      <c r="E431" s="181" t="s">
        <v>31</v>
      </c>
      <c r="F431" s="182" t="s">
        <v>634</v>
      </c>
      <c r="H431" s="183">
        <v>0.183</v>
      </c>
      <c r="I431" s="184"/>
      <c r="L431" s="180"/>
      <c r="M431" s="185"/>
      <c r="N431" s="186"/>
      <c r="O431" s="186"/>
      <c r="P431" s="186"/>
      <c r="Q431" s="186"/>
      <c r="R431" s="186"/>
      <c r="S431" s="186"/>
      <c r="T431" s="187"/>
      <c r="AT431" s="181" t="s">
        <v>135</v>
      </c>
      <c r="AU431" s="181" t="s">
        <v>84</v>
      </c>
      <c r="AV431" s="11" t="s">
        <v>84</v>
      </c>
      <c r="AW431" s="11" t="s">
        <v>40</v>
      </c>
      <c r="AX431" s="11" t="s">
        <v>77</v>
      </c>
      <c r="AY431" s="181" t="s">
        <v>124</v>
      </c>
    </row>
    <row r="432" spans="2:51" s="11" customFormat="1" ht="22.5" customHeight="1">
      <c r="B432" s="180"/>
      <c r="D432" s="178" t="s">
        <v>135</v>
      </c>
      <c r="E432" s="181" t="s">
        <v>31</v>
      </c>
      <c r="F432" s="182" t="s">
        <v>635</v>
      </c>
      <c r="H432" s="183">
        <v>0.417</v>
      </c>
      <c r="I432" s="184"/>
      <c r="L432" s="180"/>
      <c r="M432" s="185"/>
      <c r="N432" s="186"/>
      <c r="O432" s="186"/>
      <c r="P432" s="186"/>
      <c r="Q432" s="186"/>
      <c r="R432" s="186"/>
      <c r="S432" s="186"/>
      <c r="T432" s="187"/>
      <c r="AT432" s="181" t="s">
        <v>135</v>
      </c>
      <c r="AU432" s="181" t="s">
        <v>84</v>
      </c>
      <c r="AV432" s="11" t="s">
        <v>84</v>
      </c>
      <c r="AW432" s="11" t="s">
        <v>40</v>
      </c>
      <c r="AX432" s="11" t="s">
        <v>77</v>
      </c>
      <c r="AY432" s="181" t="s">
        <v>124</v>
      </c>
    </row>
    <row r="433" spans="2:51" s="11" customFormat="1" ht="22.5" customHeight="1">
      <c r="B433" s="180"/>
      <c r="D433" s="178" t="s">
        <v>135</v>
      </c>
      <c r="E433" s="181" t="s">
        <v>31</v>
      </c>
      <c r="F433" s="182" t="s">
        <v>636</v>
      </c>
      <c r="H433" s="183">
        <v>0.136</v>
      </c>
      <c r="I433" s="184"/>
      <c r="L433" s="180"/>
      <c r="M433" s="185"/>
      <c r="N433" s="186"/>
      <c r="O433" s="186"/>
      <c r="P433" s="186"/>
      <c r="Q433" s="186"/>
      <c r="R433" s="186"/>
      <c r="S433" s="186"/>
      <c r="T433" s="187"/>
      <c r="AT433" s="181" t="s">
        <v>135</v>
      </c>
      <c r="AU433" s="181" t="s">
        <v>84</v>
      </c>
      <c r="AV433" s="11" t="s">
        <v>84</v>
      </c>
      <c r="AW433" s="11" t="s">
        <v>40</v>
      </c>
      <c r="AX433" s="11" t="s">
        <v>77</v>
      </c>
      <c r="AY433" s="181" t="s">
        <v>124</v>
      </c>
    </row>
    <row r="434" spans="2:51" s="11" customFormat="1" ht="22.5" customHeight="1">
      <c r="B434" s="180"/>
      <c r="D434" s="178" t="s">
        <v>135</v>
      </c>
      <c r="E434" s="181" t="s">
        <v>31</v>
      </c>
      <c r="F434" s="182" t="s">
        <v>637</v>
      </c>
      <c r="H434" s="183">
        <v>0.614</v>
      </c>
      <c r="I434" s="184"/>
      <c r="L434" s="180"/>
      <c r="M434" s="185"/>
      <c r="N434" s="186"/>
      <c r="O434" s="186"/>
      <c r="P434" s="186"/>
      <c r="Q434" s="186"/>
      <c r="R434" s="186"/>
      <c r="S434" s="186"/>
      <c r="T434" s="187"/>
      <c r="AT434" s="181" t="s">
        <v>135</v>
      </c>
      <c r="AU434" s="181" t="s">
        <v>84</v>
      </c>
      <c r="AV434" s="11" t="s">
        <v>84</v>
      </c>
      <c r="AW434" s="11" t="s">
        <v>40</v>
      </c>
      <c r="AX434" s="11" t="s">
        <v>77</v>
      </c>
      <c r="AY434" s="181" t="s">
        <v>124</v>
      </c>
    </row>
    <row r="435" spans="2:51" s="11" customFormat="1" ht="22.5" customHeight="1">
      <c r="B435" s="180"/>
      <c r="D435" s="178" t="s">
        <v>135</v>
      </c>
      <c r="E435" s="181" t="s">
        <v>31</v>
      </c>
      <c r="F435" s="182" t="s">
        <v>638</v>
      </c>
      <c r="H435" s="183">
        <v>0.501</v>
      </c>
      <c r="I435" s="184"/>
      <c r="L435" s="180"/>
      <c r="M435" s="185"/>
      <c r="N435" s="186"/>
      <c r="O435" s="186"/>
      <c r="P435" s="186"/>
      <c r="Q435" s="186"/>
      <c r="R435" s="186"/>
      <c r="S435" s="186"/>
      <c r="T435" s="187"/>
      <c r="AT435" s="181" t="s">
        <v>135</v>
      </c>
      <c r="AU435" s="181" t="s">
        <v>84</v>
      </c>
      <c r="AV435" s="11" t="s">
        <v>84</v>
      </c>
      <c r="AW435" s="11" t="s">
        <v>40</v>
      </c>
      <c r="AX435" s="11" t="s">
        <v>77</v>
      </c>
      <c r="AY435" s="181" t="s">
        <v>124</v>
      </c>
    </row>
    <row r="436" spans="2:51" s="11" customFormat="1" ht="22.5" customHeight="1">
      <c r="B436" s="180"/>
      <c r="D436" s="178" t="s">
        <v>135</v>
      </c>
      <c r="E436" s="181" t="s">
        <v>31</v>
      </c>
      <c r="F436" s="182" t="s">
        <v>639</v>
      </c>
      <c r="H436" s="183">
        <v>1.885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135</v>
      </c>
      <c r="AU436" s="181" t="s">
        <v>84</v>
      </c>
      <c r="AV436" s="11" t="s">
        <v>84</v>
      </c>
      <c r="AW436" s="11" t="s">
        <v>40</v>
      </c>
      <c r="AX436" s="11" t="s">
        <v>77</v>
      </c>
      <c r="AY436" s="181" t="s">
        <v>124</v>
      </c>
    </row>
    <row r="437" spans="2:51" s="11" customFormat="1" ht="22.5" customHeight="1">
      <c r="B437" s="180"/>
      <c r="D437" s="178" t="s">
        <v>135</v>
      </c>
      <c r="E437" s="181" t="s">
        <v>31</v>
      </c>
      <c r="F437" s="182" t="s">
        <v>640</v>
      </c>
      <c r="H437" s="183">
        <v>0.072</v>
      </c>
      <c r="I437" s="184"/>
      <c r="L437" s="180"/>
      <c r="M437" s="185"/>
      <c r="N437" s="186"/>
      <c r="O437" s="186"/>
      <c r="P437" s="186"/>
      <c r="Q437" s="186"/>
      <c r="R437" s="186"/>
      <c r="S437" s="186"/>
      <c r="T437" s="187"/>
      <c r="AT437" s="181" t="s">
        <v>135</v>
      </c>
      <c r="AU437" s="181" t="s">
        <v>84</v>
      </c>
      <c r="AV437" s="11" t="s">
        <v>84</v>
      </c>
      <c r="AW437" s="11" t="s">
        <v>40</v>
      </c>
      <c r="AX437" s="11" t="s">
        <v>77</v>
      </c>
      <c r="AY437" s="181" t="s">
        <v>124</v>
      </c>
    </row>
    <row r="438" spans="2:51" s="11" customFormat="1" ht="22.5" customHeight="1">
      <c r="B438" s="180"/>
      <c r="D438" s="178" t="s">
        <v>135</v>
      </c>
      <c r="E438" s="181" t="s">
        <v>31</v>
      </c>
      <c r="F438" s="182" t="s">
        <v>641</v>
      </c>
      <c r="H438" s="183">
        <v>0.079</v>
      </c>
      <c r="I438" s="184"/>
      <c r="L438" s="180"/>
      <c r="M438" s="185"/>
      <c r="N438" s="186"/>
      <c r="O438" s="186"/>
      <c r="P438" s="186"/>
      <c r="Q438" s="186"/>
      <c r="R438" s="186"/>
      <c r="S438" s="186"/>
      <c r="T438" s="187"/>
      <c r="AT438" s="181" t="s">
        <v>135</v>
      </c>
      <c r="AU438" s="181" t="s">
        <v>84</v>
      </c>
      <c r="AV438" s="11" t="s">
        <v>84</v>
      </c>
      <c r="AW438" s="11" t="s">
        <v>40</v>
      </c>
      <c r="AX438" s="11" t="s">
        <v>77</v>
      </c>
      <c r="AY438" s="181" t="s">
        <v>124</v>
      </c>
    </row>
    <row r="439" spans="2:51" s="11" customFormat="1" ht="22.5" customHeight="1">
      <c r="B439" s="180"/>
      <c r="D439" s="178" t="s">
        <v>135</v>
      </c>
      <c r="E439" s="181" t="s">
        <v>31</v>
      </c>
      <c r="F439" s="182" t="s">
        <v>642</v>
      </c>
      <c r="H439" s="183">
        <v>0.043</v>
      </c>
      <c r="I439" s="184"/>
      <c r="L439" s="180"/>
      <c r="M439" s="185"/>
      <c r="N439" s="186"/>
      <c r="O439" s="186"/>
      <c r="P439" s="186"/>
      <c r="Q439" s="186"/>
      <c r="R439" s="186"/>
      <c r="S439" s="186"/>
      <c r="T439" s="187"/>
      <c r="AT439" s="181" t="s">
        <v>135</v>
      </c>
      <c r="AU439" s="181" t="s">
        <v>84</v>
      </c>
      <c r="AV439" s="11" t="s">
        <v>84</v>
      </c>
      <c r="AW439" s="11" t="s">
        <v>40</v>
      </c>
      <c r="AX439" s="11" t="s">
        <v>77</v>
      </c>
      <c r="AY439" s="181" t="s">
        <v>124</v>
      </c>
    </row>
    <row r="440" spans="2:51" s="12" customFormat="1" ht="22.5" customHeight="1">
      <c r="B440" s="188"/>
      <c r="D440" s="189" t="s">
        <v>135</v>
      </c>
      <c r="E440" s="190" t="s">
        <v>31</v>
      </c>
      <c r="F440" s="191" t="s">
        <v>139</v>
      </c>
      <c r="H440" s="192">
        <v>4.261</v>
      </c>
      <c r="I440" s="193"/>
      <c r="L440" s="188"/>
      <c r="M440" s="194"/>
      <c r="N440" s="195"/>
      <c r="O440" s="195"/>
      <c r="P440" s="195"/>
      <c r="Q440" s="195"/>
      <c r="R440" s="195"/>
      <c r="S440" s="195"/>
      <c r="T440" s="196"/>
      <c r="AT440" s="197" t="s">
        <v>135</v>
      </c>
      <c r="AU440" s="197" t="s">
        <v>84</v>
      </c>
      <c r="AV440" s="12" t="s">
        <v>131</v>
      </c>
      <c r="AW440" s="12" t="s">
        <v>40</v>
      </c>
      <c r="AX440" s="12" t="s">
        <v>22</v>
      </c>
      <c r="AY440" s="197" t="s">
        <v>124</v>
      </c>
    </row>
    <row r="441" spans="2:65" s="1" customFormat="1" ht="22.5" customHeight="1">
      <c r="B441" s="165"/>
      <c r="C441" s="166" t="s">
        <v>643</v>
      </c>
      <c r="D441" s="166" t="s">
        <v>126</v>
      </c>
      <c r="E441" s="167" t="s">
        <v>644</v>
      </c>
      <c r="F441" s="168" t="s">
        <v>645</v>
      </c>
      <c r="G441" s="169" t="s">
        <v>158</v>
      </c>
      <c r="H441" s="170">
        <v>64</v>
      </c>
      <c r="I441" s="171"/>
      <c r="J441" s="172">
        <f>ROUND(I441*H441,2)</f>
        <v>0</v>
      </c>
      <c r="K441" s="168" t="s">
        <v>130</v>
      </c>
      <c r="L441" s="35"/>
      <c r="M441" s="173" t="s">
        <v>31</v>
      </c>
      <c r="N441" s="174" t="s">
        <v>48</v>
      </c>
      <c r="O441" s="36"/>
      <c r="P441" s="175">
        <f>O441*H441</f>
        <v>0</v>
      </c>
      <c r="Q441" s="175">
        <v>0.0084</v>
      </c>
      <c r="R441" s="175">
        <f>Q441*H441</f>
        <v>0.5376</v>
      </c>
      <c r="S441" s="175">
        <v>0</v>
      </c>
      <c r="T441" s="176">
        <f>S441*H441</f>
        <v>0</v>
      </c>
      <c r="AR441" s="18" t="s">
        <v>131</v>
      </c>
      <c r="AT441" s="18" t="s">
        <v>126</v>
      </c>
      <c r="AU441" s="18" t="s">
        <v>84</v>
      </c>
      <c r="AY441" s="18" t="s">
        <v>124</v>
      </c>
      <c r="BE441" s="177">
        <f>IF(N441="základní",J441,0)</f>
        <v>0</v>
      </c>
      <c r="BF441" s="177">
        <f>IF(N441="snížená",J441,0)</f>
        <v>0</v>
      </c>
      <c r="BG441" s="177">
        <f>IF(N441="zákl. přenesená",J441,0)</f>
        <v>0</v>
      </c>
      <c r="BH441" s="177">
        <f>IF(N441="sníž. přenesená",J441,0)</f>
        <v>0</v>
      </c>
      <c r="BI441" s="177">
        <f>IF(N441="nulová",J441,0)</f>
        <v>0</v>
      </c>
      <c r="BJ441" s="18" t="s">
        <v>22</v>
      </c>
      <c r="BK441" s="177">
        <f>ROUND(I441*H441,2)</f>
        <v>0</v>
      </c>
      <c r="BL441" s="18" t="s">
        <v>131</v>
      </c>
      <c r="BM441" s="18" t="s">
        <v>646</v>
      </c>
    </row>
    <row r="442" spans="2:47" s="1" customFormat="1" ht="22.5" customHeight="1">
      <c r="B442" s="35"/>
      <c r="D442" s="178" t="s">
        <v>133</v>
      </c>
      <c r="F442" s="179" t="s">
        <v>645</v>
      </c>
      <c r="I442" s="139"/>
      <c r="L442" s="35"/>
      <c r="M442" s="64"/>
      <c r="N442" s="36"/>
      <c r="O442" s="36"/>
      <c r="P442" s="36"/>
      <c r="Q442" s="36"/>
      <c r="R442" s="36"/>
      <c r="S442" s="36"/>
      <c r="T442" s="65"/>
      <c r="AT442" s="18" t="s">
        <v>133</v>
      </c>
      <c r="AU442" s="18" t="s">
        <v>84</v>
      </c>
    </row>
    <row r="443" spans="2:51" s="11" customFormat="1" ht="22.5" customHeight="1">
      <c r="B443" s="180"/>
      <c r="D443" s="189" t="s">
        <v>135</v>
      </c>
      <c r="E443" s="206" t="s">
        <v>31</v>
      </c>
      <c r="F443" s="207" t="s">
        <v>647</v>
      </c>
      <c r="H443" s="208">
        <v>64</v>
      </c>
      <c r="I443" s="184"/>
      <c r="L443" s="180"/>
      <c r="M443" s="185"/>
      <c r="N443" s="186"/>
      <c r="O443" s="186"/>
      <c r="P443" s="186"/>
      <c r="Q443" s="186"/>
      <c r="R443" s="186"/>
      <c r="S443" s="186"/>
      <c r="T443" s="187"/>
      <c r="AT443" s="181" t="s">
        <v>135</v>
      </c>
      <c r="AU443" s="181" t="s">
        <v>84</v>
      </c>
      <c r="AV443" s="11" t="s">
        <v>84</v>
      </c>
      <c r="AW443" s="11" t="s">
        <v>40</v>
      </c>
      <c r="AX443" s="11" t="s">
        <v>22</v>
      </c>
      <c r="AY443" s="181" t="s">
        <v>124</v>
      </c>
    </row>
    <row r="444" spans="2:65" s="1" customFormat="1" ht="22.5" customHeight="1">
      <c r="B444" s="165"/>
      <c r="C444" s="166" t="s">
        <v>648</v>
      </c>
      <c r="D444" s="166" t="s">
        <v>126</v>
      </c>
      <c r="E444" s="167" t="s">
        <v>649</v>
      </c>
      <c r="F444" s="168" t="s">
        <v>650</v>
      </c>
      <c r="G444" s="169" t="s">
        <v>142</v>
      </c>
      <c r="H444" s="170">
        <v>1</v>
      </c>
      <c r="I444" s="171"/>
      <c r="J444" s="172">
        <f>ROUND(I444*H444,2)</f>
        <v>0</v>
      </c>
      <c r="K444" s="168" t="s">
        <v>31</v>
      </c>
      <c r="L444" s="35"/>
      <c r="M444" s="173" t="s">
        <v>31</v>
      </c>
      <c r="N444" s="174" t="s">
        <v>48</v>
      </c>
      <c r="O444" s="36"/>
      <c r="P444" s="175">
        <f>O444*H444</f>
        <v>0</v>
      </c>
      <c r="Q444" s="175">
        <v>1.0383</v>
      </c>
      <c r="R444" s="175">
        <f>Q444*H444</f>
        <v>1.0383</v>
      </c>
      <c r="S444" s="175">
        <v>0</v>
      </c>
      <c r="T444" s="176">
        <f>S444*H444</f>
        <v>0</v>
      </c>
      <c r="AR444" s="18" t="s">
        <v>131</v>
      </c>
      <c r="AT444" s="18" t="s">
        <v>126</v>
      </c>
      <c r="AU444" s="18" t="s">
        <v>84</v>
      </c>
      <c r="AY444" s="18" t="s">
        <v>124</v>
      </c>
      <c r="BE444" s="177">
        <f>IF(N444="základní",J444,0)</f>
        <v>0</v>
      </c>
      <c r="BF444" s="177">
        <f>IF(N444="snížená",J444,0)</f>
        <v>0</v>
      </c>
      <c r="BG444" s="177">
        <f>IF(N444="zákl. přenesená",J444,0)</f>
        <v>0</v>
      </c>
      <c r="BH444" s="177">
        <f>IF(N444="sníž. přenesená",J444,0)</f>
        <v>0</v>
      </c>
      <c r="BI444" s="177">
        <f>IF(N444="nulová",J444,0)</f>
        <v>0</v>
      </c>
      <c r="BJ444" s="18" t="s">
        <v>22</v>
      </c>
      <c r="BK444" s="177">
        <f>ROUND(I444*H444,2)</f>
        <v>0</v>
      </c>
      <c r="BL444" s="18" t="s">
        <v>131</v>
      </c>
      <c r="BM444" s="18" t="s">
        <v>651</v>
      </c>
    </row>
    <row r="445" spans="2:51" s="13" customFormat="1" ht="22.5" customHeight="1">
      <c r="B445" s="198"/>
      <c r="D445" s="178" t="s">
        <v>135</v>
      </c>
      <c r="E445" s="199" t="s">
        <v>31</v>
      </c>
      <c r="F445" s="200" t="s">
        <v>652</v>
      </c>
      <c r="H445" s="201" t="s">
        <v>31</v>
      </c>
      <c r="I445" s="202"/>
      <c r="L445" s="198"/>
      <c r="M445" s="203"/>
      <c r="N445" s="204"/>
      <c r="O445" s="204"/>
      <c r="P445" s="204"/>
      <c r="Q445" s="204"/>
      <c r="R445" s="204"/>
      <c r="S445" s="204"/>
      <c r="T445" s="205"/>
      <c r="AT445" s="201" t="s">
        <v>135</v>
      </c>
      <c r="AU445" s="201" t="s">
        <v>84</v>
      </c>
      <c r="AV445" s="13" t="s">
        <v>22</v>
      </c>
      <c r="AW445" s="13" t="s">
        <v>40</v>
      </c>
      <c r="AX445" s="13" t="s">
        <v>77</v>
      </c>
      <c r="AY445" s="201" t="s">
        <v>124</v>
      </c>
    </row>
    <row r="446" spans="2:51" s="13" customFormat="1" ht="22.5" customHeight="1">
      <c r="B446" s="198"/>
      <c r="D446" s="178" t="s">
        <v>135</v>
      </c>
      <c r="E446" s="199" t="s">
        <v>31</v>
      </c>
      <c r="F446" s="200" t="s">
        <v>653</v>
      </c>
      <c r="H446" s="201" t="s">
        <v>31</v>
      </c>
      <c r="I446" s="202"/>
      <c r="L446" s="198"/>
      <c r="M446" s="203"/>
      <c r="N446" s="204"/>
      <c r="O446" s="204"/>
      <c r="P446" s="204"/>
      <c r="Q446" s="204"/>
      <c r="R446" s="204"/>
      <c r="S446" s="204"/>
      <c r="T446" s="205"/>
      <c r="AT446" s="201" t="s">
        <v>135</v>
      </c>
      <c r="AU446" s="201" t="s">
        <v>84</v>
      </c>
      <c r="AV446" s="13" t="s">
        <v>22</v>
      </c>
      <c r="AW446" s="13" t="s">
        <v>40</v>
      </c>
      <c r="AX446" s="13" t="s">
        <v>77</v>
      </c>
      <c r="AY446" s="201" t="s">
        <v>124</v>
      </c>
    </row>
    <row r="447" spans="2:51" s="11" customFormat="1" ht="22.5" customHeight="1">
      <c r="B447" s="180"/>
      <c r="D447" s="189" t="s">
        <v>135</v>
      </c>
      <c r="E447" s="206" t="s">
        <v>31</v>
      </c>
      <c r="F447" s="207" t="s">
        <v>22</v>
      </c>
      <c r="H447" s="208">
        <v>1</v>
      </c>
      <c r="I447" s="184"/>
      <c r="L447" s="180"/>
      <c r="M447" s="185"/>
      <c r="N447" s="186"/>
      <c r="O447" s="186"/>
      <c r="P447" s="186"/>
      <c r="Q447" s="186"/>
      <c r="R447" s="186"/>
      <c r="S447" s="186"/>
      <c r="T447" s="187"/>
      <c r="AT447" s="181" t="s">
        <v>135</v>
      </c>
      <c r="AU447" s="181" t="s">
        <v>84</v>
      </c>
      <c r="AV447" s="11" t="s">
        <v>84</v>
      </c>
      <c r="AW447" s="11" t="s">
        <v>40</v>
      </c>
      <c r="AX447" s="11" t="s">
        <v>22</v>
      </c>
      <c r="AY447" s="181" t="s">
        <v>124</v>
      </c>
    </row>
    <row r="448" spans="2:65" s="1" customFormat="1" ht="22.5" customHeight="1">
      <c r="B448" s="165"/>
      <c r="C448" s="166" t="s">
        <v>654</v>
      </c>
      <c r="D448" s="166" t="s">
        <v>126</v>
      </c>
      <c r="E448" s="167" t="s">
        <v>655</v>
      </c>
      <c r="F448" s="168" t="s">
        <v>656</v>
      </c>
      <c r="G448" s="169" t="s">
        <v>432</v>
      </c>
      <c r="H448" s="170">
        <v>38.4</v>
      </c>
      <c r="I448" s="171"/>
      <c r="J448" s="172">
        <f>ROUND(I448*H448,2)</f>
        <v>0</v>
      </c>
      <c r="K448" s="168" t="s">
        <v>130</v>
      </c>
      <c r="L448" s="35"/>
      <c r="M448" s="173" t="s">
        <v>31</v>
      </c>
      <c r="N448" s="174" t="s">
        <v>48</v>
      </c>
      <c r="O448" s="36"/>
      <c r="P448" s="175">
        <f>O448*H448</f>
        <v>0</v>
      </c>
      <c r="Q448" s="175">
        <v>0.00086</v>
      </c>
      <c r="R448" s="175">
        <f>Q448*H448</f>
        <v>0.033024</v>
      </c>
      <c r="S448" s="175">
        <v>0</v>
      </c>
      <c r="T448" s="176">
        <f>S448*H448</f>
        <v>0</v>
      </c>
      <c r="AR448" s="18" t="s">
        <v>131</v>
      </c>
      <c r="AT448" s="18" t="s">
        <v>126</v>
      </c>
      <c r="AU448" s="18" t="s">
        <v>84</v>
      </c>
      <c r="AY448" s="18" t="s">
        <v>124</v>
      </c>
      <c r="BE448" s="177">
        <f>IF(N448="základní",J448,0)</f>
        <v>0</v>
      </c>
      <c r="BF448" s="177">
        <f>IF(N448="snížená",J448,0)</f>
        <v>0</v>
      </c>
      <c r="BG448" s="177">
        <f>IF(N448="zákl. přenesená",J448,0)</f>
        <v>0</v>
      </c>
      <c r="BH448" s="177">
        <f>IF(N448="sníž. přenesená",J448,0)</f>
        <v>0</v>
      </c>
      <c r="BI448" s="177">
        <f>IF(N448="nulová",J448,0)</f>
        <v>0</v>
      </c>
      <c r="BJ448" s="18" t="s">
        <v>22</v>
      </c>
      <c r="BK448" s="177">
        <f>ROUND(I448*H448,2)</f>
        <v>0</v>
      </c>
      <c r="BL448" s="18" t="s">
        <v>131</v>
      </c>
      <c r="BM448" s="18" t="s">
        <v>657</v>
      </c>
    </row>
    <row r="449" spans="2:51" s="11" customFormat="1" ht="22.5" customHeight="1">
      <c r="B449" s="180"/>
      <c r="D449" s="189" t="s">
        <v>135</v>
      </c>
      <c r="E449" s="206" t="s">
        <v>31</v>
      </c>
      <c r="F449" s="207" t="s">
        <v>658</v>
      </c>
      <c r="H449" s="208">
        <v>38.4</v>
      </c>
      <c r="I449" s="184"/>
      <c r="L449" s="180"/>
      <c r="M449" s="185"/>
      <c r="N449" s="186"/>
      <c r="O449" s="186"/>
      <c r="P449" s="186"/>
      <c r="Q449" s="186"/>
      <c r="R449" s="186"/>
      <c r="S449" s="186"/>
      <c r="T449" s="187"/>
      <c r="AT449" s="181" t="s">
        <v>135</v>
      </c>
      <c r="AU449" s="181" t="s">
        <v>84</v>
      </c>
      <c r="AV449" s="11" t="s">
        <v>84</v>
      </c>
      <c r="AW449" s="11" t="s">
        <v>40</v>
      </c>
      <c r="AX449" s="11" t="s">
        <v>22</v>
      </c>
      <c r="AY449" s="181" t="s">
        <v>124</v>
      </c>
    </row>
    <row r="450" spans="2:65" s="1" customFormat="1" ht="22.5" customHeight="1">
      <c r="B450" s="165"/>
      <c r="C450" s="166" t="s">
        <v>659</v>
      </c>
      <c r="D450" s="166" t="s">
        <v>126</v>
      </c>
      <c r="E450" s="167" t="s">
        <v>660</v>
      </c>
      <c r="F450" s="168" t="s">
        <v>661</v>
      </c>
      <c r="G450" s="169" t="s">
        <v>142</v>
      </c>
      <c r="H450" s="170">
        <v>1</v>
      </c>
      <c r="I450" s="171"/>
      <c r="J450" s="172">
        <f>ROUND(I450*H450,2)</f>
        <v>0</v>
      </c>
      <c r="K450" s="168" t="s">
        <v>31</v>
      </c>
      <c r="L450" s="35"/>
      <c r="M450" s="173" t="s">
        <v>31</v>
      </c>
      <c r="N450" s="174" t="s">
        <v>48</v>
      </c>
      <c r="O450" s="36"/>
      <c r="P450" s="175">
        <f>O450*H450</f>
        <v>0</v>
      </c>
      <c r="Q450" s="175">
        <v>0</v>
      </c>
      <c r="R450" s="175">
        <f>Q450*H450</f>
        <v>0</v>
      </c>
      <c r="S450" s="175">
        <v>0</v>
      </c>
      <c r="T450" s="176">
        <f>S450*H450</f>
        <v>0</v>
      </c>
      <c r="AR450" s="18" t="s">
        <v>131</v>
      </c>
      <c r="AT450" s="18" t="s">
        <v>126</v>
      </c>
      <c r="AU450" s="18" t="s">
        <v>84</v>
      </c>
      <c r="AY450" s="18" t="s">
        <v>124</v>
      </c>
      <c r="BE450" s="177">
        <f>IF(N450="základní",J450,0)</f>
        <v>0</v>
      </c>
      <c r="BF450" s="177">
        <f>IF(N450="snížená",J450,0)</f>
        <v>0</v>
      </c>
      <c r="BG450" s="177">
        <f>IF(N450="zákl. přenesená",J450,0)</f>
        <v>0</v>
      </c>
      <c r="BH450" s="177">
        <f>IF(N450="sníž. přenesená",J450,0)</f>
        <v>0</v>
      </c>
      <c r="BI450" s="177">
        <f>IF(N450="nulová",J450,0)</f>
        <v>0</v>
      </c>
      <c r="BJ450" s="18" t="s">
        <v>22</v>
      </c>
      <c r="BK450" s="177">
        <f>ROUND(I450*H450,2)</f>
        <v>0</v>
      </c>
      <c r="BL450" s="18" t="s">
        <v>131</v>
      </c>
      <c r="BM450" s="18" t="s">
        <v>662</v>
      </c>
    </row>
    <row r="451" spans="2:47" s="1" customFormat="1" ht="30" customHeight="1">
      <c r="B451" s="35"/>
      <c r="D451" s="178" t="s">
        <v>133</v>
      </c>
      <c r="F451" s="179" t="s">
        <v>663</v>
      </c>
      <c r="I451" s="139"/>
      <c r="L451" s="35"/>
      <c r="M451" s="64"/>
      <c r="N451" s="36"/>
      <c r="O451" s="36"/>
      <c r="P451" s="36"/>
      <c r="Q451" s="36"/>
      <c r="R451" s="36"/>
      <c r="S451" s="36"/>
      <c r="T451" s="65"/>
      <c r="AT451" s="18" t="s">
        <v>133</v>
      </c>
      <c r="AU451" s="18" t="s">
        <v>84</v>
      </c>
    </row>
    <row r="452" spans="2:51" s="11" customFormat="1" ht="22.5" customHeight="1">
      <c r="B452" s="180"/>
      <c r="D452" s="189" t="s">
        <v>135</v>
      </c>
      <c r="E452" s="206" t="s">
        <v>31</v>
      </c>
      <c r="F452" s="207" t="s">
        <v>22</v>
      </c>
      <c r="H452" s="208">
        <v>1</v>
      </c>
      <c r="I452" s="184"/>
      <c r="L452" s="180"/>
      <c r="M452" s="185"/>
      <c r="N452" s="186"/>
      <c r="O452" s="186"/>
      <c r="P452" s="186"/>
      <c r="Q452" s="186"/>
      <c r="R452" s="186"/>
      <c r="S452" s="186"/>
      <c r="T452" s="187"/>
      <c r="AT452" s="181" t="s">
        <v>135</v>
      </c>
      <c r="AU452" s="181" t="s">
        <v>84</v>
      </c>
      <c r="AV452" s="11" t="s">
        <v>84</v>
      </c>
      <c r="AW452" s="11" t="s">
        <v>40</v>
      </c>
      <c r="AX452" s="11" t="s">
        <v>22</v>
      </c>
      <c r="AY452" s="181" t="s">
        <v>124</v>
      </c>
    </row>
    <row r="453" spans="2:65" s="1" customFormat="1" ht="22.5" customHeight="1">
      <c r="B453" s="165"/>
      <c r="C453" s="166" t="s">
        <v>664</v>
      </c>
      <c r="D453" s="166" t="s">
        <v>126</v>
      </c>
      <c r="E453" s="167" t="s">
        <v>665</v>
      </c>
      <c r="F453" s="168" t="s">
        <v>666</v>
      </c>
      <c r="G453" s="169" t="s">
        <v>158</v>
      </c>
      <c r="H453" s="170">
        <v>1</v>
      </c>
      <c r="I453" s="171"/>
      <c r="J453" s="172">
        <f>ROUND(I453*H453,2)</f>
        <v>0</v>
      </c>
      <c r="K453" s="168" t="s">
        <v>130</v>
      </c>
      <c r="L453" s="35"/>
      <c r="M453" s="173" t="s">
        <v>31</v>
      </c>
      <c r="N453" s="174" t="s">
        <v>48</v>
      </c>
      <c r="O453" s="36"/>
      <c r="P453" s="175">
        <f>O453*H453</f>
        <v>0</v>
      </c>
      <c r="Q453" s="175">
        <v>0</v>
      </c>
      <c r="R453" s="175">
        <f>Q453*H453</f>
        <v>0</v>
      </c>
      <c r="S453" s="175">
        <v>0</v>
      </c>
      <c r="T453" s="176">
        <f>S453*H453</f>
        <v>0</v>
      </c>
      <c r="AR453" s="18" t="s">
        <v>131</v>
      </c>
      <c r="AT453" s="18" t="s">
        <v>126</v>
      </c>
      <c r="AU453" s="18" t="s">
        <v>84</v>
      </c>
      <c r="AY453" s="18" t="s">
        <v>124</v>
      </c>
      <c r="BE453" s="177">
        <f>IF(N453="základní",J453,0)</f>
        <v>0</v>
      </c>
      <c r="BF453" s="177">
        <f>IF(N453="snížená",J453,0)</f>
        <v>0</v>
      </c>
      <c r="BG453" s="177">
        <f>IF(N453="zákl. přenesená",J453,0)</f>
        <v>0</v>
      </c>
      <c r="BH453" s="177">
        <f>IF(N453="sníž. přenesená",J453,0)</f>
        <v>0</v>
      </c>
      <c r="BI453" s="177">
        <f>IF(N453="nulová",J453,0)</f>
        <v>0</v>
      </c>
      <c r="BJ453" s="18" t="s">
        <v>22</v>
      </c>
      <c r="BK453" s="177">
        <f>ROUND(I453*H453,2)</f>
        <v>0</v>
      </c>
      <c r="BL453" s="18" t="s">
        <v>131</v>
      </c>
      <c r="BM453" s="18" t="s">
        <v>667</v>
      </c>
    </row>
    <row r="454" spans="2:47" s="1" customFormat="1" ht="22.5" customHeight="1">
      <c r="B454" s="35"/>
      <c r="D454" s="178" t="s">
        <v>133</v>
      </c>
      <c r="F454" s="179" t="s">
        <v>668</v>
      </c>
      <c r="I454" s="139"/>
      <c r="L454" s="35"/>
      <c r="M454" s="64"/>
      <c r="N454" s="36"/>
      <c r="O454" s="36"/>
      <c r="P454" s="36"/>
      <c r="Q454" s="36"/>
      <c r="R454" s="36"/>
      <c r="S454" s="36"/>
      <c r="T454" s="65"/>
      <c r="AT454" s="18" t="s">
        <v>133</v>
      </c>
      <c r="AU454" s="18" t="s">
        <v>84</v>
      </c>
    </row>
    <row r="455" spans="2:51" s="11" customFormat="1" ht="22.5" customHeight="1">
      <c r="B455" s="180"/>
      <c r="D455" s="189" t="s">
        <v>135</v>
      </c>
      <c r="E455" s="206" t="s">
        <v>31</v>
      </c>
      <c r="F455" s="207" t="s">
        <v>669</v>
      </c>
      <c r="H455" s="208">
        <v>1</v>
      </c>
      <c r="I455" s="184"/>
      <c r="L455" s="180"/>
      <c r="M455" s="185"/>
      <c r="N455" s="186"/>
      <c r="O455" s="186"/>
      <c r="P455" s="186"/>
      <c r="Q455" s="186"/>
      <c r="R455" s="186"/>
      <c r="S455" s="186"/>
      <c r="T455" s="187"/>
      <c r="AT455" s="181" t="s">
        <v>135</v>
      </c>
      <c r="AU455" s="181" t="s">
        <v>84</v>
      </c>
      <c r="AV455" s="11" t="s">
        <v>84</v>
      </c>
      <c r="AW455" s="11" t="s">
        <v>40</v>
      </c>
      <c r="AX455" s="11" t="s">
        <v>22</v>
      </c>
      <c r="AY455" s="181" t="s">
        <v>124</v>
      </c>
    </row>
    <row r="456" spans="2:65" s="1" customFormat="1" ht="22.5" customHeight="1">
      <c r="B456" s="165"/>
      <c r="C456" s="166" t="s">
        <v>670</v>
      </c>
      <c r="D456" s="166" t="s">
        <v>126</v>
      </c>
      <c r="E456" s="167" t="s">
        <v>671</v>
      </c>
      <c r="F456" s="168" t="s">
        <v>672</v>
      </c>
      <c r="G456" s="169" t="s">
        <v>432</v>
      </c>
      <c r="H456" s="170">
        <v>8</v>
      </c>
      <c r="I456" s="171"/>
      <c r="J456" s="172">
        <f>ROUND(I456*H456,2)</f>
        <v>0</v>
      </c>
      <c r="K456" s="168" t="s">
        <v>31</v>
      </c>
      <c r="L456" s="35"/>
      <c r="M456" s="173" t="s">
        <v>31</v>
      </c>
      <c r="N456" s="174" t="s">
        <v>48</v>
      </c>
      <c r="O456" s="36"/>
      <c r="P456" s="175">
        <f>O456*H456</f>
        <v>0</v>
      </c>
      <c r="Q456" s="175">
        <v>0.00702</v>
      </c>
      <c r="R456" s="175">
        <f>Q456*H456</f>
        <v>0.05616</v>
      </c>
      <c r="S456" s="175">
        <v>0</v>
      </c>
      <c r="T456" s="176">
        <f>S456*H456</f>
        <v>0</v>
      </c>
      <c r="AR456" s="18" t="s">
        <v>131</v>
      </c>
      <c r="AT456" s="18" t="s">
        <v>126</v>
      </c>
      <c r="AU456" s="18" t="s">
        <v>84</v>
      </c>
      <c r="AY456" s="18" t="s">
        <v>124</v>
      </c>
      <c r="BE456" s="177">
        <f>IF(N456="základní",J456,0)</f>
        <v>0</v>
      </c>
      <c r="BF456" s="177">
        <f>IF(N456="snížená",J456,0)</f>
        <v>0</v>
      </c>
      <c r="BG456" s="177">
        <f>IF(N456="zákl. přenesená",J456,0)</f>
        <v>0</v>
      </c>
      <c r="BH456" s="177">
        <f>IF(N456="sníž. přenesená",J456,0)</f>
        <v>0</v>
      </c>
      <c r="BI456" s="177">
        <f>IF(N456="nulová",J456,0)</f>
        <v>0</v>
      </c>
      <c r="BJ456" s="18" t="s">
        <v>22</v>
      </c>
      <c r="BK456" s="177">
        <f>ROUND(I456*H456,2)</f>
        <v>0</v>
      </c>
      <c r="BL456" s="18" t="s">
        <v>131</v>
      </c>
      <c r="BM456" s="18" t="s">
        <v>673</v>
      </c>
    </row>
    <row r="457" spans="2:47" s="1" customFormat="1" ht="22.5" customHeight="1">
      <c r="B457" s="35"/>
      <c r="D457" s="178" t="s">
        <v>133</v>
      </c>
      <c r="F457" s="179" t="s">
        <v>672</v>
      </c>
      <c r="I457" s="139"/>
      <c r="L457" s="35"/>
      <c r="M457" s="64"/>
      <c r="N457" s="36"/>
      <c r="O457" s="36"/>
      <c r="P457" s="36"/>
      <c r="Q457" s="36"/>
      <c r="R457" s="36"/>
      <c r="S457" s="36"/>
      <c r="T457" s="65"/>
      <c r="AT457" s="18" t="s">
        <v>133</v>
      </c>
      <c r="AU457" s="18" t="s">
        <v>84</v>
      </c>
    </row>
    <row r="458" spans="2:51" s="11" customFormat="1" ht="22.5" customHeight="1">
      <c r="B458" s="180"/>
      <c r="D458" s="189" t="s">
        <v>135</v>
      </c>
      <c r="E458" s="206" t="s">
        <v>31</v>
      </c>
      <c r="F458" s="207" t="s">
        <v>674</v>
      </c>
      <c r="H458" s="208">
        <v>8</v>
      </c>
      <c r="I458" s="184"/>
      <c r="L458" s="180"/>
      <c r="M458" s="185"/>
      <c r="N458" s="186"/>
      <c r="O458" s="186"/>
      <c r="P458" s="186"/>
      <c r="Q458" s="186"/>
      <c r="R458" s="186"/>
      <c r="S458" s="186"/>
      <c r="T458" s="187"/>
      <c r="AT458" s="181" t="s">
        <v>135</v>
      </c>
      <c r="AU458" s="181" t="s">
        <v>84</v>
      </c>
      <c r="AV458" s="11" t="s">
        <v>84</v>
      </c>
      <c r="AW458" s="11" t="s">
        <v>40</v>
      </c>
      <c r="AX458" s="11" t="s">
        <v>22</v>
      </c>
      <c r="AY458" s="181" t="s">
        <v>124</v>
      </c>
    </row>
    <row r="459" spans="2:65" s="1" customFormat="1" ht="22.5" customHeight="1">
      <c r="B459" s="165"/>
      <c r="C459" s="166" t="s">
        <v>675</v>
      </c>
      <c r="D459" s="166" t="s">
        <v>126</v>
      </c>
      <c r="E459" s="167" t="s">
        <v>676</v>
      </c>
      <c r="F459" s="168" t="s">
        <v>677</v>
      </c>
      <c r="G459" s="169" t="s">
        <v>432</v>
      </c>
      <c r="H459" s="170">
        <v>54</v>
      </c>
      <c r="I459" s="171"/>
      <c r="J459" s="172">
        <f>ROUND(I459*H459,2)</f>
        <v>0</v>
      </c>
      <c r="K459" s="168" t="s">
        <v>130</v>
      </c>
      <c r="L459" s="35"/>
      <c r="M459" s="173" t="s">
        <v>31</v>
      </c>
      <c r="N459" s="174" t="s">
        <v>48</v>
      </c>
      <c r="O459" s="36"/>
      <c r="P459" s="175">
        <f>O459*H459</f>
        <v>0</v>
      </c>
      <c r="Q459" s="175">
        <v>0</v>
      </c>
      <c r="R459" s="175">
        <f>Q459*H459</f>
        <v>0</v>
      </c>
      <c r="S459" s="175">
        <v>0</v>
      </c>
      <c r="T459" s="176">
        <f>S459*H459</f>
        <v>0</v>
      </c>
      <c r="AR459" s="18" t="s">
        <v>131</v>
      </c>
      <c r="AT459" s="18" t="s">
        <v>126</v>
      </c>
      <c r="AU459" s="18" t="s">
        <v>84</v>
      </c>
      <c r="AY459" s="18" t="s">
        <v>124</v>
      </c>
      <c r="BE459" s="177">
        <f>IF(N459="základní",J459,0)</f>
        <v>0</v>
      </c>
      <c r="BF459" s="177">
        <f>IF(N459="snížená",J459,0)</f>
        <v>0</v>
      </c>
      <c r="BG459" s="177">
        <f>IF(N459="zákl. přenesená",J459,0)</f>
        <v>0</v>
      </c>
      <c r="BH459" s="177">
        <f>IF(N459="sníž. přenesená",J459,0)</f>
        <v>0</v>
      </c>
      <c r="BI459" s="177">
        <f>IF(N459="nulová",J459,0)</f>
        <v>0</v>
      </c>
      <c r="BJ459" s="18" t="s">
        <v>22</v>
      </c>
      <c r="BK459" s="177">
        <f>ROUND(I459*H459,2)</f>
        <v>0</v>
      </c>
      <c r="BL459" s="18" t="s">
        <v>131</v>
      </c>
      <c r="BM459" s="18" t="s">
        <v>678</v>
      </c>
    </row>
    <row r="460" spans="2:47" s="1" customFormat="1" ht="30" customHeight="1">
      <c r="B460" s="35"/>
      <c r="D460" s="178" t="s">
        <v>133</v>
      </c>
      <c r="F460" s="179" t="s">
        <v>679</v>
      </c>
      <c r="I460" s="139"/>
      <c r="L460" s="35"/>
      <c r="M460" s="64"/>
      <c r="N460" s="36"/>
      <c r="O460" s="36"/>
      <c r="P460" s="36"/>
      <c r="Q460" s="36"/>
      <c r="R460" s="36"/>
      <c r="S460" s="36"/>
      <c r="T460" s="65"/>
      <c r="AT460" s="18" t="s">
        <v>133</v>
      </c>
      <c r="AU460" s="18" t="s">
        <v>84</v>
      </c>
    </row>
    <row r="461" spans="2:51" s="11" customFormat="1" ht="22.5" customHeight="1">
      <c r="B461" s="180"/>
      <c r="D461" s="189" t="s">
        <v>135</v>
      </c>
      <c r="E461" s="206" t="s">
        <v>31</v>
      </c>
      <c r="F461" s="207" t="s">
        <v>680</v>
      </c>
      <c r="H461" s="208">
        <v>54</v>
      </c>
      <c r="I461" s="184"/>
      <c r="L461" s="180"/>
      <c r="M461" s="185"/>
      <c r="N461" s="186"/>
      <c r="O461" s="186"/>
      <c r="P461" s="186"/>
      <c r="Q461" s="186"/>
      <c r="R461" s="186"/>
      <c r="S461" s="186"/>
      <c r="T461" s="187"/>
      <c r="AT461" s="181" t="s">
        <v>135</v>
      </c>
      <c r="AU461" s="181" t="s">
        <v>84</v>
      </c>
      <c r="AV461" s="11" t="s">
        <v>84</v>
      </c>
      <c r="AW461" s="11" t="s">
        <v>40</v>
      </c>
      <c r="AX461" s="11" t="s">
        <v>22</v>
      </c>
      <c r="AY461" s="181" t="s">
        <v>124</v>
      </c>
    </row>
    <row r="462" spans="2:65" s="1" customFormat="1" ht="31.5" customHeight="1">
      <c r="B462" s="165"/>
      <c r="C462" s="166" t="s">
        <v>681</v>
      </c>
      <c r="D462" s="166" t="s">
        <v>126</v>
      </c>
      <c r="E462" s="167" t="s">
        <v>682</v>
      </c>
      <c r="F462" s="168" t="s">
        <v>683</v>
      </c>
      <c r="G462" s="169" t="s">
        <v>432</v>
      </c>
      <c r="H462" s="170">
        <v>8</v>
      </c>
      <c r="I462" s="171"/>
      <c r="J462" s="172">
        <f>ROUND(I462*H462,2)</f>
        <v>0</v>
      </c>
      <c r="K462" s="168" t="s">
        <v>130</v>
      </c>
      <c r="L462" s="35"/>
      <c r="M462" s="173" t="s">
        <v>31</v>
      </c>
      <c r="N462" s="174" t="s">
        <v>48</v>
      </c>
      <c r="O462" s="36"/>
      <c r="P462" s="175">
        <f>O462*H462</f>
        <v>0</v>
      </c>
      <c r="Q462" s="175">
        <v>0</v>
      </c>
      <c r="R462" s="175">
        <f>Q462*H462</f>
        <v>0</v>
      </c>
      <c r="S462" s="175">
        <v>0</v>
      </c>
      <c r="T462" s="176">
        <f>S462*H462</f>
        <v>0</v>
      </c>
      <c r="AR462" s="18" t="s">
        <v>131</v>
      </c>
      <c r="AT462" s="18" t="s">
        <v>126</v>
      </c>
      <c r="AU462" s="18" t="s">
        <v>84</v>
      </c>
      <c r="AY462" s="18" t="s">
        <v>124</v>
      </c>
      <c r="BE462" s="177">
        <f>IF(N462="základní",J462,0)</f>
        <v>0</v>
      </c>
      <c r="BF462" s="177">
        <f>IF(N462="snížená",J462,0)</f>
        <v>0</v>
      </c>
      <c r="BG462" s="177">
        <f>IF(N462="zákl. přenesená",J462,0)</f>
        <v>0</v>
      </c>
      <c r="BH462" s="177">
        <f>IF(N462="sníž. přenesená",J462,0)</f>
        <v>0</v>
      </c>
      <c r="BI462" s="177">
        <f>IF(N462="nulová",J462,0)</f>
        <v>0</v>
      </c>
      <c r="BJ462" s="18" t="s">
        <v>22</v>
      </c>
      <c r="BK462" s="177">
        <f>ROUND(I462*H462,2)</f>
        <v>0</v>
      </c>
      <c r="BL462" s="18" t="s">
        <v>131</v>
      </c>
      <c r="BM462" s="18" t="s">
        <v>684</v>
      </c>
    </row>
    <row r="463" spans="2:47" s="1" customFormat="1" ht="22.5" customHeight="1">
      <c r="B463" s="35"/>
      <c r="D463" s="178" t="s">
        <v>133</v>
      </c>
      <c r="F463" s="179" t="s">
        <v>685</v>
      </c>
      <c r="I463" s="139"/>
      <c r="L463" s="35"/>
      <c r="M463" s="64"/>
      <c r="N463" s="36"/>
      <c r="O463" s="36"/>
      <c r="P463" s="36"/>
      <c r="Q463" s="36"/>
      <c r="R463" s="36"/>
      <c r="S463" s="36"/>
      <c r="T463" s="65"/>
      <c r="AT463" s="18" t="s">
        <v>133</v>
      </c>
      <c r="AU463" s="18" t="s">
        <v>84</v>
      </c>
    </row>
    <row r="464" spans="2:51" s="11" customFormat="1" ht="22.5" customHeight="1">
      <c r="B464" s="180"/>
      <c r="D464" s="178" t="s">
        <v>135</v>
      </c>
      <c r="E464" s="181" t="s">
        <v>31</v>
      </c>
      <c r="F464" s="182" t="s">
        <v>686</v>
      </c>
      <c r="H464" s="183">
        <v>8</v>
      </c>
      <c r="I464" s="184"/>
      <c r="L464" s="180"/>
      <c r="M464" s="185"/>
      <c r="N464" s="186"/>
      <c r="O464" s="186"/>
      <c r="P464" s="186"/>
      <c r="Q464" s="186"/>
      <c r="R464" s="186"/>
      <c r="S464" s="186"/>
      <c r="T464" s="187"/>
      <c r="AT464" s="181" t="s">
        <v>135</v>
      </c>
      <c r="AU464" s="181" t="s">
        <v>84</v>
      </c>
      <c r="AV464" s="11" t="s">
        <v>84</v>
      </c>
      <c r="AW464" s="11" t="s">
        <v>40</v>
      </c>
      <c r="AX464" s="11" t="s">
        <v>22</v>
      </c>
      <c r="AY464" s="181" t="s">
        <v>124</v>
      </c>
    </row>
    <row r="465" spans="2:63" s="10" customFormat="1" ht="29.25" customHeight="1">
      <c r="B465" s="151"/>
      <c r="D465" s="162" t="s">
        <v>76</v>
      </c>
      <c r="E465" s="163" t="s">
        <v>131</v>
      </c>
      <c r="F465" s="163" t="s">
        <v>687</v>
      </c>
      <c r="I465" s="154"/>
      <c r="J465" s="164">
        <f>BK465</f>
        <v>0</v>
      </c>
      <c r="L465" s="151"/>
      <c r="M465" s="156"/>
      <c r="N465" s="157"/>
      <c r="O465" s="157"/>
      <c r="P465" s="158">
        <f>SUM(P466:P469)</f>
        <v>0</v>
      </c>
      <c r="Q465" s="157"/>
      <c r="R465" s="158">
        <f>SUM(R466:R469)</f>
        <v>1.819584</v>
      </c>
      <c r="S465" s="157"/>
      <c r="T465" s="159">
        <f>SUM(T466:T469)</f>
        <v>0</v>
      </c>
      <c r="AR465" s="152" t="s">
        <v>22</v>
      </c>
      <c r="AT465" s="160" t="s">
        <v>76</v>
      </c>
      <c r="AU465" s="160" t="s">
        <v>22</v>
      </c>
      <c r="AY465" s="152" t="s">
        <v>124</v>
      </c>
      <c r="BK465" s="161">
        <f>SUM(BK466:BK469)</f>
        <v>0</v>
      </c>
    </row>
    <row r="466" spans="2:65" s="1" customFormat="1" ht="22.5" customHeight="1">
      <c r="B466" s="165"/>
      <c r="C466" s="166" t="s">
        <v>688</v>
      </c>
      <c r="D466" s="166" t="s">
        <v>126</v>
      </c>
      <c r="E466" s="167" t="s">
        <v>689</v>
      </c>
      <c r="F466" s="168" t="s">
        <v>690</v>
      </c>
      <c r="G466" s="169" t="s">
        <v>188</v>
      </c>
      <c r="H466" s="170">
        <v>2.16</v>
      </c>
      <c r="I466" s="171"/>
      <c r="J466" s="172">
        <f>ROUND(I466*H466,2)</f>
        <v>0</v>
      </c>
      <c r="K466" s="168" t="s">
        <v>130</v>
      </c>
      <c r="L466" s="35"/>
      <c r="M466" s="173" t="s">
        <v>31</v>
      </c>
      <c r="N466" s="174" t="s">
        <v>48</v>
      </c>
      <c r="O466" s="36"/>
      <c r="P466" s="175">
        <f>O466*H466</f>
        <v>0</v>
      </c>
      <c r="Q466" s="175">
        <v>0.8424</v>
      </c>
      <c r="R466" s="175">
        <f>Q466*H466</f>
        <v>1.819584</v>
      </c>
      <c r="S466" s="175">
        <v>0</v>
      </c>
      <c r="T466" s="176">
        <f>S466*H466</f>
        <v>0</v>
      </c>
      <c r="AR466" s="18" t="s">
        <v>131</v>
      </c>
      <c r="AT466" s="18" t="s">
        <v>126</v>
      </c>
      <c r="AU466" s="18" t="s">
        <v>84</v>
      </c>
      <c r="AY466" s="18" t="s">
        <v>124</v>
      </c>
      <c r="BE466" s="177">
        <f>IF(N466="základní",J466,0)</f>
        <v>0</v>
      </c>
      <c r="BF466" s="177">
        <f>IF(N466="snížená",J466,0)</f>
        <v>0</v>
      </c>
      <c r="BG466" s="177">
        <f>IF(N466="zákl. přenesená",J466,0)</f>
        <v>0</v>
      </c>
      <c r="BH466" s="177">
        <f>IF(N466="sníž. přenesená",J466,0)</f>
        <v>0</v>
      </c>
      <c r="BI466" s="177">
        <f>IF(N466="nulová",J466,0)</f>
        <v>0</v>
      </c>
      <c r="BJ466" s="18" t="s">
        <v>22</v>
      </c>
      <c r="BK466" s="177">
        <f>ROUND(I466*H466,2)</f>
        <v>0</v>
      </c>
      <c r="BL466" s="18" t="s">
        <v>131</v>
      </c>
      <c r="BM466" s="18" t="s">
        <v>691</v>
      </c>
    </row>
    <row r="467" spans="2:47" s="1" customFormat="1" ht="22.5" customHeight="1">
      <c r="B467" s="35"/>
      <c r="D467" s="178" t="s">
        <v>133</v>
      </c>
      <c r="F467" s="179" t="s">
        <v>692</v>
      </c>
      <c r="I467" s="139"/>
      <c r="L467" s="35"/>
      <c r="M467" s="64"/>
      <c r="N467" s="36"/>
      <c r="O467" s="36"/>
      <c r="P467" s="36"/>
      <c r="Q467" s="36"/>
      <c r="R467" s="36"/>
      <c r="S467" s="36"/>
      <c r="T467" s="65"/>
      <c r="AT467" s="18" t="s">
        <v>133</v>
      </c>
      <c r="AU467" s="18" t="s">
        <v>84</v>
      </c>
    </row>
    <row r="468" spans="2:51" s="13" customFormat="1" ht="22.5" customHeight="1">
      <c r="B468" s="198"/>
      <c r="D468" s="178" t="s">
        <v>135</v>
      </c>
      <c r="E468" s="199" t="s">
        <v>31</v>
      </c>
      <c r="F468" s="200" t="s">
        <v>693</v>
      </c>
      <c r="H468" s="201" t="s">
        <v>31</v>
      </c>
      <c r="I468" s="202"/>
      <c r="L468" s="198"/>
      <c r="M468" s="203"/>
      <c r="N468" s="204"/>
      <c r="O468" s="204"/>
      <c r="P468" s="204"/>
      <c r="Q468" s="204"/>
      <c r="R468" s="204"/>
      <c r="S468" s="204"/>
      <c r="T468" s="205"/>
      <c r="AT468" s="201" t="s">
        <v>135</v>
      </c>
      <c r="AU468" s="201" t="s">
        <v>84</v>
      </c>
      <c r="AV468" s="13" t="s">
        <v>22</v>
      </c>
      <c r="AW468" s="13" t="s">
        <v>40</v>
      </c>
      <c r="AX468" s="13" t="s">
        <v>77</v>
      </c>
      <c r="AY468" s="201" t="s">
        <v>124</v>
      </c>
    </row>
    <row r="469" spans="2:51" s="11" customFormat="1" ht="22.5" customHeight="1">
      <c r="B469" s="180"/>
      <c r="D469" s="178" t="s">
        <v>135</v>
      </c>
      <c r="E469" s="181" t="s">
        <v>31</v>
      </c>
      <c r="F469" s="182" t="s">
        <v>694</v>
      </c>
      <c r="H469" s="183">
        <v>2.16</v>
      </c>
      <c r="I469" s="184"/>
      <c r="L469" s="180"/>
      <c r="M469" s="185"/>
      <c r="N469" s="186"/>
      <c r="O469" s="186"/>
      <c r="P469" s="186"/>
      <c r="Q469" s="186"/>
      <c r="R469" s="186"/>
      <c r="S469" s="186"/>
      <c r="T469" s="187"/>
      <c r="AT469" s="181" t="s">
        <v>135</v>
      </c>
      <c r="AU469" s="181" t="s">
        <v>84</v>
      </c>
      <c r="AV469" s="11" t="s">
        <v>84</v>
      </c>
      <c r="AW469" s="11" t="s">
        <v>40</v>
      </c>
      <c r="AX469" s="11" t="s">
        <v>22</v>
      </c>
      <c r="AY469" s="181" t="s">
        <v>124</v>
      </c>
    </row>
    <row r="470" spans="2:63" s="10" customFormat="1" ht="29.25" customHeight="1">
      <c r="B470" s="151"/>
      <c r="D470" s="162" t="s">
        <v>76</v>
      </c>
      <c r="E470" s="163" t="s">
        <v>168</v>
      </c>
      <c r="F470" s="163" t="s">
        <v>695</v>
      </c>
      <c r="I470" s="154"/>
      <c r="J470" s="164">
        <f>BK470</f>
        <v>0</v>
      </c>
      <c r="L470" s="151"/>
      <c r="M470" s="156"/>
      <c r="N470" s="157"/>
      <c r="O470" s="157"/>
      <c r="P470" s="158">
        <f>SUM(P471:P479)</f>
        <v>0</v>
      </c>
      <c r="Q470" s="157"/>
      <c r="R470" s="158">
        <f>SUM(R471:R479)</f>
        <v>1.40277</v>
      </c>
      <c r="S470" s="157"/>
      <c r="T470" s="159">
        <f>SUM(T471:T479)</f>
        <v>0</v>
      </c>
      <c r="AR470" s="152" t="s">
        <v>22</v>
      </c>
      <c r="AT470" s="160" t="s">
        <v>76</v>
      </c>
      <c r="AU470" s="160" t="s">
        <v>22</v>
      </c>
      <c r="AY470" s="152" t="s">
        <v>124</v>
      </c>
      <c r="BK470" s="161">
        <f>SUM(BK471:BK479)</f>
        <v>0</v>
      </c>
    </row>
    <row r="471" spans="2:65" s="1" customFormat="1" ht="31.5" customHeight="1">
      <c r="B471" s="165"/>
      <c r="C471" s="166" t="s">
        <v>696</v>
      </c>
      <c r="D471" s="166" t="s">
        <v>126</v>
      </c>
      <c r="E471" s="167" t="s">
        <v>697</v>
      </c>
      <c r="F471" s="168" t="s">
        <v>698</v>
      </c>
      <c r="G471" s="169" t="s">
        <v>129</v>
      </c>
      <c r="H471" s="170">
        <v>24.61</v>
      </c>
      <c r="I471" s="171"/>
      <c r="J471" s="172">
        <f>ROUND(I471*H471,2)</f>
        <v>0</v>
      </c>
      <c r="K471" s="168" t="s">
        <v>130</v>
      </c>
      <c r="L471" s="35"/>
      <c r="M471" s="173" t="s">
        <v>31</v>
      </c>
      <c r="N471" s="174" t="s">
        <v>48</v>
      </c>
      <c r="O471" s="36"/>
      <c r="P471" s="175">
        <f>O471*H471</f>
        <v>0</v>
      </c>
      <c r="Q471" s="175">
        <v>0.057</v>
      </c>
      <c r="R471" s="175">
        <f>Q471*H471</f>
        <v>1.40277</v>
      </c>
      <c r="S471" s="175">
        <v>0</v>
      </c>
      <c r="T471" s="176">
        <f>S471*H471</f>
        <v>0</v>
      </c>
      <c r="AR471" s="18" t="s">
        <v>131</v>
      </c>
      <c r="AT471" s="18" t="s">
        <v>126</v>
      </c>
      <c r="AU471" s="18" t="s">
        <v>84</v>
      </c>
      <c r="AY471" s="18" t="s">
        <v>124</v>
      </c>
      <c r="BE471" s="177">
        <f>IF(N471="základní",J471,0)</f>
        <v>0</v>
      </c>
      <c r="BF471" s="177">
        <f>IF(N471="snížená",J471,0)</f>
        <v>0</v>
      </c>
      <c r="BG471" s="177">
        <f>IF(N471="zákl. přenesená",J471,0)</f>
        <v>0</v>
      </c>
      <c r="BH471" s="177">
        <f>IF(N471="sníž. přenesená",J471,0)</f>
        <v>0</v>
      </c>
      <c r="BI471" s="177">
        <f>IF(N471="nulová",J471,0)</f>
        <v>0</v>
      </c>
      <c r="BJ471" s="18" t="s">
        <v>22</v>
      </c>
      <c r="BK471" s="177">
        <f>ROUND(I471*H471,2)</f>
        <v>0</v>
      </c>
      <c r="BL471" s="18" t="s">
        <v>131</v>
      </c>
      <c r="BM471" s="18" t="s">
        <v>699</v>
      </c>
    </row>
    <row r="472" spans="2:51" s="13" customFormat="1" ht="22.5" customHeight="1">
      <c r="B472" s="198"/>
      <c r="D472" s="178" t="s">
        <v>135</v>
      </c>
      <c r="E472" s="199" t="s">
        <v>31</v>
      </c>
      <c r="F472" s="200" t="s">
        <v>700</v>
      </c>
      <c r="H472" s="201" t="s">
        <v>31</v>
      </c>
      <c r="I472" s="202"/>
      <c r="L472" s="198"/>
      <c r="M472" s="203"/>
      <c r="N472" s="204"/>
      <c r="O472" s="204"/>
      <c r="P472" s="204"/>
      <c r="Q472" s="204"/>
      <c r="R472" s="204"/>
      <c r="S472" s="204"/>
      <c r="T472" s="205"/>
      <c r="AT472" s="201" t="s">
        <v>135</v>
      </c>
      <c r="AU472" s="201" t="s">
        <v>84</v>
      </c>
      <c r="AV472" s="13" t="s">
        <v>22</v>
      </c>
      <c r="AW472" s="13" t="s">
        <v>40</v>
      </c>
      <c r="AX472" s="13" t="s">
        <v>77</v>
      </c>
      <c r="AY472" s="201" t="s">
        <v>124</v>
      </c>
    </row>
    <row r="473" spans="2:51" s="11" customFormat="1" ht="22.5" customHeight="1">
      <c r="B473" s="180"/>
      <c r="D473" s="178" t="s">
        <v>135</v>
      </c>
      <c r="E473" s="181" t="s">
        <v>31</v>
      </c>
      <c r="F473" s="182" t="s">
        <v>701</v>
      </c>
      <c r="H473" s="183">
        <v>4.2</v>
      </c>
      <c r="I473" s="184"/>
      <c r="L473" s="180"/>
      <c r="M473" s="185"/>
      <c r="N473" s="186"/>
      <c r="O473" s="186"/>
      <c r="P473" s="186"/>
      <c r="Q473" s="186"/>
      <c r="R473" s="186"/>
      <c r="S473" s="186"/>
      <c r="T473" s="187"/>
      <c r="AT473" s="181" t="s">
        <v>135</v>
      </c>
      <c r="AU473" s="181" t="s">
        <v>84</v>
      </c>
      <c r="AV473" s="11" t="s">
        <v>84</v>
      </c>
      <c r="AW473" s="11" t="s">
        <v>40</v>
      </c>
      <c r="AX473" s="11" t="s">
        <v>77</v>
      </c>
      <c r="AY473" s="181" t="s">
        <v>124</v>
      </c>
    </row>
    <row r="474" spans="2:51" s="11" customFormat="1" ht="22.5" customHeight="1">
      <c r="B474" s="180"/>
      <c r="D474" s="178" t="s">
        <v>135</v>
      </c>
      <c r="E474" s="181" t="s">
        <v>31</v>
      </c>
      <c r="F474" s="182" t="s">
        <v>702</v>
      </c>
      <c r="H474" s="183">
        <v>4.086</v>
      </c>
      <c r="I474" s="184"/>
      <c r="L474" s="180"/>
      <c r="M474" s="185"/>
      <c r="N474" s="186"/>
      <c r="O474" s="186"/>
      <c r="P474" s="186"/>
      <c r="Q474" s="186"/>
      <c r="R474" s="186"/>
      <c r="S474" s="186"/>
      <c r="T474" s="187"/>
      <c r="AT474" s="181" t="s">
        <v>135</v>
      </c>
      <c r="AU474" s="181" t="s">
        <v>84</v>
      </c>
      <c r="AV474" s="11" t="s">
        <v>84</v>
      </c>
      <c r="AW474" s="11" t="s">
        <v>40</v>
      </c>
      <c r="AX474" s="11" t="s">
        <v>77</v>
      </c>
      <c r="AY474" s="181" t="s">
        <v>124</v>
      </c>
    </row>
    <row r="475" spans="2:51" s="11" customFormat="1" ht="22.5" customHeight="1">
      <c r="B475" s="180"/>
      <c r="D475" s="178" t="s">
        <v>135</v>
      </c>
      <c r="E475" s="181" t="s">
        <v>31</v>
      </c>
      <c r="F475" s="182" t="s">
        <v>703</v>
      </c>
      <c r="H475" s="183">
        <v>1.648</v>
      </c>
      <c r="I475" s="184"/>
      <c r="L475" s="180"/>
      <c r="M475" s="185"/>
      <c r="N475" s="186"/>
      <c r="O475" s="186"/>
      <c r="P475" s="186"/>
      <c r="Q475" s="186"/>
      <c r="R475" s="186"/>
      <c r="S475" s="186"/>
      <c r="T475" s="187"/>
      <c r="AT475" s="181" t="s">
        <v>135</v>
      </c>
      <c r="AU475" s="181" t="s">
        <v>84</v>
      </c>
      <c r="AV475" s="11" t="s">
        <v>84</v>
      </c>
      <c r="AW475" s="11" t="s">
        <v>40</v>
      </c>
      <c r="AX475" s="11" t="s">
        <v>77</v>
      </c>
      <c r="AY475" s="181" t="s">
        <v>124</v>
      </c>
    </row>
    <row r="476" spans="2:51" s="11" customFormat="1" ht="22.5" customHeight="1">
      <c r="B476" s="180"/>
      <c r="D476" s="178" t="s">
        <v>135</v>
      </c>
      <c r="E476" s="181" t="s">
        <v>31</v>
      </c>
      <c r="F476" s="182" t="s">
        <v>704</v>
      </c>
      <c r="H476" s="183">
        <v>2.028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135</v>
      </c>
      <c r="AU476" s="181" t="s">
        <v>84</v>
      </c>
      <c r="AV476" s="11" t="s">
        <v>84</v>
      </c>
      <c r="AW476" s="11" t="s">
        <v>40</v>
      </c>
      <c r="AX476" s="11" t="s">
        <v>77</v>
      </c>
      <c r="AY476" s="181" t="s">
        <v>124</v>
      </c>
    </row>
    <row r="477" spans="2:51" s="13" customFormat="1" ht="22.5" customHeight="1">
      <c r="B477" s="198"/>
      <c r="D477" s="178" t="s">
        <v>135</v>
      </c>
      <c r="E477" s="199" t="s">
        <v>31</v>
      </c>
      <c r="F477" s="200" t="s">
        <v>705</v>
      </c>
      <c r="H477" s="201" t="s">
        <v>31</v>
      </c>
      <c r="I477" s="202"/>
      <c r="L477" s="198"/>
      <c r="M477" s="203"/>
      <c r="N477" s="204"/>
      <c r="O477" s="204"/>
      <c r="P477" s="204"/>
      <c r="Q477" s="204"/>
      <c r="R477" s="204"/>
      <c r="S477" s="204"/>
      <c r="T477" s="205"/>
      <c r="AT477" s="201" t="s">
        <v>135</v>
      </c>
      <c r="AU477" s="201" t="s">
        <v>84</v>
      </c>
      <c r="AV477" s="13" t="s">
        <v>22</v>
      </c>
      <c r="AW477" s="13" t="s">
        <v>40</v>
      </c>
      <c r="AX477" s="13" t="s">
        <v>77</v>
      </c>
      <c r="AY477" s="201" t="s">
        <v>124</v>
      </c>
    </row>
    <row r="478" spans="2:51" s="11" customFormat="1" ht="22.5" customHeight="1">
      <c r="B478" s="180"/>
      <c r="D478" s="178" t="s">
        <v>135</v>
      </c>
      <c r="E478" s="181" t="s">
        <v>31</v>
      </c>
      <c r="F478" s="182" t="s">
        <v>706</v>
      </c>
      <c r="H478" s="183">
        <v>12.648</v>
      </c>
      <c r="I478" s="184"/>
      <c r="L478" s="180"/>
      <c r="M478" s="185"/>
      <c r="N478" s="186"/>
      <c r="O478" s="186"/>
      <c r="P478" s="186"/>
      <c r="Q478" s="186"/>
      <c r="R478" s="186"/>
      <c r="S478" s="186"/>
      <c r="T478" s="187"/>
      <c r="AT478" s="181" t="s">
        <v>135</v>
      </c>
      <c r="AU478" s="181" t="s">
        <v>84</v>
      </c>
      <c r="AV478" s="11" t="s">
        <v>84</v>
      </c>
      <c r="AW478" s="11" t="s">
        <v>40</v>
      </c>
      <c r="AX478" s="11" t="s">
        <v>77</v>
      </c>
      <c r="AY478" s="181" t="s">
        <v>124</v>
      </c>
    </row>
    <row r="479" spans="2:51" s="12" customFormat="1" ht="22.5" customHeight="1">
      <c r="B479" s="188"/>
      <c r="D479" s="178" t="s">
        <v>135</v>
      </c>
      <c r="E479" s="219" t="s">
        <v>31</v>
      </c>
      <c r="F479" s="220" t="s">
        <v>139</v>
      </c>
      <c r="H479" s="221">
        <v>24.61</v>
      </c>
      <c r="I479" s="193"/>
      <c r="L479" s="188"/>
      <c r="M479" s="194"/>
      <c r="N479" s="195"/>
      <c r="O479" s="195"/>
      <c r="P479" s="195"/>
      <c r="Q479" s="195"/>
      <c r="R479" s="195"/>
      <c r="S479" s="195"/>
      <c r="T479" s="196"/>
      <c r="AT479" s="197" t="s">
        <v>135</v>
      </c>
      <c r="AU479" s="197" t="s">
        <v>84</v>
      </c>
      <c r="AV479" s="12" t="s">
        <v>131</v>
      </c>
      <c r="AW479" s="12" t="s">
        <v>40</v>
      </c>
      <c r="AX479" s="12" t="s">
        <v>22</v>
      </c>
      <c r="AY479" s="197" t="s">
        <v>124</v>
      </c>
    </row>
    <row r="480" spans="2:63" s="10" customFormat="1" ht="29.25" customHeight="1">
      <c r="B480" s="151"/>
      <c r="D480" s="162" t="s">
        <v>76</v>
      </c>
      <c r="E480" s="163" t="s">
        <v>185</v>
      </c>
      <c r="F480" s="163" t="s">
        <v>707</v>
      </c>
      <c r="I480" s="154"/>
      <c r="J480" s="164">
        <f>BK480</f>
        <v>0</v>
      </c>
      <c r="L480" s="151"/>
      <c r="M480" s="156"/>
      <c r="N480" s="157"/>
      <c r="O480" s="157"/>
      <c r="P480" s="158">
        <f>SUM(P481:P543)</f>
        <v>0</v>
      </c>
      <c r="Q480" s="157"/>
      <c r="R480" s="158">
        <f>SUM(R481:R543)</f>
        <v>0.01253454</v>
      </c>
      <c r="S480" s="157"/>
      <c r="T480" s="159">
        <f>SUM(T481:T543)</f>
        <v>907.0662500000001</v>
      </c>
      <c r="AR480" s="152" t="s">
        <v>22</v>
      </c>
      <c r="AT480" s="160" t="s">
        <v>76</v>
      </c>
      <c r="AU480" s="160" t="s">
        <v>22</v>
      </c>
      <c r="AY480" s="152" t="s">
        <v>124</v>
      </c>
      <c r="BK480" s="161">
        <f>SUM(BK481:BK543)</f>
        <v>0</v>
      </c>
    </row>
    <row r="481" spans="2:65" s="1" customFormat="1" ht="22.5" customHeight="1">
      <c r="B481" s="165"/>
      <c r="C481" s="166" t="s">
        <v>708</v>
      </c>
      <c r="D481" s="166" t="s">
        <v>126</v>
      </c>
      <c r="E481" s="167" t="s">
        <v>709</v>
      </c>
      <c r="F481" s="168" t="s">
        <v>710</v>
      </c>
      <c r="G481" s="169" t="s">
        <v>129</v>
      </c>
      <c r="H481" s="170">
        <v>9.858</v>
      </c>
      <c r="I481" s="171"/>
      <c r="J481" s="172">
        <f>ROUND(I481*H481,2)</f>
        <v>0</v>
      </c>
      <c r="K481" s="168" t="s">
        <v>130</v>
      </c>
      <c r="L481" s="35"/>
      <c r="M481" s="173" t="s">
        <v>31</v>
      </c>
      <c r="N481" s="174" t="s">
        <v>48</v>
      </c>
      <c r="O481" s="36"/>
      <c r="P481" s="175">
        <f>O481*H481</f>
        <v>0</v>
      </c>
      <c r="Q481" s="175">
        <v>0.00063</v>
      </c>
      <c r="R481" s="175">
        <f>Q481*H481</f>
        <v>0.0062105400000000005</v>
      </c>
      <c r="S481" s="175">
        <v>0</v>
      </c>
      <c r="T481" s="176">
        <f>S481*H481</f>
        <v>0</v>
      </c>
      <c r="AR481" s="18" t="s">
        <v>131</v>
      </c>
      <c r="AT481" s="18" t="s">
        <v>126</v>
      </c>
      <c r="AU481" s="18" t="s">
        <v>84</v>
      </c>
      <c r="AY481" s="18" t="s">
        <v>124</v>
      </c>
      <c r="BE481" s="177">
        <f>IF(N481="základní",J481,0)</f>
        <v>0</v>
      </c>
      <c r="BF481" s="177">
        <f>IF(N481="snížená",J481,0)</f>
        <v>0</v>
      </c>
      <c r="BG481" s="177">
        <f>IF(N481="zákl. přenesená",J481,0)</f>
        <v>0</v>
      </c>
      <c r="BH481" s="177">
        <f>IF(N481="sníž. přenesená",J481,0)</f>
        <v>0</v>
      </c>
      <c r="BI481" s="177">
        <f>IF(N481="nulová",J481,0)</f>
        <v>0</v>
      </c>
      <c r="BJ481" s="18" t="s">
        <v>22</v>
      </c>
      <c r="BK481" s="177">
        <f>ROUND(I481*H481,2)</f>
        <v>0</v>
      </c>
      <c r="BL481" s="18" t="s">
        <v>131</v>
      </c>
      <c r="BM481" s="18" t="s">
        <v>711</v>
      </c>
    </row>
    <row r="482" spans="2:51" s="11" customFormat="1" ht="22.5" customHeight="1">
      <c r="B482" s="180"/>
      <c r="D482" s="189" t="s">
        <v>135</v>
      </c>
      <c r="E482" s="206" t="s">
        <v>31</v>
      </c>
      <c r="F482" s="207" t="s">
        <v>612</v>
      </c>
      <c r="H482" s="208">
        <v>9.858</v>
      </c>
      <c r="I482" s="184"/>
      <c r="L482" s="180"/>
      <c r="M482" s="185"/>
      <c r="N482" s="186"/>
      <c r="O482" s="186"/>
      <c r="P482" s="186"/>
      <c r="Q482" s="186"/>
      <c r="R482" s="186"/>
      <c r="S482" s="186"/>
      <c r="T482" s="187"/>
      <c r="AT482" s="181" t="s">
        <v>135</v>
      </c>
      <c r="AU482" s="181" t="s">
        <v>84</v>
      </c>
      <c r="AV482" s="11" t="s">
        <v>84</v>
      </c>
      <c r="AW482" s="11" t="s">
        <v>40</v>
      </c>
      <c r="AX482" s="11" t="s">
        <v>22</v>
      </c>
      <c r="AY482" s="181" t="s">
        <v>124</v>
      </c>
    </row>
    <row r="483" spans="2:65" s="1" customFormat="1" ht="22.5" customHeight="1">
      <c r="B483" s="165"/>
      <c r="C483" s="166" t="s">
        <v>712</v>
      </c>
      <c r="D483" s="166" t="s">
        <v>126</v>
      </c>
      <c r="E483" s="167" t="s">
        <v>713</v>
      </c>
      <c r="F483" s="168" t="s">
        <v>714</v>
      </c>
      <c r="G483" s="169" t="s">
        <v>432</v>
      </c>
      <c r="H483" s="170">
        <v>18.6</v>
      </c>
      <c r="I483" s="171"/>
      <c r="J483" s="172">
        <f>ROUND(I483*H483,2)</f>
        <v>0</v>
      </c>
      <c r="K483" s="168" t="s">
        <v>31</v>
      </c>
      <c r="L483" s="35"/>
      <c r="M483" s="173" t="s">
        <v>31</v>
      </c>
      <c r="N483" s="174" t="s">
        <v>48</v>
      </c>
      <c r="O483" s="36"/>
      <c r="P483" s="175">
        <f>O483*H483</f>
        <v>0</v>
      </c>
      <c r="Q483" s="175">
        <v>0.00017</v>
      </c>
      <c r="R483" s="175">
        <f>Q483*H483</f>
        <v>0.0031620000000000003</v>
      </c>
      <c r="S483" s="175">
        <v>0</v>
      </c>
      <c r="T483" s="176">
        <f>S483*H483</f>
        <v>0</v>
      </c>
      <c r="AR483" s="18" t="s">
        <v>131</v>
      </c>
      <c r="AT483" s="18" t="s">
        <v>126</v>
      </c>
      <c r="AU483" s="18" t="s">
        <v>84</v>
      </c>
      <c r="AY483" s="18" t="s">
        <v>124</v>
      </c>
      <c r="BE483" s="177">
        <f>IF(N483="základní",J483,0)</f>
        <v>0</v>
      </c>
      <c r="BF483" s="177">
        <f>IF(N483="snížená",J483,0)</f>
        <v>0</v>
      </c>
      <c r="BG483" s="177">
        <f>IF(N483="zákl. přenesená",J483,0)</f>
        <v>0</v>
      </c>
      <c r="BH483" s="177">
        <f>IF(N483="sníž. přenesená",J483,0)</f>
        <v>0</v>
      </c>
      <c r="BI483" s="177">
        <f>IF(N483="nulová",J483,0)</f>
        <v>0</v>
      </c>
      <c r="BJ483" s="18" t="s">
        <v>22</v>
      </c>
      <c r="BK483" s="177">
        <f>ROUND(I483*H483,2)</f>
        <v>0</v>
      </c>
      <c r="BL483" s="18" t="s">
        <v>131</v>
      </c>
      <c r="BM483" s="18" t="s">
        <v>715</v>
      </c>
    </row>
    <row r="484" spans="2:47" s="1" customFormat="1" ht="22.5" customHeight="1">
      <c r="B484" s="35"/>
      <c r="D484" s="178" t="s">
        <v>133</v>
      </c>
      <c r="F484" s="179" t="s">
        <v>714</v>
      </c>
      <c r="I484" s="139"/>
      <c r="L484" s="35"/>
      <c r="M484" s="64"/>
      <c r="N484" s="36"/>
      <c r="O484" s="36"/>
      <c r="P484" s="36"/>
      <c r="Q484" s="36"/>
      <c r="R484" s="36"/>
      <c r="S484" s="36"/>
      <c r="T484" s="65"/>
      <c r="AT484" s="18" t="s">
        <v>133</v>
      </c>
      <c r="AU484" s="18" t="s">
        <v>84</v>
      </c>
    </row>
    <row r="485" spans="2:51" s="11" customFormat="1" ht="22.5" customHeight="1">
      <c r="B485" s="180"/>
      <c r="D485" s="189" t="s">
        <v>135</v>
      </c>
      <c r="E485" s="206" t="s">
        <v>31</v>
      </c>
      <c r="F485" s="207" t="s">
        <v>716</v>
      </c>
      <c r="H485" s="208">
        <v>18.6</v>
      </c>
      <c r="I485" s="184"/>
      <c r="L485" s="180"/>
      <c r="M485" s="185"/>
      <c r="N485" s="186"/>
      <c r="O485" s="186"/>
      <c r="P485" s="186"/>
      <c r="Q485" s="186"/>
      <c r="R485" s="186"/>
      <c r="S485" s="186"/>
      <c r="T485" s="187"/>
      <c r="AT485" s="181" t="s">
        <v>135</v>
      </c>
      <c r="AU485" s="181" t="s">
        <v>84</v>
      </c>
      <c r="AV485" s="11" t="s">
        <v>84</v>
      </c>
      <c r="AW485" s="11" t="s">
        <v>40</v>
      </c>
      <c r="AX485" s="11" t="s">
        <v>22</v>
      </c>
      <c r="AY485" s="181" t="s">
        <v>124</v>
      </c>
    </row>
    <row r="486" spans="2:65" s="1" customFormat="1" ht="22.5" customHeight="1">
      <c r="B486" s="165"/>
      <c r="C486" s="166" t="s">
        <v>717</v>
      </c>
      <c r="D486" s="166" t="s">
        <v>126</v>
      </c>
      <c r="E486" s="167" t="s">
        <v>718</v>
      </c>
      <c r="F486" s="168" t="s">
        <v>719</v>
      </c>
      <c r="G486" s="169" t="s">
        <v>432</v>
      </c>
      <c r="H486" s="170">
        <v>18.6</v>
      </c>
      <c r="I486" s="171"/>
      <c r="J486" s="172">
        <f>ROUND(I486*H486,2)</f>
        <v>0</v>
      </c>
      <c r="K486" s="168" t="s">
        <v>130</v>
      </c>
      <c r="L486" s="35"/>
      <c r="M486" s="173" t="s">
        <v>31</v>
      </c>
      <c r="N486" s="174" t="s">
        <v>48</v>
      </c>
      <c r="O486" s="36"/>
      <c r="P486" s="175">
        <f>O486*H486</f>
        <v>0</v>
      </c>
      <c r="Q486" s="175">
        <v>0.00017</v>
      </c>
      <c r="R486" s="175">
        <f>Q486*H486</f>
        <v>0.0031620000000000003</v>
      </c>
      <c r="S486" s="175">
        <v>0</v>
      </c>
      <c r="T486" s="176">
        <f>S486*H486</f>
        <v>0</v>
      </c>
      <c r="AR486" s="18" t="s">
        <v>131</v>
      </c>
      <c r="AT486" s="18" t="s">
        <v>126</v>
      </c>
      <c r="AU486" s="18" t="s">
        <v>84</v>
      </c>
      <c r="AY486" s="18" t="s">
        <v>124</v>
      </c>
      <c r="BE486" s="177">
        <f>IF(N486="základní",J486,0)</f>
        <v>0</v>
      </c>
      <c r="BF486" s="177">
        <f>IF(N486="snížená",J486,0)</f>
        <v>0</v>
      </c>
      <c r="BG486" s="177">
        <f>IF(N486="zákl. přenesená",J486,0)</f>
        <v>0</v>
      </c>
      <c r="BH486" s="177">
        <f>IF(N486="sníž. přenesená",J486,0)</f>
        <v>0</v>
      </c>
      <c r="BI486" s="177">
        <f>IF(N486="nulová",J486,0)</f>
        <v>0</v>
      </c>
      <c r="BJ486" s="18" t="s">
        <v>22</v>
      </c>
      <c r="BK486" s="177">
        <f>ROUND(I486*H486,2)</f>
        <v>0</v>
      </c>
      <c r="BL486" s="18" t="s">
        <v>131</v>
      </c>
      <c r="BM486" s="18" t="s">
        <v>720</v>
      </c>
    </row>
    <row r="487" spans="2:47" s="1" customFormat="1" ht="30" customHeight="1">
      <c r="B487" s="35"/>
      <c r="D487" s="178" t="s">
        <v>133</v>
      </c>
      <c r="F487" s="179" t="s">
        <v>721</v>
      </c>
      <c r="I487" s="139"/>
      <c r="L487" s="35"/>
      <c r="M487" s="64"/>
      <c r="N487" s="36"/>
      <c r="O487" s="36"/>
      <c r="P487" s="36"/>
      <c r="Q487" s="36"/>
      <c r="R487" s="36"/>
      <c r="S487" s="36"/>
      <c r="T487" s="65"/>
      <c r="AT487" s="18" t="s">
        <v>133</v>
      </c>
      <c r="AU487" s="18" t="s">
        <v>84</v>
      </c>
    </row>
    <row r="488" spans="2:51" s="11" customFormat="1" ht="22.5" customHeight="1">
      <c r="B488" s="180"/>
      <c r="D488" s="189" t="s">
        <v>135</v>
      </c>
      <c r="E488" s="206" t="s">
        <v>31</v>
      </c>
      <c r="F488" s="207" t="s">
        <v>722</v>
      </c>
      <c r="H488" s="208">
        <v>18.6</v>
      </c>
      <c r="I488" s="184"/>
      <c r="L488" s="180"/>
      <c r="M488" s="185"/>
      <c r="N488" s="186"/>
      <c r="O488" s="186"/>
      <c r="P488" s="186"/>
      <c r="Q488" s="186"/>
      <c r="R488" s="186"/>
      <c r="S488" s="186"/>
      <c r="T488" s="187"/>
      <c r="AT488" s="181" t="s">
        <v>135</v>
      </c>
      <c r="AU488" s="181" t="s">
        <v>84</v>
      </c>
      <c r="AV488" s="11" t="s">
        <v>84</v>
      </c>
      <c r="AW488" s="11" t="s">
        <v>40</v>
      </c>
      <c r="AX488" s="11" t="s">
        <v>22</v>
      </c>
      <c r="AY488" s="181" t="s">
        <v>124</v>
      </c>
    </row>
    <row r="489" spans="2:65" s="1" customFormat="1" ht="31.5" customHeight="1">
      <c r="B489" s="165"/>
      <c r="C489" s="166" t="s">
        <v>723</v>
      </c>
      <c r="D489" s="166" t="s">
        <v>126</v>
      </c>
      <c r="E489" s="167" t="s">
        <v>724</v>
      </c>
      <c r="F489" s="168" t="s">
        <v>725</v>
      </c>
      <c r="G489" s="169" t="s">
        <v>129</v>
      </c>
      <c r="H489" s="170">
        <v>24.61</v>
      </c>
      <c r="I489" s="171"/>
      <c r="J489" s="172">
        <f>ROUND(I489*H489,2)</f>
        <v>0</v>
      </c>
      <c r="K489" s="168" t="s">
        <v>130</v>
      </c>
      <c r="L489" s="35"/>
      <c r="M489" s="173" t="s">
        <v>31</v>
      </c>
      <c r="N489" s="174" t="s">
        <v>48</v>
      </c>
      <c r="O489" s="36"/>
      <c r="P489" s="175">
        <f>O489*H489</f>
        <v>0</v>
      </c>
      <c r="Q489" s="175">
        <v>0</v>
      </c>
      <c r="R489" s="175">
        <f>Q489*H489</f>
        <v>0</v>
      </c>
      <c r="S489" s="175">
        <v>0.027</v>
      </c>
      <c r="T489" s="176">
        <f>S489*H489</f>
        <v>0.66447</v>
      </c>
      <c r="AR489" s="18" t="s">
        <v>131</v>
      </c>
      <c r="AT489" s="18" t="s">
        <v>126</v>
      </c>
      <c r="AU489" s="18" t="s">
        <v>84</v>
      </c>
      <c r="AY489" s="18" t="s">
        <v>124</v>
      </c>
      <c r="BE489" s="177">
        <f>IF(N489="základní",J489,0)</f>
        <v>0</v>
      </c>
      <c r="BF489" s="177">
        <f>IF(N489="snížená",J489,0)</f>
        <v>0</v>
      </c>
      <c r="BG489" s="177">
        <f>IF(N489="zákl. přenesená",J489,0)</f>
        <v>0</v>
      </c>
      <c r="BH489" s="177">
        <f>IF(N489="sníž. přenesená",J489,0)</f>
        <v>0</v>
      </c>
      <c r="BI489" s="177">
        <f>IF(N489="nulová",J489,0)</f>
        <v>0</v>
      </c>
      <c r="BJ489" s="18" t="s">
        <v>22</v>
      </c>
      <c r="BK489" s="177">
        <f>ROUND(I489*H489,2)</f>
        <v>0</v>
      </c>
      <c r="BL489" s="18" t="s">
        <v>131</v>
      </c>
      <c r="BM489" s="18" t="s">
        <v>726</v>
      </c>
    </row>
    <row r="490" spans="2:47" s="1" customFormat="1" ht="42" customHeight="1">
      <c r="B490" s="35"/>
      <c r="D490" s="178" t="s">
        <v>133</v>
      </c>
      <c r="F490" s="179" t="s">
        <v>727</v>
      </c>
      <c r="I490" s="139"/>
      <c r="L490" s="35"/>
      <c r="M490" s="64"/>
      <c r="N490" s="36"/>
      <c r="O490" s="36"/>
      <c r="P490" s="36"/>
      <c r="Q490" s="36"/>
      <c r="R490" s="36"/>
      <c r="S490" s="36"/>
      <c r="T490" s="65"/>
      <c r="AT490" s="18" t="s">
        <v>133</v>
      </c>
      <c r="AU490" s="18" t="s">
        <v>84</v>
      </c>
    </row>
    <row r="491" spans="2:51" s="13" customFormat="1" ht="22.5" customHeight="1">
      <c r="B491" s="198"/>
      <c r="D491" s="178" t="s">
        <v>135</v>
      </c>
      <c r="E491" s="199" t="s">
        <v>31</v>
      </c>
      <c r="F491" s="200" t="s">
        <v>700</v>
      </c>
      <c r="H491" s="201" t="s">
        <v>31</v>
      </c>
      <c r="I491" s="202"/>
      <c r="L491" s="198"/>
      <c r="M491" s="203"/>
      <c r="N491" s="204"/>
      <c r="O491" s="204"/>
      <c r="P491" s="204"/>
      <c r="Q491" s="204"/>
      <c r="R491" s="204"/>
      <c r="S491" s="204"/>
      <c r="T491" s="205"/>
      <c r="AT491" s="201" t="s">
        <v>135</v>
      </c>
      <c r="AU491" s="201" t="s">
        <v>84</v>
      </c>
      <c r="AV491" s="13" t="s">
        <v>22</v>
      </c>
      <c r="AW491" s="13" t="s">
        <v>40</v>
      </c>
      <c r="AX491" s="13" t="s">
        <v>77</v>
      </c>
      <c r="AY491" s="201" t="s">
        <v>124</v>
      </c>
    </row>
    <row r="492" spans="2:51" s="11" customFormat="1" ht="22.5" customHeight="1">
      <c r="B492" s="180"/>
      <c r="D492" s="178" t="s">
        <v>135</v>
      </c>
      <c r="E492" s="181" t="s">
        <v>31</v>
      </c>
      <c r="F492" s="182" t="s">
        <v>701</v>
      </c>
      <c r="H492" s="183">
        <v>4.2</v>
      </c>
      <c r="I492" s="184"/>
      <c r="L492" s="180"/>
      <c r="M492" s="185"/>
      <c r="N492" s="186"/>
      <c r="O492" s="186"/>
      <c r="P492" s="186"/>
      <c r="Q492" s="186"/>
      <c r="R492" s="186"/>
      <c r="S492" s="186"/>
      <c r="T492" s="187"/>
      <c r="AT492" s="181" t="s">
        <v>135</v>
      </c>
      <c r="AU492" s="181" t="s">
        <v>84</v>
      </c>
      <c r="AV492" s="11" t="s">
        <v>84</v>
      </c>
      <c r="AW492" s="11" t="s">
        <v>40</v>
      </c>
      <c r="AX492" s="11" t="s">
        <v>77</v>
      </c>
      <c r="AY492" s="181" t="s">
        <v>124</v>
      </c>
    </row>
    <row r="493" spans="2:51" s="11" customFormat="1" ht="22.5" customHeight="1">
      <c r="B493" s="180"/>
      <c r="D493" s="178" t="s">
        <v>135</v>
      </c>
      <c r="E493" s="181" t="s">
        <v>31</v>
      </c>
      <c r="F493" s="182" t="s">
        <v>702</v>
      </c>
      <c r="H493" s="183">
        <v>4.086</v>
      </c>
      <c r="I493" s="184"/>
      <c r="L493" s="180"/>
      <c r="M493" s="185"/>
      <c r="N493" s="186"/>
      <c r="O493" s="186"/>
      <c r="P493" s="186"/>
      <c r="Q493" s="186"/>
      <c r="R493" s="186"/>
      <c r="S493" s="186"/>
      <c r="T493" s="187"/>
      <c r="AT493" s="181" t="s">
        <v>135</v>
      </c>
      <c r="AU493" s="181" t="s">
        <v>84</v>
      </c>
      <c r="AV493" s="11" t="s">
        <v>84</v>
      </c>
      <c r="AW493" s="11" t="s">
        <v>40</v>
      </c>
      <c r="AX493" s="11" t="s">
        <v>77</v>
      </c>
      <c r="AY493" s="181" t="s">
        <v>124</v>
      </c>
    </row>
    <row r="494" spans="2:51" s="11" customFormat="1" ht="22.5" customHeight="1">
      <c r="B494" s="180"/>
      <c r="D494" s="178" t="s">
        <v>135</v>
      </c>
      <c r="E494" s="181" t="s">
        <v>31</v>
      </c>
      <c r="F494" s="182" t="s">
        <v>703</v>
      </c>
      <c r="H494" s="183">
        <v>1.648</v>
      </c>
      <c r="I494" s="184"/>
      <c r="L494" s="180"/>
      <c r="M494" s="185"/>
      <c r="N494" s="186"/>
      <c r="O494" s="186"/>
      <c r="P494" s="186"/>
      <c r="Q494" s="186"/>
      <c r="R494" s="186"/>
      <c r="S494" s="186"/>
      <c r="T494" s="187"/>
      <c r="AT494" s="181" t="s">
        <v>135</v>
      </c>
      <c r="AU494" s="181" t="s">
        <v>84</v>
      </c>
      <c r="AV494" s="11" t="s">
        <v>84</v>
      </c>
      <c r="AW494" s="11" t="s">
        <v>40</v>
      </c>
      <c r="AX494" s="11" t="s">
        <v>77</v>
      </c>
      <c r="AY494" s="181" t="s">
        <v>124</v>
      </c>
    </row>
    <row r="495" spans="2:51" s="11" customFormat="1" ht="22.5" customHeight="1">
      <c r="B495" s="180"/>
      <c r="D495" s="178" t="s">
        <v>135</v>
      </c>
      <c r="E495" s="181" t="s">
        <v>31</v>
      </c>
      <c r="F495" s="182" t="s">
        <v>704</v>
      </c>
      <c r="H495" s="183">
        <v>2.028</v>
      </c>
      <c r="I495" s="184"/>
      <c r="L495" s="180"/>
      <c r="M495" s="185"/>
      <c r="N495" s="186"/>
      <c r="O495" s="186"/>
      <c r="P495" s="186"/>
      <c r="Q495" s="186"/>
      <c r="R495" s="186"/>
      <c r="S495" s="186"/>
      <c r="T495" s="187"/>
      <c r="AT495" s="181" t="s">
        <v>135</v>
      </c>
      <c r="AU495" s="181" t="s">
        <v>84</v>
      </c>
      <c r="AV495" s="11" t="s">
        <v>84</v>
      </c>
      <c r="AW495" s="11" t="s">
        <v>40</v>
      </c>
      <c r="AX495" s="11" t="s">
        <v>77</v>
      </c>
      <c r="AY495" s="181" t="s">
        <v>124</v>
      </c>
    </row>
    <row r="496" spans="2:51" s="13" customFormat="1" ht="22.5" customHeight="1">
      <c r="B496" s="198"/>
      <c r="D496" s="178" t="s">
        <v>135</v>
      </c>
      <c r="E496" s="199" t="s">
        <v>31</v>
      </c>
      <c r="F496" s="200" t="s">
        <v>705</v>
      </c>
      <c r="H496" s="201" t="s">
        <v>31</v>
      </c>
      <c r="I496" s="202"/>
      <c r="L496" s="198"/>
      <c r="M496" s="203"/>
      <c r="N496" s="204"/>
      <c r="O496" s="204"/>
      <c r="P496" s="204"/>
      <c r="Q496" s="204"/>
      <c r="R496" s="204"/>
      <c r="S496" s="204"/>
      <c r="T496" s="205"/>
      <c r="AT496" s="201" t="s">
        <v>135</v>
      </c>
      <c r="AU496" s="201" t="s">
        <v>84</v>
      </c>
      <c r="AV496" s="13" t="s">
        <v>22</v>
      </c>
      <c r="AW496" s="13" t="s">
        <v>40</v>
      </c>
      <c r="AX496" s="13" t="s">
        <v>77</v>
      </c>
      <c r="AY496" s="201" t="s">
        <v>124</v>
      </c>
    </row>
    <row r="497" spans="2:51" s="11" customFormat="1" ht="22.5" customHeight="1">
      <c r="B497" s="180"/>
      <c r="D497" s="178" t="s">
        <v>135</v>
      </c>
      <c r="E497" s="181" t="s">
        <v>31</v>
      </c>
      <c r="F497" s="182" t="s">
        <v>728</v>
      </c>
      <c r="H497" s="183">
        <v>12.648</v>
      </c>
      <c r="I497" s="184"/>
      <c r="L497" s="180"/>
      <c r="M497" s="185"/>
      <c r="N497" s="186"/>
      <c r="O497" s="186"/>
      <c r="P497" s="186"/>
      <c r="Q497" s="186"/>
      <c r="R497" s="186"/>
      <c r="S497" s="186"/>
      <c r="T497" s="187"/>
      <c r="AT497" s="181" t="s">
        <v>135</v>
      </c>
      <c r="AU497" s="181" t="s">
        <v>84</v>
      </c>
      <c r="AV497" s="11" t="s">
        <v>84</v>
      </c>
      <c r="AW497" s="11" t="s">
        <v>40</v>
      </c>
      <c r="AX497" s="11" t="s">
        <v>77</v>
      </c>
      <c r="AY497" s="181" t="s">
        <v>124</v>
      </c>
    </row>
    <row r="498" spans="2:51" s="12" customFormat="1" ht="22.5" customHeight="1">
      <c r="B498" s="188"/>
      <c r="D498" s="189" t="s">
        <v>135</v>
      </c>
      <c r="E498" s="190" t="s">
        <v>31</v>
      </c>
      <c r="F498" s="191" t="s">
        <v>139</v>
      </c>
      <c r="H498" s="192">
        <v>24.61</v>
      </c>
      <c r="I498" s="193"/>
      <c r="L498" s="188"/>
      <c r="M498" s="194"/>
      <c r="N498" s="195"/>
      <c r="O498" s="195"/>
      <c r="P498" s="195"/>
      <c r="Q498" s="195"/>
      <c r="R498" s="195"/>
      <c r="S498" s="195"/>
      <c r="T498" s="196"/>
      <c r="AT498" s="197" t="s">
        <v>135</v>
      </c>
      <c r="AU498" s="197" t="s">
        <v>84</v>
      </c>
      <c r="AV498" s="12" t="s">
        <v>131</v>
      </c>
      <c r="AW498" s="12" t="s">
        <v>40</v>
      </c>
      <c r="AX498" s="12" t="s">
        <v>22</v>
      </c>
      <c r="AY498" s="197" t="s">
        <v>124</v>
      </c>
    </row>
    <row r="499" spans="2:65" s="1" customFormat="1" ht="31.5" customHeight="1">
      <c r="B499" s="165"/>
      <c r="C499" s="166" t="s">
        <v>729</v>
      </c>
      <c r="D499" s="166" t="s">
        <v>126</v>
      </c>
      <c r="E499" s="167" t="s">
        <v>730</v>
      </c>
      <c r="F499" s="168" t="s">
        <v>731</v>
      </c>
      <c r="G499" s="169" t="s">
        <v>188</v>
      </c>
      <c r="H499" s="170">
        <v>209</v>
      </c>
      <c r="I499" s="171"/>
      <c r="J499" s="172">
        <f>ROUND(I499*H499,2)</f>
        <v>0</v>
      </c>
      <c r="K499" s="168" t="s">
        <v>130</v>
      </c>
      <c r="L499" s="35"/>
      <c r="M499" s="173" t="s">
        <v>31</v>
      </c>
      <c r="N499" s="174" t="s">
        <v>48</v>
      </c>
      <c r="O499" s="36"/>
      <c r="P499" s="175">
        <f>O499*H499</f>
        <v>0</v>
      </c>
      <c r="Q499" s="175">
        <v>0</v>
      </c>
      <c r="R499" s="175">
        <f>Q499*H499</f>
        <v>0</v>
      </c>
      <c r="S499" s="175">
        <v>0</v>
      </c>
      <c r="T499" s="176">
        <f>S499*H499</f>
        <v>0</v>
      </c>
      <c r="AR499" s="18" t="s">
        <v>131</v>
      </c>
      <c r="AT499" s="18" t="s">
        <v>126</v>
      </c>
      <c r="AU499" s="18" t="s">
        <v>84</v>
      </c>
      <c r="AY499" s="18" t="s">
        <v>124</v>
      </c>
      <c r="BE499" s="177">
        <f>IF(N499="základní",J499,0)</f>
        <v>0</v>
      </c>
      <c r="BF499" s="177">
        <f>IF(N499="snížená",J499,0)</f>
        <v>0</v>
      </c>
      <c r="BG499" s="177">
        <f>IF(N499="zákl. přenesená",J499,0)</f>
        <v>0</v>
      </c>
      <c r="BH499" s="177">
        <f>IF(N499="sníž. přenesená",J499,0)</f>
        <v>0</v>
      </c>
      <c r="BI499" s="177">
        <f>IF(N499="nulová",J499,0)</f>
        <v>0</v>
      </c>
      <c r="BJ499" s="18" t="s">
        <v>22</v>
      </c>
      <c r="BK499" s="177">
        <f>ROUND(I499*H499,2)</f>
        <v>0</v>
      </c>
      <c r="BL499" s="18" t="s">
        <v>131</v>
      </c>
      <c r="BM499" s="18" t="s">
        <v>732</v>
      </c>
    </row>
    <row r="500" spans="2:47" s="1" customFormat="1" ht="30" customHeight="1">
      <c r="B500" s="35"/>
      <c r="D500" s="178" t="s">
        <v>133</v>
      </c>
      <c r="F500" s="179" t="s">
        <v>733</v>
      </c>
      <c r="I500" s="139"/>
      <c r="L500" s="35"/>
      <c r="M500" s="64"/>
      <c r="N500" s="36"/>
      <c r="O500" s="36"/>
      <c r="P500" s="36"/>
      <c r="Q500" s="36"/>
      <c r="R500" s="36"/>
      <c r="S500" s="36"/>
      <c r="T500" s="65"/>
      <c r="AT500" s="18" t="s">
        <v>133</v>
      </c>
      <c r="AU500" s="18" t="s">
        <v>84</v>
      </c>
    </row>
    <row r="501" spans="2:51" s="11" customFormat="1" ht="22.5" customHeight="1">
      <c r="B501" s="180"/>
      <c r="D501" s="189" t="s">
        <v>135</v>
      </c>
      <c r="E501" s="206" t="s">
        <v>31</v>
      </c>
      <c r="F501" s="207" t="s">
        <v>734</v>
      </c>
      <c r="H501" s="208">
        <v>209</v>
      </c>
      <c r="I501" s="184"/>
      <c r="L501" s="180"/>
      <c r="M501" s="185"/>
      <c r="N501" s="186"/>
      <c r="O501" s="186"/>
      <c r="P501" s="186"/>
      <c r="Q501" s="186"/>
      <c r="R501" s="186"/>
      <c r="S501" s="186"/>
      <c r="T501" s="187"/>
      <c r="AT501" s="181" t="s">
        <v>135</v>
      </c>
      <c r="AU501" s="181" t="s">
        <v>84</v>
      </c>
      <c r="AV501" s="11" t="s">
        <v>84</v>
      </c>
      <c r="AW501" s="11" t="s">
        <v>40</v>
      </c>
      <c r="AX501" s="11" t="s">
        <v>22</v>
      </c>
      <c r="AY501" s="181" t="s">
        <v>124</v>
      </c>
    </row>
    <row r="502" spans="2:65" s="1" customFormat="1" ht="31.5" customHeight="1">
      <c r="B502" s="165"/>
      <c r="C502" s="166" t="s">
        <v>735</v>
      </c>
      <c r="D502" s="166" t="s">
        <v>126</v>
      </c>
      <c r="E502" s="167" t="s">
        <v>736</v>
      </c>
      <c r="F502" s="168" t="s">
        <v>737</v>
      </c>
      <c r="G502" s="169" t="s">
        <v>188</v>
      </c>
      <c r="H502" s="170">
        <v>37620</v>
      </c>
      <c r="I502" s="171"/>
      <c r="J502" s="172">
        <f>ROUND(I502*H502,2)</f>
        <v>0</v>
      </c>
      <c r="K502" s="168" t="s">
        <v>130</v>
      </c>
      <c r="L502" s="35"/>
      <c r="M502" s="173" t="s">
        <v>31</v>
      </c>
      <c r="N502" s="174" t="s">
        <v>48</v>
      </c>
      <c r="O502" s="36"/>
      <c r="P502" s="175">
        <f>O502*H502</f>
        <v>0</v>
      </c>
      <c r="Q502" s="175">
        <v>0</v>
      </c>
      <c r="R502" s="175">
        <f>Q502*H502</f>
        <v>0</v>
      </c>
      <c r="S502" s="175">
        <v>0</v>
      </c>
      <c r="T502" s="176">
        <f>S502*H502</f>
        <v>0</v>
      </c>
      <c r="AR502" s="18" t="s">
        <v>131</v>
      </c>
      <c r="AT502" s="18" t="s">
        <v>126</v>
      </c>
      <c r="AU502" s="18" t="s">
        <v>84</v>
      </c>
      <c r="AY502" s="18" t="s">
        <v>124</v>
      </c>
      <c r="BE502" s="177">
        <f>IF(N502="základní",J502,0)</f>
        <v>0</v>
      </c>
      <c r="BF502" s="177">
        <f>IF(N502="snížená",J502,0)</f>
        <v>0</v>
      </c>
      <c r="BG502" s="177">
        <f>IF(N502="zákl. přenesená",J502,0)</f>
        <v>0</v>
      </c>
      <c r="BH502" s="177">
        <f>IF(N502="sníž. přenesená",J502,0)</f>
        <v>0</v>
      </c>
      <c r="BI502" s="177">
        <f>IF(N502="nulová",J502,0)</f>
        <v>0</v>
      </c>
      <c r="BJ502" s="18" t="s">
        <v>22</v>
      </c>
      <c r="BK502" s="177">
        <f>ROUND(I502*H502,2)</f>
        <v>0</v>
      </c>
      <c r="BL502" s="18" t="s">
        <v>131</v>
      </c>
      <c r="BM502" s="18" t="s">
        <v>738</v>
      </c>
    </row>
    <row r="503" spans="2:47" s="1" customFormat="1" ht="30" customHeight="1">
      <c r="B503" s="35"/>
      <c r="D503" s="178" t="s">
        <v>133</v>
      </c>
      <c r="F503" s="179" t="s">
        <v>739</v>
      </c>
      <c r="I503" s="139"/>
      <c r="L503" s="35"/>
      <c r="M503" s="64"/>
      <c r="N503" s="36"/>
      <c r="O503" s="36"/>
      <c r="P503" s="36"/>
      <c r="Q503" s="36"/>
      <c r="R503" s="36"/>
      <c r="S503" s="36"/>
      <c r="T503" s="65"/>
      <c r="AT503" s="18" t="s">
        <v>133</v>
      </c>
      <c r="AU503" s="18" t="s">
        <v>84</v>
      </c>
    </row>
    <row r="504" spans="2:51" s="11" customFormat="1" ht="22.5" customHeight="1">
      <c r="B504" s="180"/>
      <c r="D504" s="189" t="s">
        <v>135</v>
      </c>
      <c r="E504" s="206" t="s">
        <v>31</v>
      </c>
      <c r="F504" s="207" t="s">
        <v>740</v>
      </c>
      <c r="H504" s="208">
        <v>37620</v>
      </c>
      <c r="I504" s="184"/>
      <c r="L504" s="180"/>
      <c r="M504" s="185"/>
      <c r="N504" s="186"/>
      <c r="O504" s="186"/>
      <c r="P504" s="186"/>
      <c r="Q504" s="186"/>
      <c r="R504" s="186"/>
      <c r="S504" s="186"/>
      <c r="T504" s="187"/>
      <c r="AT504" s="181" t="s">
        <v>135</v>
      </c>
      <c r="AU504" s="181" t="s">
        <v>84</v>
      </c>
      <c r="AV504" s="11" t="s">
        <v>84</v>
      </c>
      <c r="AW504" s="11" t="s">
        <v>40</v>
      </c>
      <c r="AX504" s="11" t="s">
        <v>22</v>
      </c>
      <c r="AY504" s="181" t="s">
        <v>124</v>
      </c>
    </row>
    <row r="505" spans="2:65" s="1" customFormat="1" ht="31.5" customHeight="1">
      <c r="B505" s="165"/>
      <c r="C505" s="166" t="s">
        <v>741</v>
      </c>
      <c r="D505" s="166" t="s">
        <v>126</v>
      </c>
      <c r="E505" s="167" t="s">
        <v>742</v>
      </c>
      <c r="F505" s="168" t="s">
        <v>743</v>
      </c>
      <c r="G505" s="169" t="s">
        <v>188</v>
      </c>
      <c r="H505" s="170">
        <v>209</v>
      </c>
      <c r="I505" s="171"/>
      <c r="J505" s="172">
        <f>ROUND(I505*H505,2)</f>
        <v>0</v>
      </c>
      <c r="K505" s="168" t="s">
        <v>130</v>
      </c>
      <c r="L505" s="35"/>
      <c r="M505" s="173" t="s">
        <v>31</v>
      </c>
      <c r="N505" s="174" t="s">
        <v>48</v>
      </c>
      <c r="O505" s="36"/>
      <c r="P505" s="175">
        <f>O505*H505</f>
        <v>0</v>
      </c>
      <c r="Q505" s="175">
        <v>0</v>
      </c>
      <c r="R505" s="175">
        <f>Q505*H505</f>
        <v>0</v>
      </c>
      <c r="S505" s="175">
        <v>0</v>
      </c>
      <c r="T505" s="176">
        <f>S505*H505</f>
        <v>0</v>
      </c>
      <c r="AR505" s="18" t="s">
        <v>131</v>
      </c>
      <c r="AT505" s="18" t="s">
        <v>126</v>
      </c>
      <c r="AU505" s="18" t="s">
        <v>84</v>
      </c>
      <c r="AY505" s="18" t="s">
        <v>124</v>
      </c>
      <c r="BE505" s="177">
        <f>IF(N505="základní",J505,0)</f>
        <v>0</v>
      </c>
      <c r="BF505" s="177">
        <f>IF(N505="snížená",J505,0)</f>
        <v>0</v>
      </c>
      <c r="BG505" s="177">
        <f>IF(N505="zákl. přenesená",J505,0)</f>
        <v>0</v>
      </c>
      <c r="BH505" s="177">
        <f>IF(N505="sníž. přenesená",J505,0)</f>
        <v>0</v>
      </c>
      <c r="BI505" s="177">
        <f>IF(N505="nulová",J505,0)</f>
        <v>0</v>
      </c>
      <c r="BJ505" s="18" t="s">
        <v>22</v>
      </c>
      <c r="BK505" s="177">
        <f>ROUND(I505*H505,2)</f>
        <v>0</v>
      </c>
      <c r="BL505" s="18" t="s">
        <v>131</v>
      </c>
      <c r="BM505" s="18" t="s">
        <v>744</v>
      </c>
    </row>
    <row r="506" spans="2:47" s="1" customFormat="1" ht="30" customHeight="1">
      <c r="B506" s="35"/>
      <c r="D506" s="178" t="s">
        <v>133</v>
      </c>
      <c r="F506" s="179" t="s">
        <v>745</v>
      </c>
      <c r="I506" s="139"/>
      <c r="L506" s="35"/>
      <c r="M506" s="64"/>
      <c r="N506" s="36"/>
      <c r="O506" s="36"/>
      <c r="P506" s="36"/>
      <c r="Q506" s="36"/>
      <c r="R506" s="36"/>
      <c r="S506" s="36"/>
      <c r="T506" s="65"/>
      <c r="AT506" s="18" t="s">
        <v>133</v>
      </c>
      <c r="AU506" s="18" t="s">
        <v>84</v>
      </c>
    </row>
    <row r="507" spans="2:51" s="11" customFormat="1" ht="22.5" customHeight="1">
      <c r="B507" s="180"/>
      <c r="D507" s="189" t="s">
        <v>135</v>
      </c>
      <c r="E507" s="206" t="s">
        <v>31</v>
      </c>
      <c r="F507" s="207" t="s">
        <v>734</v>
      </c>
      <c r="H507" s="208">
        <v>209</v>
      </c>
      <c r="I507" s="184"/>
      <c r="L507" s="180"/>
      <c r="M507" s="185"/>
      <c r="N507" s="186"/>
      <c r="O507" s="186"/>
      <c r="P507" s="186"/>
      <c r="Q507" s="186"/>
      <c r="R507" s="186"/>
      <c r="S507" s="186"/>
      <c r="T507" s="187"/>
      <c r="AT507" s="181" t="s">
        <v>135</v>
      </c>
      <c r="AU507" s="181" t="s">
        <v>84</v>
      </c>
      <c r="AV507" s="11" t="s">
        <v>84</v>
      </c>
      <c r="AW507" s="11" t="s">
        <v>40</v>
      </c>
      <c r="AX507" s="11" t="s">
        <v>22</v>
      </c>
      <c r="AY507" s="181" t="s">
        <v>124</v>
      </c>
    </row>
    <row r="508" spans="2:65" s="1" customFormat="1" ht="22.5" customHeight="1">
      <c r="B508" s="165"/>
      <c r="C508" s="166" t="s">
        <v>746</v>
      </c>
      <c r="D508" s="166" t="s">
        <v>126</v>
      </c>
      <c r="E508" s="167" t="s">
        <v>747</v>
      </c>
      <c r="F508" s="168" t="s">
        <v>748</v>
      </c>
      <c r="G508" s="169" t="s">
        <v>188</v>
      </c>
      <c r="H508" s="170">
        <v>408.092</v>
      </c>
      <c r="I508" s="171"/>
      <c r="J508" s="172">
        <f>ROUND(I508*H508,2)</f>
        <v>0</v>
      </c>
      <c r="K508" s="168" t="s">
        <v>130</v>
      </c>
      <c r="L508" s="35"/>
      <c r="M508" s="173" t="s">
        <v>31</v>
      </c>
      <c r="N508" s="174" t="s">
        <v>48</v>
      </c>
      <c r="O508" s="36"/>
      <c r="P508" s="175">
        <f>O508*H508</f>
        <v>0</v>
      </c>
      <c r="Q508" s="175">
        <v>0</v>
      </c>
      <c r="R508" s="175">
        <f>Q508*H508</f>
        <v>0</v>
      </c>
      <c r="S508" s="175">
        <v>2.2</v>
      </c>
      <c r="T508" s="176">
        <f>S508*H508</f>
        <v>897.8024</v>
      </c>
      <c r="AR508" s="18" t="s">
        <v>131</v>
      </c>
      <c r="AT508" s="18" t="s">
        <v>126</v>
      </c>
      <c r="AU508" s="18" t="s">
        <v>84</v>
      </c>
      <c r="AY508" s="18" t="s">
        <v>124</v>
      </c>
      <c r="BE508" s="177">
        <f>IF(N508="základní",J508,0)</f>
        <v>0</v>
      </c>
      <c r="BF508" s="177">
        <f>IF(N508="snížená",J508,0)</f>
        <v>0</v>
      </c>
      <c r="BG508" s="177">
        <f>IF(N508="zákl. přenesená",J508,0)</f>
        <v>0</v>
      </c>
      <c r="BH508" s="177">
        <f>IF(N508="sníž. přenesená",J508,0)</f>
        <v>0</v>
      </c>
      <c r="BI508" s="177">
        <f>IF(N508="nulová",J508,0)</f>
        <v>0</v>
      </c>
      <c r="BJ508" s="18" t="s">
        <v>22</v>
      </c>
      <c r="BK508" s="177">
        <f>ROUND(I508*H508,2)</f>
        <v>0</v>
      </c>
      <c r="BL508" s="18" t="s">
        <v>131</v>
      </c>
      <c r="BM508" s="18" t="s">
        <v>749</v>
      </c>
    </row>
    <row r="509" spans="2:51" s="11" customFormat="1" ht="22.5" customHeight="1">
      <c r="B509" s="180"/>
      <c r="D509" s="178" t="s">
        <v>135</v>
      </c>
      <c r="E509" s="181" t="s">
        <v>31</v>
      </c>
      <c r="F509" s="182" t="s">
        <v>750</v>
      </c>
      <c r="H509" s="183">
        <v>180.999</v>
      </c>
      <c r="I509" s="184"/>
      <c r="L509" s="180"/>
      <c r="M509" s="185"/>
      <c r="N509" s="186"/>
      <c r="O509" s="186"/>
      <c r="P509" s="186"/>
      <c r="Q509" s="186"/>
      <c r="R509" s="186"/>
      <c r="S509" s="186"/>
      <c r="T509" s="187"/>
      <c r="AT509" s="181" t="s">
        <v>135</v>
      </c>
      <c r="AU509" s="181" t="s">
        <v>84</v>
      </c>
      <c r="AV509" s="11" t="s">
        <v>84</v>
      </c>
      <c r="AW509" s="11" t="s">
        <v>40</v>
      </c>
      <c r="AX509" s="11" t="s">
        <v>77</v>
      </c>
      <c r="AY509" s="181" t="s">
        <v>124</v>
      </c>
    </row>
    <row r="510" spans="2:51" s="11" customFormat="1" ht="22.5" customHeight="1">
      <c r="B510" s="180"/>
      <c r="D510" s="178" t="s">
        <v>135</v>
      </c>
      <c r="E510" s="181" t="s">
        <v>31</v>
      </c>
      <c r="F510" s="182" t="s">
        <v>751</v>
      </c>
      <c r="H510" s="183">
        <v>23.342</v>
      </c>
      <c r="I510" s="184"/>
      <c r="L510" s="180"/>
      <c r="M510" s="185"/>
      <c r="N510" s="186"/>
      <c r="O510" s="186"/>
      <c r="P510" s="186"/>
      <c r="Q510" s="186"/>
      <c r="R510" s="186"/>
      <c r="S510" s="186"/>
      <c r="T510" s="187"/>
      <c r="AT510" s="181" t="s">
        <v>135</v>
      </c>
      <c r="AU510" s="181" t="s">
        <v>84</v>
      </c>
      <c r="AV510" s="11" t="s">
        <v>84</v>
      </c>
      <c r="AW510" s="11" t="s">
        <v>40</v>
      </c>
      <c r="AX510" s="11" t="s">
        <v>77</v>
      </c>
      <c r="AY510" s="181" t="s">
        <v>124</v>
      </c>
    </row>
    <row r="511" spans="2:51" s="11" customFormat="1" ht="22.5" customHeight="1">
      <c r="B511" s="180"/>
      <c r="D511" s="178" t="s">
        <v>135</v>
      </c>
      <c r="E511" s="181" t="s">
        <v>31</v>
      </c>
      <c r="F511" s="182" t="s">
        <v>198</v>
      </c>
      <c r="H511" s="183">
        <v>2.16</v>
      </c>
      <c r="I511" s="184"/>
      <c r="L511" s="180"/>
      <c r="M511" s="185"/>
      <c r="N511" s="186"/>
      <c r="O511" s="186"/>
      <c r="P511" s="186"/>
      <c r="Q511" s="186"/>
      <c r="R511" s="186"/>
      <c r="S511" s="186"/>
      <c r="T511" s="187"/>
      <c r="AT511" s="181" t="s">
        <v>135</v>
      </c>
      <c r="AU511" s="181" t="s">
        <v>84</v>
      </c>
      <c r="AV511" s="11" t="s">
        <v>84</v>
      </c>
      <c r="AW511" s="11" t="s">
        <v>40</v>
      </c>
      <c r="AX511" s="11" t="s">
        <v>77</v>
      </c>
      <c r="AY511" s="181" t="s">
        <v>124</v>
      </c>
    </row>
    <row r="512" spans="2:51" s="11" customFormat="1" ht="22.5" customHeight="1">
      <c r="B512" s="180"/>
      <c r="D512" s="178" t="s">
        <v>135</v>
      </c>
      <c r="E512" s="181" t="s">
        <v>31</v>
      </c>
      <c r="F512" s="182" t="s">
        <v>199</v>
      </c>
      <c r="H512" s="183">
        <v>13.452</v>
      </c>
      <c r="I512" s="184"/>
      <c r="L512" s="180"/>
      <c r="M512" s="185"/>
      <c r="N512" s="186"/>
      <c r="O512" s="186"/>
      <c r="P512" s="186"/>
      <c r="Q512" s="186"/>
      <c r="R512" s="186"/>
      <c r="S512" s="186"/>
      <c r="T512" s="187"/>
      <c r="AT512" s="181" t="s">
        <v>135</v>
      </c>
      <c r="AU512" s="181" t="s">
        <v>84</v>
      </c>
      <c r="AV512" s="11" t="s">
        <v>84</v>
      </c>
      <c r="AW512" s="11" t="s">
        <v>40</v>
      </c>
      <c r="AX512" s="11" t="s">
        <v>77</v>
      </c>
      <c r="AY512" s="181" t="s">
        <v>124</v>
      </c>
    </row>
    <row r="513" spans="2:51" s="11" customFormat="1" ht="22.5" customHeight="1">
      <c r="B513" s="180"/>
      <c r="D513" s="178" t="s">
        <v>135</v>
      </c>
      <c r="E513" s="181" t="s">
        <v>31</v>
      </c>
      <c r="F513" s="182" t="s">
        <v>200</v>
      </c>
      <c r="H513" s="183">
        <v>158.888</v>
      </c>
      <c r="I513" s="184"/>
      <c r="L513" s="180"/>
      <c r="M513" s="185"/>
      <c r="N513" s="186"/>
      <c r="O513" s="186"/>
      <c r="P513" s="186"/>
      <c r="Q513" s="186"/>
      <c r="R513" s="186"/>
      <c r="S513" s="186"/>
      <c r="T513" s="187"/>
      <c r="AT513" s="181" t="s">
        <v>135</v>
      </c>
      <c r="AU513" s="181" t="s">
        <v>84</v>
      </c>
      <c r="AV513" s="11" t="s">
        <v>84</v>
      </c>
      <c r="AW513" s="11" t="s">
        <v>40</v>
      </c>
      <c r="AX513" s="11" t="s">
        <v>77</v>
      </c>
      <c r="AY513" s="181" t="s">
        <v>124</v>
      </c>
    </row>
    <row r="514" spans="2:51" s="11" customFormat="1" ht="22.5" customHeight="1">
      <c r="B514" s="180"/>
      <c r="D514" s="178" t="s">
        <v>135</v>
      </c>
      <c r="E514" s="181" t="s">
        <v>31</v>
      </c>
      <c r="F514" s="182" t="s">
        <v>201</v>
      </c>
      <c r="H514" s="183">
        <v>7.682</v>
      </c>
      <c r="I514" s="184"/>
      <c r="L514" s="180"/>
      <c r="M514" s="185"/>
      <c r="N514" s="186"/>
      <c r="O514" s="186"/>
      <c r="P514" s="186"/>
      <c r="Q514" s="186"/>
      <c r="R514" s="186"/>
      <c r="S514" s="186"/>
      <c r="T514" s="187"/>
      <c r="AT514" s="181" t="s">
        <v>135</v>
      </c>
      <c r="AU514" s="181" t="s">
        <v>84</v>
      </c>
      <c r="AV514" s="11" t="s">
        <v>84</v>
      </c>
      <c r="AW514" s="11" t="s">
        <v>40</v>
      </c>
      <c r="AX514" s="11" t="s">
        <v>77</v>
      </c>
      <c r="AY514" s="181" t="s">
        <v>124</v>
      </c>
    </row>
    <row r="515" spans="2:51" s="11" customFormat="1" ht="22.5" customHeight="1">
      <c r="B515" s="180"/>
      <c r="D515" s="178" t="s">
        <v>135</v>
      </c>
      <c r="E515" s="181" t="s">
        <v>31</v>
      </c>
      <c r="F515" s="182" t="s">
        <v>202</v>
      </c>
      <c r="H515" s="183">
        <v>20.825</v>
      </c>
      <c r="I515" s="184"/>
      <c r="L515" s="180"/>
      <c r="M515" s="185"/>
      <c r="N515" s="186"/>
      <c r="O515" s="186"/>
      <c r="P515" s="186"/>
      <c r="Q515" s="186"/>
      <c r="R515" s="186"/>
      <c r="S515" s="186"/>
      <c r="T515" s="187"/>
      <c r="AT515" s="181" t="s">
        <v>135</v>
      </c>
      <c r="AU515" s="181" t="s">
        <v>84</v>
      </c>
      <c r="AV515" s="11" t="s">
        <v>84</v>
      </c>
      <c r="AW515" s="11" t="s">
        <v>40</v>
      </c>
      <c r="AX515" s="11" t="s">
        <v>77</v>
      </c>
      <c r="AY515" s="181" t="s">
        <v>124</v>
      </c>
    </row>
    <row r="516" spans="2:51" s="11" customFormat="1" ht="22.5" customHeight="1">
      <c r="B516" s="180"/>
      <c r="D516" s="178" t="s">
        <v>135</v>
      </c>
      <c r="E516" s="181" t="s">
        <v>31</v>
      </c>
      <c r="F516" s="182" t="s">
        <v>203</v>
      </c>
      <c r="H516" s="183">
        <v>0.744</v>
      </c>
      <c r="I516" s="184"/>
      <c r="L516" s="180"/>
      <c r="M516" s="185"/>
      <c r="N516" s="186"/>
      <c r="O516" s="186"/>
      <c r="P516" s="186"/>
      <c r="Q516" s="186"/>
      <c r="R516" s="186"/>
      <c r="S516" s="186"/>
      <c r="T516" s="187"/>
      <c r="AT516" s="181" t="s">
        <v>135</v>
      </c>
      <c r="AU516" s="181" t="s">
        <v>84</v>
      </c>
      <c r="AV516" s="11" t="s">
        <v>84</v>
      </c>
      <c r="AW516" s="11" t="s">
        <v>40</v>
      </c>
      <c r="AX516" s="11" t="s">
        <v>77</v>
      </c>
      <c r="AY516" s="181" t="s">
        <v>124</v>
      </c>
    </row>
    <row r="517" spans="2:51" s="12" customFormat="1" ht="22.5" customHeight="1">
      <c r="B517" s="188"/>
      <c r="D517" s="189" t="s">
        <v>135</v>
      </c>
      <c r="E517" s="190" t="s">
        <v>31</v>
      </c>
      <c r="F517" s="191" t="s">
        <v>139</v>
      </c>
      <c r="H517" s="192">
        <v>408.092</v>
      </c>
      <c r="I517" s="193"/>
      <c r="L517" s="188"/>
      <c r="M517" s="194"/>
      <c r="N517" s="195"/>
      <c r="O517" s="195"/>
      <c r="P517" s="195"/>
      <c r="Q517" s="195"/>
      <c r="R517" s="195"/>
      <c r="S517" s="195"/>
      <c r="T517" s="196"/>
      <c r="AT517" s="197" t="s">
        <v>135</v>
      </c>
      <c r="AU517" s="197" t="s">
        <v>84</v>
      </c>
      <c r="AV517" s="12" t="s">
        <v>131</v>
      </c>
      <c r="AW517" s="12" t="s">
        <v>40</v>
      </c>
      <c r="AX517" s="12" t="s">
        <v>22</v>
      </c>
      <c r="AY517" s="197" t="s">
        <v>124</v>
      </c>
    </row>
    <row r="518" spans="2:65" s="1" customFormat="1" ht="22.5" customHeight="1">
      <c r="B518" s="165"/>
      <c r="C518" s="166" t="s">
        <v>752</v>
      </c>
      <c r="D518" s="166" t="s">
        <v>126</v>
      </c>
      <c r="E518" s="167" t="s">
        <v>753</v>
      </c>
      <c r="F518" s="168" t="s">
        <v>754</v>
      </c>
      <c r="G518" s="169" t="s">
        <v>188</v>
      </c>
      <c r="H518" s="170">
        <v>2.95</v>
      </c>
      <c r="I518" s="171"/>
      <c r="J518" s="172">
        <f>ROUND(I518*H518,2)</f>
        <v>0</v>
      </c>
      <c r="K518" s="168" t="s">
        <v>130</v>
      </c>
      <c r="L518" s="35"/>
      <c r="M518" s="173" t="s">
        <v>31</v>
      </c>
      <c r="N518" s="174" t="s">
        <v>48</v>
      </c>
      <c r="O518" s="36"/>
      <c r="P518" s="175">
        <f>O518*H518</f>
        <v>0</v>
      </c>
      <c r="Q518" s="175">
        <v>0</v>
      </c>
      <c r="R518" s="175">
        <f>Q518*H518</f>
        <v>0</v>
      </c>
      <c r="S518" s="175">
        <v>1.8</v>
      </c>
      <c r="T518" s="176">
        <f>S518*H518</f>
        <v>5.3100000000000005</v>
      </c>
      <c r="AR518" s="18" t="s">
        <v>131</v>
      </c>
      <c r="AT518" s="18" t="s">
        <v>126</v>
      </c>
      <c r="AU518" s="18" t="s">
        <v>84</v>
      </c>
      <c r="AY518" s="18" t="s">
        <v>124</v>
      </c>
      <c r="BE518" s="177">
        <f>IF(N518="základní",J518,0)</f>
        <v>0</v>
      </c>
      <c r="BF518" s="177">
        <f>IF(N518="snížená",J518,0)</f>
        <v>0</v>
      </c>
      <c r="BG518" s="177">
        <f>IF(N518="zákl. přenesená",J518,0)</f>
        <v>0</v>
      </c>
      <c r="BH518" s="177">
        <f>IF(N518="sníž. přenesená",J518,0)</f>
        <v>0</v>
      </c>
      <c r="BI518" s="177">
        <f>IF(N518="nulová",J518,0)</f>
        <v>0</v>
      </c>
      <c r="BJ518" s="18" t="s">
        <v>22</v>
      </c>
      <c r="BK518" s="177">
        <f>ROUND(I518*H518,2)</f>
        <v>0</v>
      </c>
      <c r="BL518" s="18" t="s">
        <v>131</v>
      </c>
      <c r="BM518" s="18" t="s">
        <v>755</v>
      </c>
    </row>
    <row r="519" spans="2:47" s="1" customFormat="1" ht="30" customHeight="1">
      <c r="B519" s="35"/>
      <c r="D519" s="178" t="s">
        <v>133</v>
      </c>
      <c r="F519" s="179" t="s">
        <v>756</v>
      </c>
      <c r="I519" s="139"/>
      <c r="L519" s="35"/>
      <c r="M519" s="64"/>
      <c r="N519" s="36"/>
      <c r="O519" s="36"/>
      <c r="P519" s="36"/>
      <c r="Q519" s="36"/>
      <c r="R519" s="36"/>
      <c r="S519" s="36"/>
      <c r="T519" s="65"/>
      <c r="AT519" s="18" t="s">
        <v>133</v>
      </c>
      <c r="AU519" s="18" t="s">
        <v>84</v>
      </c>
    </row>
    <row r="520" spans="2:51" s="11" customFormat="1" ht="22.5" customHeight="1">
      <c r="B520" s="180"/>
      <c r="D520" s="178" t="s">
        <v>135</v>
      </c>
      <c r="E520" s="181" t="s">
        <v>31</v>
      </c>
      <c r="F520" s="182" t="s">
        <v>529</v>
      </c>
      <c r="H520" s="183">
        <v>0.811</v>
      </c>
      <c r="I520" s="184"/>
      <c r="L520" s="180"/>
      <c r="M520" s="185"/>
      <c r="N520" s="186"/>
      <c r="O520" s="186"/>
      <c r="P520" s="186"/>
      <c r="Q520" s="186"/>
      <c r="R520" s="186"/>
      <c r="S520" s="186"/>
      <c r="T520" s="187"/>
      <c r="AT520" s="181" t="s">
        <v>135</v>
      </c>
      <c r="AU520" s="181" t="s">
        <v>84</v>
      </c>
      <c r="AV520" s="11" t="s">
        <v>84</v>
      </c>
      <c r="AW520" s="11" t="s">
        <v>40</v>
      </c>
      <c r="AX520" s="11" t="s">
        <v>77</v>
      </c>
      <c r="AY520" s="181" t="s">
        <v>124</v>
      </c>
    </row>
    <row r="521" spans="2:51" s="11" customFormat="1" ht="22.5" customHeight="1">
      <c r="B521" s="180"/>
      <c r="D521" s="178" t="s">
        <v>135</v>
      </c>
      <c r="E521" s="181" t="s">
        <v>31</v>
      </c>
      <c r="F521" s="182" t="s">
        <v>530</v>
      </c>
      <c r="H521" s="183">
        <v>0.344</v>
      </c>
      <c r="I521" s="184"/>
      <c r="L521" s="180"/>
      <c r="M521" s="185"/>
      <c r="N521" s="186"/>
      <c r="O521" s="186"/>
      <c r="P521" s="186"/>
      <c r="Q521" s="186"/>
      <c r="R521" s="186"/>
      <c r="S521" s="186"/>
      <c r="T521" s="187"/>
      <c r="AT521" s="181" t="s">
        <v>135</v>
      </c>
      <c r="AU521" s="181" t="s">
        <v>84</v>
      </c>
      <c r="AV521" s="11" t="s">
        <v>84</v>
      </c>
      <c r="AW521" s="11" t="s">
        <v>40</v>
      </c>
      <c r="AX521" s="11" t="s">
        <v>77</v>
      </c>
      <c r="AY521" s="181" t="s">
        <v>124</v>
      </c>
    </row>
    <row r="522" spans="2:51" s="11" customFormat="1" ht="22.5" customHeight="1">
      <c r="B522" s="180"/>
      <c r="D522" s="178" t="s">
        <v>135</v>
      </c>
      <c r="E522" s="181" t="s">
        <v>31</v>
      </c>
      <c r="F522" s="182" t="s">
        <v>531</v>
      </c>
      <c r="H522" s="183">
        <v>0.407</v>
      </c>
      <c r="I522" s="184"/>
      <c r="L522" s="180"/>
      <c r="M522" s="185"/>
      <c r="N522" s="186"/>
      <c r="O522" s="186"/>
      <c r="P522" s="186"/>
      <c r="Q522" s="186"/>
      <c r="R522" s="186"/>
      <c r="S522" s="186"/>
      <c r="T522" s="187"/>
      <c r="AT522" s="181" t="s">
        <v>135</v>
      </c>
      <c r="AU522" s="181" t="s">
        <v>84</v>
      </c>
      <c r="AV522" s="11" t="s">
        <v>84</v>
      </c>
      <c r="AW522" s="11" t="s">
        <v>40</v>
      </c>
      <c r="AX522" s="11" t="s">
        <v>77</v>
      </c>
      <c r="AY522" s="181" t="s">
        <v>124</v>
      </c>
    </row>
    <row r="523" spans="2:51" s="11" customFormat="1" ht="22.5" customHeight="1">
      <c r="B523" s="180"/>
      <c r="D523" s="178" t="s">
        <v>135</v>
      </c>
      <c r="E523" s="181" t="s">
        <v>31</v>
      </c>
      <c r="F523" s="182" t="s">
        <v>532</v>
      </c>
      <c r="H523" s="183">
        <v>0.43</v>
      </c>
      <c r="I523" s="184"/>
      <c r="L523" s="180"/>
      <c r="M523" s="185"/>
      <c r="N523" s="186"/>
      <c r="O523" s="186"/>
      <c r="P523" s="186"/>
      <c r="Q523" s="186"/>
      <c r="R523" s="186"/>
      <c r="S523" s="186"/>
      <c r="T523" s="187"/>
      <c r="AT523" s="181" t="s">
        <v>135</v>
      </c>
      <c r="AU523" s="181" t="s">
        <v>84</v>
      </c>
      <c r="AV523" s="11" t="s">
        <v>84</v>
      </c>
      <c r="AW523" s="11" t="s">
        <v>40</v>
      </c>
      <c r="AX523" s="11" t="s">
        <v>77</v>
      </c>
      <c r="AY523" s="181" t="s">
        <v>124</v>
      </c>
    </row>
    <row r="524" spans="2:51" s="11" customFormat="1" ht="22.5" customHeight="1">
      <c r="B524" s="180"/>
      <c r="D524" s="178" t="s">
        <v>135</v>
      </c>
      <c r="E524" s="181" t="s">
        <v>31</v>
      </c>
      <c r="F524" s="182" t="s">
        <v>533</v>
      </c>
      <c r="H524" s="183">
        <v>0.141</v>
      </c>
      <c r="I524" s="184"/>
      <c r="L524" s="180"/>
      <c r="M524" s="185"/>
      <c r="N524" s="186"/>
      <c r="O524" s="186"/>
      <c r="P524" s="186"/>
      <c r="Q524" s="186"/>
      <c r="R524" s="186"/>
      <c r="S524" s="186"/>
      <c r="T524" s="187"/>
      <c r="AT524" s="181" t="s">
        <v>135</v>
      </c>
      <c r="AU524" s="181" t="s">
        <v>84</v>
      </c>
      <c r="AV524" s="11" t="s">
        <v>84</v>
      </c>
      <c r="AW524" s="11" t="s">
        <v>40</v>
      </c>
      <c r="AX524" s="11" t="s">
        <v>77</v>
      </c>
      <c r="AY524" s="181" t="s">
        <v>124</v>
      </c>
    </row>
    <row r="525" spans="2:51" s="11" customFormat="1" ht="22.5" customHeight="1">
      <c r="B525" s="180"/>
      <c r="D525" s="178" t="s">
        <v>135</v>
      </c>
      <c r="E525" s="181" t="s">
        <v>31</v>
      </c>
      <c r="F525" s="182" t="s">
        <v>534</v>
      </c>
      <c r="H525" s="183">
        <v>0.817</v>
      </c>
      <c r="I525" s="184"/>
      <c r="L525" s="180"/>
      <c r="M525" s="185"/>
      <c r="N525" s="186"/>
      <c r="O525" s="186"/>
      <c r="P525" s="186"/>
      <c r="Q525" s="186"/>
      <c r="R525" s="186"/>
      <c r="S525" s="186"/>
      <c r="T525" s="187"/>
      <c r="AT525" s="181" t="s">
        <v>135</v>
      </c>
      <c r="AU525" s="181" t="s">
        <v>84</v>
      </c>
      <c r="AV525" s="11" t="s">
        <v>84</v>
      </c>
      <c r="AW525" s="11" t="s">
        <v>40</v>
      </c>
      <c r="AX525" s="11" t="s">
        <v>77</v>
      </c>
      <c r="AY525" s="181" t="s">
        <v>124</v>
      </c>
    </row>
    <row r="526" spans="2:51" s="12" customFormat="1" ht="22.5" customHeight="1">
      <c r="B526" s="188"/>
      <c r="D526" s="189" t="s">
        <v>135</v>
      </c>
      <c r="E526" s="190" t="s">
        <v>31</v>
      </c>
      <c r="F526" s="191" t="s">
        <v>139</v>
      </c>
      <c r="H526" s="192">
        <v>2.95</v>
      </c>
      <c r="I526" s="193"/>
      <c r="L526" s="188"/>
      <c r="M526" s="194"/>
      <c r="N526" s="195"/>
      <c r="O526" s="195"/>
      <c r="P526" s="195"/>
      <c r="Q526" s="195"/>
      <c r="R526" s="195"/>
      <c r="S526" s="195"/>
      <c r="T526" s="196"/>
      <c r="AT526" s="197" t="s">
        <v>135</v>
      </c>
      <c r="AU526" s="197" t="s">
        <v>84</v>
      </c>
      <c r="AV526" s="12" t="s">
        <v>131</v>
      </c>
      <c r="AW526" s="12" t="s">
        <v>40</v>
      </c>
      <c r="AX526" s="12" t="s">
        <v>22</v>
      </c>
      <c r="AY526" s="197" t="s">
        <v>124</v>
      </c>
    </row>
    <row r="527" spans="2:65" s="1" customFormat="1" ht="22.5" customHeight="1">
      <c r="B527" s="165"/>
      <c r="C527" s="166" t="s">
        <v>757</v>
      </c>
      <c r="D527" s="166" t="s">
        <v>126</v>
      </c>
      <c r="E527" s="167" t="s">
        <v>758</v>
      </c>
      <c r="F527" s="168" t="s">
        <v>759</v>
      </c>
      <c r="G527" s="169" t="s">
        <v>432</v>
      </c>
      <c r="H527" s="170">
        <v>8</v>
      </c>
      <c r="I527" s="171"/>
      <c r="J527" s="172">
        <f>ROUND(I527*H527,2)</f>
        <v>0</v>
      </c>
      <c r="K527" s="168" t="s">
        <v>130</v>
      </c>
      <c r="L527" s="35"/>
      <c r="M527" s="173" t="s">
        <v>31</v>
      </c>
      <c r="N527" s="174" t="s">
        <v>48</v>
      </c>
      <c r="O527" s="36"/>
      <c r="P527" s="175">
        <f>O527*H527</f>
        <v>0</v>
      </c>
      <c r="Q527" s="175">
        <v>0</v>
      </c>
      <c r="R527" s="175">
        <f>Q527*H527</f>
        <v>0</v>
      </c>
      <c r="S527" s="175">
        <v>0.00248</v>
      </c>
      <c r="T527" s="176">
        <f>S527*H527</f>
        <v>0.01984</v>
      </c>
      <c r="AR527" s="18" t="s">
        <v>131</v>
      </c>
      <c r="AT527" s="18" t="s">
        <v>126</v>
      </c>
      <c r="AU527" s="18" t="s">
        <v>84</v>
      </c>
      <c r="AY527" s="18" t="s">
        <v>124</v>
      </c>
      <c r="BE527" s="177">
        <f>IF(N527="základní",J527,0)</f>
        <v>0</v>
      </c>
      <c r="BF527" s="177">
        <f>IF(N527="snížená",J527,0)</f>
        <v>0</v>
      </c>
      <c r="BG527" s="177">
        <f>IF(N527="zákl. přenesená",J527,0)</f>
        <v>0</v>
      </c>
      <c r="BH527" s="177">
        <f>IF(N527="sníž. přenesená",J527,0)</f>
        <v>0</v>
      </c>
      <c r="BI527" s="177">
        <f>IF(N527="nulová",J527,0)</f>
        <v>0</v>
      </c>
      <c r="BJ527" s="18" t="s">
        <v>22</v>
      </c>
      <c r="BK527" s="177">
        <f>ROUND(I527*H527,2)</f>
        <v>0</v>
      </c>
      <c r="BL527" s="18" t="s">
        <v>131</v>
      </c>
      <c r="BM527" s="18" t="s">
        <v>760</v>
      </c>
    </row>
    <row r="528" spans="2:47" s="1" customFormat="1" ht="22.5" customHeight="1">
      <c r="B528" s="35"/>
      <c r="D528" s="178" t="s">
        <v>133</v>
      </c>
      <c r="F528" s="179" t="s">
        <v>761</v>
      </c>
      <c r="I528" s="139"/>
      <c r="L528" s="35"/>
      <c r="M528" s="64"/>
      <c r="N528" s="36"/>
      <c r="O528" s="36"/>
      <c r="P528" s="36"/>
      <c r="Q528" s="36"/>
      <c r="R528" s="36"/>
      <c r="S528" s="36"/>
      <c r="T528" s="65"/>
      <c r="AT528" s="18" t="s">
        <v>133</v>
      </c>
      <c r="AU528" s="18" t="s">
        <v>84</v>
      </c>
    </row>
    <row r="529" spans="2:51" s="11" customFormat="1" ht="22.5" customHeight="1">
      <c r="B529" s="180"/>
      <c r="D529" s="189" t="s">
        <v>135</v>
      </c>
      <c r="E529" s="206" t="s">
        <v>31</v>
      </c>
      <c r="F529" s="207" t="s">
        <v>762</v>
      </c>
      <c r="H529" s="208">
        <v>8</v>
      </c>
      <c r="I529" s="184"/>
      <c r="L529" s="180"/>
      <c r="M529" s="185"/>
      <c r="N529" s="186"/>
      <c r="O529" s="186"/>
      <c r="P529" s="186"/>
      <c r="Q529" s="186"/>
      <c r="R529" s="186"/>
      <c r="S529" s="186"/>
      <c r="T529" s="187"/>
      <c r="AT529" s="181" t="s">
        <v>135</v>
      </c>
      <c r="AU529" s="181" t="s">
        <v>84</v>
      </c>
      <c r="AV529" s="11" t="s">
        <v>84</v>
      </c>
      <c r="AW529" s="11" t="s">
        <v>40</v>
      </c>
      <c r="AX529" s="11" t="s">
        <v>22</v>
      </c>
      <c r="AY529" s="181" t="s">
        <v>124</v>
      </c>
    </row>
    <row r="530" spans="2:65" s="1" customFormat="1" ht="22.5" customHeight="1">
      <c r="B530" s="165"/>
      <c r="C530" s="166" t="s">
        <v>763</v>
      </c>
      <c r="D530" s="166" t="s">
        <v>126</v>
      </c>
      <c r="E530" s="167" t="s">
        <v>764</v>
      </c>
      <c r="F530" s="168" t="s">
        <v>765</v>
      </c>
      <c r="G530" s="169" t="s">
        <v>432</v>
      </c>
      <c r="H530" s="170">
        <v>54</v>
      </c>
      <c r="I530" s="171"/>
      <c r="J530" s="172">
        <f>ROUND(I530*H530,2)</f>
        <v>0</v>
      </c>
      <c r="K530" s="168" t="s">
        <v>130</v>
      </c>
      <c r="L530" s="35"/>
      <c r="M530" s="173" t="s">
        <v>31</v>
      </c>
      <c r="N530" s="174" t="s">
        <v>48</v>
      </c>
      <c r="O530" s="36"/>
      <c r="P530" s="175">
        <f>O530*H530</f>
        <v>0</v>
      </c>
      <c r="Q530" s="175">
        <v>0</v>
      </c>
      <c r="R530" s="175">
        <f>Q530*H530</f>
        <v>0</v>
      </c>
      <c r="S530" s="175">
        <v>0.00925</v>
      </c>
      <c r="T530" s="176">
        <f>S530*H530</f>
        <v>0.4995</v>
      </c>
      <c r="AR530" s="18" t="s">
        <v>131</v>
      </c>
      <c r="AT530" s="18" t="s">
        <v>126</v>
      </c>
      <c r="AU530" s="18" t="s">
        <v>84</v>
      </c>
      <c r="AY530" s="18" t="s">
        <v>124</v>
      </c>
      <c r="BE530" s="177">
        <f>IF(N530="základní",J530,0)</f>
        <v>0</v>
      </c>
      <c r="BF530" s="177">
        <f>IF(N530="snížená",J530,0)</f>
        <v>0</v>
      </c>
      <c r="BG530" s="177">
        <f>IF(N530="zákl. přenesená",J530,0)</f>
        <v>0</v>
      </c>
      <c r="BH530" s="177">
        <f>IF(N530="sníž. přenesená",J530,0)</f>
        <v>0</v>
      </c>
      <c r="BI530" s="177">
        <f>IF(N530="nulová",J530,0)</f>
        <v>0</v>
      </c>
      <c r="BJ530" s="18" t="s">
        <v>22</v>
      </c>
      <c r="BK530" s="177">
        <f>ROUND(I530*H530,2)</f>
        <v>0</v>
      </c>
      <c r="BL530" s="18" t="s">
        <v>131</v>
      </c>
      <c r="BM530" s="18" t="s">
        <v>766</v>
      </c>
    </row>
    <row r="531" spans="2:47" s="1" customFormat="1" ht="22.5" customHeight="1">
      <c r="B531" s="35"/>
      <c r="D531" s="178" t="s">
        <v>133</v>
      </c>
      <c r="F531" s="179" t="s">
        <v>767</v>
      </c>
      <c r="I531" s="139"/>
      <c r="L531" s="35"/>
      <c r="M531" s="64"/>
      <c r="N531" s="36"/>
      <c r="O531" s="36"/>
      <c r="P531" s="36"/>
      <c r="Q531" s="36"/>
      <c r="R531" s="36"/>
      <c r="S531" s="36"/>
      <c r="T531" s="65"/>
      <c r="AT531" s="18" t="s">
        <v>133</v>
      </c>
      <c r="AU531" s="18" t="s">
        <v>84</v>
      </c>
    </row>
    <row r="532" spans="2:51" s="11" customFormat="1" ht="22.5" customHeight="1">
      <c r="B532" s="180"/>
      <c r="D532" s="189" t="s">
        <v>135</v>
      </c>
      <c r="E532" s="206" t="s">
        <v>31</v>
      </c>
      <c r="F532" s="207" t="s">
        <v>768</v>
      </c>
      <c r="H532" s="208">
        <v>54</v>
      </c>
      <c r="I532" s="184"/>
      <c r="L532" s="180"/>
      <c r="M532" s="185"/>
      <c r="N532" s="186"/>
      <c r="O532" s="186"/>
      <c r="P532" s="186"/>
      <c r="Q532" s="186"/>
      <c r="R532" s="186"/>
      <c r="S532" s="186"/>
      <c r="T532" s="187"/>
      <c r="AT532" s="181" t="s">
        <v>135</v>
      </c>
      <c r="AU532" s="181" t="s">
        <v>84</v>
      </c>
      <c r="AV532" s="11" t="s">
        <v>84</v>
      </c>
      <c r="AW532" s="11" t="s">
        <v>40</v>
      </c>
      <c r="AX532" s="11" t="s">
        <v>22</v>
      </c>
      <c r="AY532" s="181" t="s">
        <v>124</v>
      </c>
    </row>
    <row r="533" spans="2:65" s="1" customFormat="1" ht="22.5" customHeight="1">
      <c r="B533" s="165"/>
      <c r="C533" s="166" t="s">
        <v>769</v>
      </c>
      <c r="D533" s="166" t="s">
        <v>126</v>
      </c>
      <c r="E533" s="167" t="s">
        <v>770</v>
      </c>
      <c r="F533" s="168" t="s">
        <v>771</v>
      </c>
      <c r="G533" s="169" t="s">
        <v>158</v>
      </c>
      <c r="H533" s="170">
        <v>1</v>
      </c>
      <c r="I533" s="171"/>
      <c r="J533" s="172">
        <f>ROUND(I533*H533,2)</f>
        <v>0</v>
      </c>
      <c r="K533" s="168" t="s">
        <v>130</v>
      </c>
      <c r="L533" s="35"/>
      <c r="M533" s="173" t="s">
        <v>31</v>
      </c>
      <c r="N533" s="174" t="s">
        <v>48</v>
      </c>
      <c r="O533" s="36"/>
      <c r="P533" s="175">
        <f>O533*H533</f>
        <v>0</v>
      </c>
      <c r="Q533" s="175">
        <v>0</v>
      </c>
      <c r="R533" s="175">
        <f>Q533*H533</f>
        <v>0</v>
      </c>
      <c r="S533" s="175">
        <v>0.21</v>
      </c>
      <c r="T533" s="176">
        <f>S533*H533</f>
        <v>0.21</v>
      </c>
      <c r="AR533" s="18" t="s">
        <v>131</v>
      </c>
      <c r="AT533" s="18" t="s">
        <v>126</v>
      </c>
      <c r="AU533" s="18" t="s">
        <v>84</v>
      </c>
      <c r="AY533" s="18" t="s">
        <v>124</v>
      </c>
      <c r="BE533" s="177">
        <f>IF(N533="základní",J533,0)</f>
        <v>0</v>
      </c>
      <c r="BF533" s="177">
        <f>IF(N533="snížená",J533,0)</f>
        <v>0</v>
      </c>
      <c r="BG533" s="177">
        <f>IF(N533="zákl. přenesená",J533,0)</f>
        <v>0</v>
      </c>
      <c r="BH533" s="177">
        <f>IF(N533="sníž. přenesená",J533,0)</f>
        <v>0</v>
      </c>
      <c r="BI533" s="177">
        <f>IF(N533="nulová",J533,0)</f>
        <v>0</v>
      </c>
      <c r="BJ533" s="18" t="s">
        <v>22</v>
      </c>
      <c r="BK533" s="177">
        <f>ROUND(I533*H533,2)</f>
        <v>0</v>
      </c>
      <c r="BL533" s="18" t="s">
        <v>131</v>
      </c>
      <c r="BM533" s="18" t="s">
        <v>772</v>
      </c>
    </row>
    <row r="534" spans="2:47" s="1" customFormat="1" ht="22.5" customHeight="1">
      <c r="B534" s="35"/>
      <c r="D534" s="189" t="s">
        <v>133</v>
      </c>
      <c r="F534" s="222" t="s">
        <v>773</v>
      </c>
      <c r="I534" s="139"/>
      <c r="L534" s="35"/>
      <c r="M534" s="64"/>
      <c r="N534" s="36"/>
      <c r="O534" s="36"/>
      <c r="P534" s="36"/>
      <c r="Q534" s="36"/>
      <c r="R534" s="36"/>
      <c r="S534" s="36"/>
      <c r="T534" s="65"/>
      <c r="AT534" s="18" t="s">
        <v>133</v>
      </c>
      <c r="AU534" s="18" t="s">
        <v>84</v>
      </c>
    </row>
    <row r="535" spans="2:65" s="1" customFormat="1" ht="22.5" customHeight="1">
      <c r="B535" s="165"/>
      <c r="C535" s="166" t="s">
        <v>774</v>
      </c>
      <c r="D535" s="166" t="s">
        <v>126</v>
      </c>
      <c r="E535" s="167" t="s">
        <v>775</v>
      </c>
      <c r="F535" s="168" t="s">
        <v>776</v>
      </c>
      <c r="G535" s="169" t="s">
        <v>129</v>
      </c>
      <c r="H535" s="170">
        <v>36.572</v>
      </c>
      <c r="I535" s="171"/>
      <c r="J535" s="172">
        <f>ROUND(I535*H535,2)</f>
        <v>0</v>
      </c>
      <c r="K535" s="168" t="s">
        <v>31</v>
      </c>
      <c r="L535" s="35"/>
      <c r="M535" s="173" t="s">
        <v>31</v>
      </c>
      <c r="N535" s="174" t="s">
        <v>48</v>
      </c>
      <c r="O535" s="36"/>
      <c r="P535" s="175">
        <f>O535*H535</f>
        <v>0</v>
      </c>
      <c r="Q535" s="175">
        <v>0</v>
      </c>
      <c r="R535" s="175">
        <f>Q535*H535</f>
        <v>0</v>
      </c>
      <c r="S535" s="175">
        <v>0.07</v>
      </c>
      <c r="T535" s="176">
        <f>S535*H535</f>
        <v>2.5600400000000003</v>
      </c>
      <c r="AR535" s="18" t="s">
        <v>131</v>
      </c>
      <c r="AT535" s="18" t="s">
        <v>126</v>
      </c>
      <c r="AU535" s="18" t="s">
        <v>84</v>
      </c>
      <c r="AY535" s="18" t="s">
        <v>124</v>
      </c>
      <c r="BE535" s="177">
        <f>IF(N535="základní",J535,0)</f>
        <v>0</v>
      </c>
      <c r="BF535" s="177">
        <f>IF(N535="snížená",J535,0)</f>
        <v>0</v>
      </c>
      <c r="BG535" s="177">
        <f>IF(N535="zákl. přenesená",J535,0)</f>
        <v>0</v>
      </c>
      <c r="BH535" s="177">
        <f>IF(N535="sníž. přenesená",J535,0)</f>
        <v>0</v>
      </c>
      <c r="BI535" s="177">
        <f>IF(N535="nulová",J535,0)</f>
        <v>0</v>
      </c>
      <c r="BJ535" s="18" t="s">
        <v>22</v>
      </c>
      <c r="BK535" s="177">
        <f>ROUND(I535*H535,2)</f>
        <v>0</v>
      </c>
      <c r="BL535" s="18" t="s">
        <v>131</v>
      </c>
      <c r="BM535" s="18" t="s">
        <v>777</v>
      </c>
    </row>
    <row r="536" spans="2:51" s="13" customFormat="1" ht="22.5" customHeight="1">
      <c r="B536" s="198"/>
      <c r="D536" s="178" t="s">
        <v>135</v>
      </c>
      <c r="E536" s="199" t="s">
        <v>31</v>
      </c>
      <c r="F536" s="200" t="s">
        <v>778</v>
      </c>
      <c r="H536" s="201" t="s">
        <v>31</v>
      </c>
      <c r="I536" s="202"/>
      <c r="L536" s="198"/>
      <c r="M536" s="203"/>
      <c r="N536" s="204"/>
      <c r="O536" s="204"/>
      <c r="P536" s="204"/>
      <c r="Q536" s="204"/>
      <c r="R536" s="204"/>
      <c r="S536" s="204"/>
      <c r="T536" s="205"/>
      <c r="AT536" s="201" t="s">
        <v>135</v>
      </c>
      <c r="AU536" s="201" t="s">
        <v>84</v>
      </c>
      <c r="AV536" s="13" t="s">
        <v>22</v>
      </c>
      <c r="AW536" s="13" t="s">
        <v>40</v>
      </c>
      <c r="AX536" s="13" t="s">
        <v>77</v>
      </c>
      <c r="AY536" s="201" t="s">
        <v>124</v>
      </c>
    </row>
    <row r="537" spans="2:51" s="11" customFormat="1" ht="22.5" customHeight="1">
      <c r="B537" s="180"/>
      <c r="D537" s="178" t="s">
        <v>135</v>
      </c>
      <c r="E537" s="181" t="s">
        <v>31</v>
      </c>
      <c r="F537" s="182" t="s">
        <v>779</v>
      </c>
      <c r="H537" s="183">
        <v>8.4</v>
      </c>
      <c r="I537" s="184"/>
      <c r="L537" s="180"/>
      <c r="M537" s="185"/>
      <c r="N537" s="186"/>
      <c r="O537" s="186"/>
      <c r="P537" s="186"/>
      <c r="Q537" s="186"/>
      <c r="R537" s="186"/>
      <c r="S537" s="186"/>
      <c r="T537" s="187"/>
      <c r="AT537" s="181" t="s">
        <v>135</v>
      </c>
      <c r="AU537" s="181" t="s">
        <v>84</v>
      </c>
      <c r="AV537" s="11" t="s">
        <v>84</v>
      </c>
      <c r="AW537" s="11" t="s">
        <v>40</v>
      </c>
      <c r="AX537" s="11" t="s">
        <v>77</v>
      </c>
      <c r="AY537" s="181" t="s">
        <v>124</v>
      </c>
    </row>
    <row r="538" spans="2:51" s="11" customFormat="1" ht="22.5" customHeight="1">
      <c r="B538" s="180"/>
      <c r="D538" s="178" t="s">
        <v>135</v>
      </c>
      <c r="E538" s="181" t="s">
        <v>31</v>
      </c>
      <c r="F538" s="182" t="s">
        <v>780</v>
      </c>
      <c r="H538" s="183">
        <v>8.172</v>
      </c>
      <c r="I538" s="184"/>
      <c r="L538" s="180"/>
      <c r="M538" s="185"/>
      <c r="N538" s="186"/>
      <c r="O538" s="186"/>
      <c r="P538" s="186"/>
      <c r="Q538" s="186"/>
      <c r="R538" s="186"/>
      <c r="S538" s="186"/>
      <c r="T538" s="187"/>
      <c r="AT538" s="181" t="s">
        <v>135</v>
      </c>
      <c r="AU538" s="181" t="s">
        <v>84</v>
      </c>
      <c r="AV538" s="11" t="s">
        <v>84</v>
      </c>
      <c r="AW538" s="11" t="s">
        <v>40</v>
      </c>
      <c r="AX538" s="11" t="s">
        <v>77</v>
      </c>
      <c r="AY538" s="181" t="s">
        <v>124</v>
      </c>
    </row>
    <row r="539" spans="2:51" s="11" customFormat="1" ht="22.5" customHeight="1">
      <c r="B539" s="180"/>
      <c r="D539" s="178" t="s">
        <v>135</v>
      </c>
      <c r="E539" s="181" t="s">
        <v>31</v>
      </c>
      <c r="F539" s="182" t="s">
        <v>781</v>
      </c>
      <c r="H539" s="183">
        <v>3.296</v>
      </c>
      <c r="I539" s="184"/>
      <c r="L539" s="180"/>
      <c r="M539" s="185"/>
      <c r="N539" s="186"/>
      <c r="O539" s="186"/>
      <c r="P539" s="186"/>
      <c r="Q539" s="186"/>
      <c r="R539" s="186"/>
      <c r="S539" s="186"/>
      <c r="T539" s="187"/>
      <c r="AT539" s="181" t="s">
        <v>135</v>
      </c>
      <c r="AU539" s="181" t="s">
        <v>84</v>
      </c>
      <c r="AV539" s="11" t="s">
        <v>84</v>
      </c>
      <c r="AW539" s="11" t="s">
        <v>40</v>
      </c>
      <c r="AX539" s="11" t="s">
        <v>77</v>
      </c>
      <c r="AY539" s="181" t="s">
        <v>124</v>
      </c>
    </row>
    <row r="540" spans="2:51" s="11" customFormat="1" ht="22.5" customHeight="1">
      <c r="B540" s="180"/>
      <c r="D540" s="178" t="s">
        <v>135</v>
      </c>
      <c r="E540" s="181" t="s">
        <v>31</v>
      </c>
      <c r="F540" s="182" t="s">
        <v>782</v>
      </c>
      <c r="H540" s="183">
        <v>4.056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135</v>
      </c>
      <c r="AU540" s="181" t="s">
        <v>84</v>
      </c>
      <c r="AV540" s="11" t="s">
        <v>84</v>
      </c>
      <c r="AW540" s="11" t="s">
        <v>40</v>
      </c>
      <c r="AX540" s="11" t="s">
        <v>77</v>
      </c>
      <c r="AY540" s="181" t="s">
        <v>124</v>
      </c>
    </row>
    <row r="541" spans="2:51" s="13" customFormat="1" ht="22.5" customHeight="1">
      <c r="B541" s="198"/>
      <c r="D541" s="178" t="s">
        <v>135</v>
      </c>
      <c r="E541" s="199" t="s">
        <v>31</v>
      </c>
      <c r="F541" s="200" t="s">
        <v>783</v>
      </c>
      <c r="H541" s="201" t="s">
        <v>31</v>
      </c>
      <c r="I541" s="202"/>
      <c r="L541" s="198"/>
      <c r="M541" s="203"/>
      <c r="N541" s="204"/>
      <c r="O541" s="204"/>
      <c r="P541" s="204"/>
      <c r="Q541" s="204"/>
      <c r="R541" s="204"/>
      <c r="S541" s="204"/>
      <c r="T541" s="205"/>
      <c r="AT541" s="201" t="s">
        <v>135</v>
      </c>
      <c r="AU541" s="201" t="s">
        <v>84</v>
      </c>
      <c r="AV541" s="13" t="s">
        <v>22</v>
      </c>
      <c r="AW541" s="13" t="s">
        <v>40</v>
      </c>
      <c r="AX541" s="13" t="s">
        <v>77</v>
      </c>
      <c r="AY541" s="201" t="s">
        <v>124</v>
      </c>
    </row>
    <row r="542" spans="2:51" s="11" customFormat="1" ht="22.5" customHeight="1">
      <c r="B542" s="180"/>
      <c r="D542" s="178" t="s">
        <v>135</v>
      </c>
      <c r="E542" s="181" t="s">
        <v>31</v>
      </c>
      <c r="F542" s="182" t="s">
        <v>784</v>
      </c>
      <c r="H542" s="183">
        <v>12.648</v>
      </c>
      <c r="I542" s="184"/>
      <c r="L542" s="180"/>
      <c r="M542" s="185"/>
      <c r="N542" s="186"/>
      <c r="O542" s="186"/>
      <c r="P542" s="186"/>
      <c r="Q542" s="186"/>
      <c r="R542" s="186"/>
      <c r="S542" s="186"/>
      <c r="T542" s="187"/>
      <c r="AT542" s="181" t="s">
        <v>135</v>
      </c>
      <c r="AU542" s="181" t="s">
        <v>84</v>
      </c>
      <c r="AV542" s="11" t="s">
        <v>84</v>
      </c>
      <c r="AW542" s="11" t="s">
        <v>40</v>
      </c>
      <c r="AX542" s="11" t="s">
        <v>77</v>
      </c>
      <c r="AY542" s="181" t="s">
        <v>124</v>
      </c>
    </row>
    <row r="543" spans="2:51" s="12" customFormat="1" ht="22.5" customHeight="1">
      <c r="B543" s="188"/>
      <c r="D543" s="178" t="s">
        <v>135</v>
      </c>
      <c r="E543" s="219" t="s">
        <v>31</v>
      </c>
      <c r="F543" s="220" t="s">
        <v>139</v>
      </c>
      <c r="H543" s="221">
        <v>36.572</v>
      </c>
      <c r="I543" s="193"/>
      <c r="L543" s="188"/>
      <c r="M543" s="194"/>
      <c r="N543" s="195"/>
      <c r="O543" s="195"/>
      <c r="P543" s="195"/>
      <c r="Q543" s="195"/>
      <c r="R543" s="195"/>
      <c r="S543" s="195"/>
      <c r="T543" s="196"/>
      <c r="AT543" s="197" t="s">
        <v>135</v>
      </c>
      <c r="AU543" s="197" t="s">
        <v>84</v>
      </c>
      <c r="AV543" s="12" t="s">
        <v>131</v>
      </c>
      <c r="AW543" s="12" t="s">
        <v>40</v>
      </c>
      <c r="AX543" s="12" t="s">
        <v>22</v>
      </c>
      <c r="AY543" s="197" t="s">
        <v>124</v>
      </c>
    </row>
    <row r="544" spans="2:63" s="10" customFormat="1" ht="29.25" customHeight="1">
      <c r="B544" s="151"/>
      <c r="D544" s="162" t="s">
        <v>76</v>
      </c>
      <c r="E544" s="163" t="s">
        <v>785</v>
      </c>
      <c r="F544" s="163" t="s">
        <v>786</v>
      </c>
      <c r="I544" s="154"/>
      <c r="J544" s="164">
        <f>BK544</f>
        <v>0</v>
      </c>
      <c r="L544" s="151"/>
      <c r="M544" s="156"/>
      <c r="N544" s="157"/>
      <c r="O544" s="157"/>
      <c r="P544" s="158">
        <f>SUM(P545:P547)</f>
        <v>0</v>
      </c>
      <c r="Q544" s="157"/>
      <c r="R544" s="158">
        <f>SUM(R545:R547)</f>
        <v>0</v>
      </c>
      <c r="S544" s="157"/>
      <c r="T544" s="159">
        <f>SUM(T545:T547)</f>
        <v>0</v>
      </c>
      <c r="AR544" s="152" t="s">
        <v>22</v>
      </c>
      <c r="AT544" s="160" t="s">
        <v>76</v>
      </c>
      <c r="AU544" s="160" t="s">
        <v>22</v>
      </c>
      <c r="AY544" s="152" t="s">
        <v>124</v>
      </c>
      <c r="BK544" s="161">
        <f>SUM(BK545:BK547)</f>
        <v>0</v>
      </c>
    </row>
    <row r="545" spans="2:65" s="1" customFormat="1" ht="31.5" customHeight="1">
      <c r="B545" s="165"/>
      <c r="C545" s="166" t="s">
        <v>787</v>
      </c>
      <c r="D545" s="166" t="s">
        <v>126</v>
      </c>
      <c r="E545" s="167" t="s">
        <v>788</v>
      </c>
      <c r="F545" s="168" t="s">
        <v>789</v>
      </c>
      <c r="G545" s="169" t="s">
        <v>142</v>
      </c>
      <c r="H545" s="170">
        <v>1</v>
      </c>
      <c r="I545" s="171"/>
      <c r="J545" s="172">
        <f>ROUND(I545*H545,2)</f>
        <v>0</v>
      </c>
      <c r="K545" s="168" t="s">
        <v>31</v>
      </c>
      <c r="L545" s="35"/>
      <c r="M545" s="173" t="s">
        <v>31</v>
      </c>
      <c r="N545" s="174" t="s">
        <v>48</v>
      </c>
      <c r="O545" s="36"/>
      <c r="P545" s="175">
        <f>O545*H545</f>
        <v>0</v>
      </c>
      <c r="Q545" s="175">
        <v>0</v>
      </c>
      <c r="R545" s="175">
        <f>Q545*H545</f>
        <v>0</v>
      </c>
      <c r="S545" s="175">
        <v>0</v>
      </c>
      <c r="T545" s="176">
        <f>S545*H545</f>
        <v>0</v>
      </c>
      <c r="AR545" s="18" t="s">
        <v>131</v>
      </c>
      <c r="AT545" s="18" t="s">
        <v>126</v>
      </c>
      <c r="AU545" s="18" t="s">
        <v>84</v>
      </c>
      <c r="AY545" s="18" t="s">
        <v>124</v>
      </c>
      <c r="BE545" s="177">
        <f>IF(N545="základní",J545,0)</f>
        <v>0</v>
      </c>
      <c r="BF545" s="177">
        <f>IF(N545="snížená",J545,0)</f>
        <v>0</v>
      </c>
      <c r="BG545" s="177">
        <f>IF(N545="zákl. přenesená",J545,0)</f>
        <v>0</v>
      </c>
      <c r="BH545" s="177">
        <f>IF(N545="sníž. přenesená",J545,0)</f>
        <v>0</v>
      </c>
      <c r="BI545" s="177">
        <f>IF(N545="nulová",J545,0)</f>
        <v>0</v>
      </c>
      <c r="BJ545" s="18" t="s">
        <v>22</v>
      </c>
      <c r="BK545" s="177">
        <f>ROUND(I545*H545,2)</f>
        <v>0</v>
      </c>
      <c r="BL545" s="18" t="s">
        <v>131</v>
      </c>
      <c r="BM545" s="18" t="s">
        <v>790</v>
      </c>
    </row>
    <row r="546" spans="2:51" s="13" customFormat="1" ht="31.5" customHeight="1">
      <c r="B546" s="198"/>
      <c r="D546" s="178" t="s">
        <v>135</v>
      </c>
      <c r="E546" s="199" t="s">
        <v>31</v>
      </c>
      <c r="F546" s="200" t="s">
        <v>791</v>
      </c>
      <c r="H546" s="201" t="s">
        <v>31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201" t="s">
        <v>135</v>
      </c>
      <c r="AU546" s="201" t="s">
        <v>84</v>
      </c>
      <c r="AV546" s="13" t="s">
        <v>22</v>
      </c>
      <c r="AW546" s="13" t="s">
        <v>40</v>
      </c>
      <c r="AX546" s="13" t="s">
        <v>77</v>
      </c>
      <c r="AY546" s="201" t="s">
        <v>124</v>
      </c>
    </row>
    <row r="547" spans="2:51" s="11" customFormat="1" ht="22.5" customHeight="1">
      <c r="B547" s="180"/>
      <c r="D547" s="178" t="s">
        <v>135</v>
      </c>
      <c r="E547" s="181" t="s">
        <v>31</v>
      </c>
      <c r="F547" s="182" t="s">
        <v>22</v>
      </c>
      <c r="H547" s="183">
        <v>1</v>
      </c>
      <c r="I547" s="184"/>
      <c r="L547" s="180"/>
      <c r="M547" s="185"/>
      <c r="N547" s="186"/>
      <c r="O547" s="186"/>
      <c r="P547" s="186"/>
      <c r="Q547" s="186"/>
      <c r="R547" s="186"/>
      <c r="S547" s="186"/>
      <c r="T547" s="187"/>
      <c r="AT547" s="181" t="s">
        <v>135</v>
      </c>
      <c r="AU547" s="181" t="s">
        <v>84</v>
      </c>
      <c r="AV547" s="11" t="s">
        <v>84</v>
      </c>
      <c r="AW547" s="11" t="s">
        <v>40</v>
      </c>
      <c r="AX547" s="11" t="s">
        <v>22</v>
      </c>
      <c r="AY547" s="181" t="s">
        <v>124</v>
      </c>
    </row>
    <row r="548" spans="2:63" s="10" customFormat="1" ht="29.25" customHeight="1">
      <c r="B548" s="151"/>
      <c r="D548" s="162" t="s">
        <v>76</v>
      </c>
      <c r="E548" s="163" t="s">
        <v>792</v>
      </c>
      <c r="F548" s="163" t="s">
        <v>793</v>
      </c>
      <c r="I548" s="154"/>
      <c r="J548" s="164">
        <f>BK548</f>
        <v>0</v>
      </c>
      <c r="L548" s="151"/>
      <c r="M548" s="156"/>
      <c r="N548" s="157"/>
      <c r="O548" s="157"/>
      <c r="P548" s="158">
        <f>SUM(P549:P550)</f>
        <v>0</v>
      </c>
      <c r="Q548" s="157"/>
      <c r="R548" s="158">
        <f>SUM(R549:R550)</f>
        <v>0</v>
      </c>
      <c r="S548" s="157"/>
      <c r="T548" s="159">
        <f>SUM(T549:T550)</f>
        <v>0</v>
      </c>
      <c r="AR548" s="152" t="s">
        <v>22</v>
      </c>
      <c r="AT548" s="160" t="s">
        <v>76</v>
      </c>
      <c r="AU548" s="160" t="s">
        <v>22</v>
      </c>
      <c r="AY548" s="152" t="s">
        <v>124</v>
      </c>
      <c r="BK548" s="161">
        <f>SUM(BK549:BK550)</f>
        <v>0</v>
      </c>
    </row>
    <row r="549" spans="2:65" s="1" customFormat="1" ht="22.5" customHeight="1">
      <c r="B549" s="165"/>
      <c r="C549" s="166" t="s">
        <v>794</v>
      </c>
      <c r="D549" s="166" t="s">
        <v>126</v>
      </c>
      <c r="E549" s="167" t="s">
        <v>795</v>
      </c>
      <c r="F549" s="168" t="s">
        <v>796</v>
      </c>
      <c r="G549" s="169" t="s">
        <v>461</v>
      </c>
      <c r="H549" s="170">
        <v>173.079</v>
      </c>
      <c r="I549" s="171"/>
      <c r="J549" s="172">
        <f>ROUND(I549*H549,2)</f>
        <v>0</v>
      </c>
      <c r="K549" s="168" t="s">
        <v>130</v>
      </c>
      <c r="L549" s="35"/>
      <c r="M549" s="173" t="s">
        <v>31</v>
      </c>
      <c r="N549" s="174" t="s">
        <v>48</v>
      </c>
      <c r="O549" s="36"/>
      <c r="P549" s="175">
        <f>O549*H549</f>
        <v>0</v>
      </c>
      <c r="Q549" s="175">
        <v>0</v>
      </c>
      <c r="R549" s="175">
        <f>Q549*H549</f>
        <v>0</v>
      </c>
      <c r="S549" s="175">
        <v>0</v>
      </c>
      <c r="T549" s="176">
        <f>S549*H549</f>
        <v>0</v>
      </c>
      <c r="AR549" s="18" t="s">
        <v>131</v>
      </c>
      <c r="AT549" s="18" t="s">
        <v>126</v>
      </c>
      <c r="AU549" s="18" t="s">
        <v>84</v>
      </c>
      <c r="AY549" s="18" t="s">
        <v>124</v>
      </c>
      <c r="BE549" s="177">
        <f>IF(N549="základní",J549,0)</f>
        <v>0</v>
      </c>
      <c r="BF549" s="177">
        <f>IF(N549="snížená",J549,0)</f>
        <v>0</v>
      </c>
      <c r="BG549" s="177">
        <f>IF(N549="zákl. přenesená",J549,0)</f>
        <v>0</v>
      </c>
      <c r="BH549" s="177">
        <f>IF(N549="sníž. přenesená",J549,0)</f>
        <v>0</v>
      </c>
      <c r="BI549" s="177">
        <f>IF(N549="nulová",J549,0)</f>
        <v>0</v>
      </c>
      <c r="BJ549" s="18" t="s">
        <v>22</v>
      </c>
      <c r="BK549" s="177">
        <f>ROUND(I549*H549,2)</f>
        <v>0</v>
      </c>
      <c r="BL549" s="18" t="s">
        <v>131</v>
      </c>
      <c r="BM549" s="18" t="s">
        <v>797</v>
      </c>
    </row>
    <row r="550" spans="2:47" s="1" customFormat="1" ht="22.5" customHeight="1">
      <c r="B550" s="35"/>
      <c r="D550" s="178" t="s">
        <v>133</v>
      </c>
      <c r="F550" s="179" t="s">
        <v>798</v>
      </c>
      <c r="I550" s="139"/>
      <c r="L550" s="35"/>
      <c r="M550" s="64"/>
      <c r="N550" s="36"/>
      <c r="O550" s="36"/>
      <c r="P550" s="36"/>
      <c r="Q550" s="36"/>
      <c r="R550" s="36"/>
      <c r="S550" s="36"/>
      <c r="T550" s="65"/>
      <c r="AT550" s="18" t="s">
        <v>133</v>
      </c>
      <c r="AU550" s="18" t="s">
        <v>84</v>
      </c>
    </row>
    <row r="551" spans="2:63" s="10" customFormat="1" ht="36.75" customHeight="1">
      <c r="B551" s="151"/>
      <c r="D551" s="152" t="s">
        <v>76</v>
      </c>
      <c r="E551" s="153" t="s">
        <v>799</v>
      </c>
      <c r="F551" s="153" t="s">
        <v>800</v>
      </c>
      <c r="I551" s="154"/>
      <c r="J551" s="155">
        <f>BK551</f>
        <v>0</v>
      </c>
      <c r="L551" s="151"/>
      <c r="M551" s="156"/>
      <c r="N551" s="157"/>
      <c r="O551" s="157"/>
      <c r="P551" s="158">
        <f>P552+P559</f>
        <v>0</v>
      </c>
      <c r="Q551" s="157"/>
      <c r="R551" s="158">
        <f>R552+R559</f>
        <v>0</v>
      </c>
      <c r="S551" s="157"/>
      <c r="T551" s="159">
        <f>T552+T559</f>
        <v>0.0446</v>
      </c>
      <c r="AR551" s="152" t="s">
        <v>84</v>
      </c>
      <c r="AT551" s="160" t="s">
        <v>76</v>
      </c>
      <c r="AU551" s="160" t="s">
        <v>77</v>
      </c>
      <c r="AY551" s="152" t="s">
        <v>124</v>
      </c>
      <c r="BK551" s="161">
        <f>BK552+BK559</f>
        <v>0</v>
      </c>
    </row>
    <row r="552" spans="2:63" s="10" customFormat="1" ht="19.5" customHeight="1">
      <c r="B552" s="151"/>
      <c r="D552" s="162" t="s">
        <v>76</v>
      </c>
      <c r="E552" s="163" t="s">
        <v>801</v>
      </c>
      <c r="F552" s="163" t="s">
        <v>802</v>
      </c>
      <c r="I552" s="154"/>
      <c r="J552" s="164">
        <f>BK552</f>
        <v>0</v>
      </c>
      <c r="L552" s="151"/>
      <c r="M552" s="156"/>
      <c r="N552" s="157"/>
      <c r="O552" s="157"/>
      <c r="P552" s="158">
        <f>SUM(P553:P558)</f>
        <v>0</v>
      </c>
      <c r="Q552" s="157"/>
      <c r="R552" s="158">
        <f>SUM(R553:R558)</f>
        <v>0</v>
      </c>
      <c r="S552" s="157"/>
      <c r="T552" s="159">
        <f>SUM(T553:T558)</f>
        <v>0.0416</v>
      </c>
      <c r="AR552" s="152" t="s">
        <v>84</v>
      </c>
      <c r="AT552" s="160" t="s">
        <v>76</v>
      </c>
      <c r="AU552" s="160" t="s">
        <v>22</v>
      </c>
      <c r="AY552" s="152" t="s">
        <v>124</v>
      </c>
      <c r="BK552" s="161">
        <f>SUM(BK553:BK558)</f>
        <v>0</v>
      </c>
    </row>
    <row r="553" spans="2:65" s="1" customFormat="1" ht="22.5" customHeight="1">
      <c r="B553" s="165"/>
      <c r="C553" s="166" t="s">
        <v>803</v>
      </c>
      <c r="D553" s="166" t="s">
        <v>126</v>
      </c>
      <c r="E553" s="167" t="s">
        <v>804</v>
      </c>
      <c r="F553" s="168" t="s">
        <v>805</v>
      </c>
      <c r="G553" s="169" t="s">
        <v>432</v>
      </c>
      <c r="H553" s="170">
        <v>16</v>
      </c>
      <c r="I553" s="171"/>
      <c r="J553" s="172">
        <f>ROUND(I553*H553,2)</f>
        <v>0</v>
      </c>
      <c r="K553" s="168" t="s">
        <v>130</v>
      </c>
      <c r="L553" s="35"/>
      <c r="M553" s="173" t="s">
        <v>31</v>
      </c>
      <c r="N553" s="174" t="s">
        <v>48</v>
      </c>
      <c r="O553" s="36"/>
      <c r="P553" s="175">
        <f>O553*H553</f>
        <v>0</v>
      </c>
      <c r="Q553" s="175">
        <v>0</v>
      </c>
      <c r="R553" s="175">
        <f>Q553*H553</f>
        <v>0</v>
      </c>
      <c r="S553" s="175">
        <v>0.0026</v>
      </c>
      <c r="T553" s="176">
        <f>S553*H553</f>
        <v>0.0416</v>
      </c>
      <c r="AR553" s="18" t="s">
        <v>234</v>
      </c>
      <c r="AT553" s="18" t="s">
        <v>126</v>
      </c>
      <c r="AU553" s="18" t="s">
        <v>84</v>
      </c>
      <c r="AY553" s="18" t="s">
        <v>124</v>
      </c>
      <c r="BE553" s="177">
        <f>IF(N553="základní",J553,0)</f>
        <v>0</v>
      </c>
      <c r="BF553" s="177">
        <f>IF(N553="snížená",J553,0)</f>
        <v>0</v>
      </c>
      <c r="BG553" s="177">
        <f>IF(N553="zákl. přenesená",J553,0)</f>
        <v>0</v>
      </c>
      <c r="BH553" s="177">
        <f>IF(N553="sníž. přenesená",J553,0)</f>
        <v>0</v>
      </c>
      <c r="BI553" s="177">
        <f>IF(N553="nulová",J553,0)</f>
        <v>0</v>
      </c>
      <c r="BJ553" s="18" t="s">
        <v>22</v>
      </c>
      <c r="BK553" s="177">
        <f>ROUND(I553*H553,2)</f>
        <v>0</v>
      </c>
      <c r="BL553" s="18" t="s">
        <v>234</v>
      </c>
      <c r="BM553" s="18" t="s">
        <v>806</v>
      </c>
    </row>
    <row r="554" spans="2:47" s="1" customFormat="1" ht="22.5" customHeight="1">
      <c r="B554" s="35"/>
      <c r="D554" s="178" t="s">
        <v>133</v>
      </c>
      <c r="F554" s="179" t="s">
        <v>807</v>
      </c>
      <c r="I554" s="139"/>
      <c r="L554" s="35"/>
      <c r="M554" s="64"/>
      <c r="N554" s="36"/>
      <c r="O554" s="36"/>
      <c r="P554" s="36"/>
      <c r="Q554" s="36"/>
      <c r="R554" s="36"/>
      <c r="S554" s="36"/>
      <c r="T554" s="65"/>
      <c r="AT554" s="18" t="s">
        <v>133</v>
      </c>
      <c r="AU554" s="18" t="s">
        <v>84</v>
      </c>
    </row>
    <row r="555" spans="2:51" s="11" customFormat="1" ht="22.5" customHeight="1">
      <c r="B555" s="180"/>
      <c r="D555" s="189" t="s">
        <v>135</v>
      </c>
      <c r="E555" s="206" t="s">
        <v>31</v>
      </c>
      <c r="F555" s="207" t="s">
        <v>808</v>
      </c>
      <c r="H555" s="208">
        <v>16</v>
      </c>
      <c r="I555" s="184"/>
      <c r="L555" s="180"/>
      <c r="M555" s="185"/>
      <c r="N555" s="186"/>
      <c r="O555" s="186"/>
      <c r="P555" s="186"/>
      <c r="Q555" s="186"/>
      <c r="R555" s="186"/>
      <c r="S555" s="186"/>
      <c r="T555" s="187"/>
      <c r="AT555" s="181" t="s">
        <v>135</v>
      </c>
      <c r="AU555" s="181" t="s">
        <v>84</v>
      </c>
      <c r="AV555" s="11" t="s">
        <v>84</v>
      </c>
      <c r="AW555" s="11" t="s">
        <v>40</v>
      </c>
      <c r="AX555" s="11" t="s">
        <v>22</v>
      </c>
      <c r="AY555" s="181" t="s">
        <v>124</v>
      </c>
    </row>
    <row r="556" spans="2:65" s="1" customFormat="1" ht="22.5" customHeight="1">
      <c r="B556" s="165"/>
      <c r="C556" s="166" t="s">
        <v>809</v>
      </c>
      <c r="D556" s="166" t="s">
        <v>126</v>
      </c>
      <c r="E556" s="167" t="s">
        <v>810</v>
      </c>
      <c r="F556" s="168" t="s">
        <v>811</v>
      </c>
      <c r="G556" s="169" t="s">
        <v>432</v>
      </c>
      <c r="H556" s="170">
        <v>16</v>
      </c>
      <c r="I556" s="171"/>
      <c r="J556" s="172">
        <f>ROUND(I556*H556,2)</f>
        <v>0</v>
      </c>
      <c r="K556" s="168" t="s">
        <v>130</v>
      </c>
      <c r="L556" s="35"/>
      <c r="M556" s="173" t="s">
        <v>31</v>
      </c>
      <c r="N556" s="174" t="s">
        <v>48</v>
      </c>
      <c r="O556" s="36"/>
      <c r="P556" s="175">
        <f>O556*H556</f>
        <v>0</v>
      </c>
      <c r="Q556" s="175">
        <v>0</v>
      </c>
      <c r="R556" s="175">
        <f>Q556*H556</f>
        <v>0</v>
      </c>
      <c r="S556" s="175">
        <v>0</v>
      </c>
      <c r="T556" s="176">
        <f>S556*H556</f>
        <v>0</v>
      </c>
      <c r="AR556" s="18" t="s">
        <v>234</v>
      </c>
      <c r="AT556" s="18" t="s">
        <v>126</v>
      </c>
      <c r="AU556" s="18" t="s">
        <v>84</v>
      </c>
      <c r="AY556" s="18" t="s">
        <v>124</v>
      </c>
      <c r="BE556" s="177">
        <f>IF(N556="základní",J556,0)</f>
        <v>0</v>
      </c>
      <c r="BF556" s="177">
        <f>IF(N556="snížená",J556,0)</f>
        <v>0</v>
      </c>
      <c r="BG556" s="177">
        <f>IF(N556="zákl. přenesená",J556,0)</f>
        <v>0</v>
      </c>
      <c r="BH556" s="177">
        <f>IF(N556="sníž. přenesená",J556,0)</f>
        <v>0</v>
      </c>
      <c r="BI556" s="177">
        <f>IF(N556="nulová",J556,0)</f>
        <v>0</v>
      </c>
      <c r="BJ556" s="18" t="s">
        <v>22</v>
      </c>
      <c r="BK556" s="177">
        <f>ROUND(I556*H556,2)</f>
        <v>0</v>
      </c>
      <c r="BL556" s="18" t="s">
        <v>234</v>
      </c>
      <c r="BM556" s="18" t="s">
        <v>812</v>
      </c>
    </row>
    <row r="557" spans="2:47" s="1" customFormat="1" ht="22.5" customHeight="1">
      <c r="B557" s="35"/>
      <c r="D557" s="178" t="s">
        <v>133</v>
      </c>
      <c r="F557" s="179" t="s">
        <v>813</v>
      </c>
      <c r="I557" s="139"/>
      <c r="L557" s="35"/>
      <c r="M557" s="64"/>
      <c r="N557" s="36"/>
      <c r="O557" s="36"/>
      <c r="P557" s="36"/>
      <c r="Q557" s="36"/>
      <c r="R557" s="36"/>
      <c r="S557" s="36"/>
      <c r="T557" s="65"/>
      <c r="AT557" s="18" t="s">
        <v>133</v>
      </c>
      <c r="AU557" s="18" t="s">
        <v>84</v>
      </c>
    </row>
    <row r="558" spans="2:51" s="11" customFormat="1" ht="22.5" customHeight="1">
      <c r="B558" s="180"/>
      <c r="D558" s="178" t="s">
        <v>135</v>
      </c>
      <c r="E558" s="181" t="s">
        <v>31</v>
      </c>
      <c r="F558" s="182" t="s">
        <v>808</v>
      </c>
      <c r="H558" s="183">
        <v>16</v>
      </c>
      <c r="I558" s="184"/>
      <c r="L558" s="180"/>
      <c r="M558" s="185"/>
      <c r="N558" s="186"/>
      <c r="O558" s="186"/>
      <c r="P558" s="186"/>
      <c r="Q558" s="186"/>
      <c r="R558" s="186"/>
      <c r="S558" s="186"/>
      <c r="T558" s="187"/>
      <c r="AT558" s="181" t="s">
        <v>135</v>
      </c>
      <c r="AU558" s="181" t="s">
        <v>84</v>
      </c>
      <c r="AV558" s="11" t="s">
        <v>84</v>
      </c>
      <c r="AW558" s="11" t="s">
        <v>40</v>
      </c>
      <c r="AX558" s="11" t="s">
        <v>22</v>
      </c>
      <c r="AY558" s="181" t="s">
        <v>124</v>
      </c>
    </row>
    <row r="559" spans="2:63" s="10" customFormat="1" ht="29.25" customHeight="1">
      <c r="B559" s="151"/>
      <c r="D559" s="162" t="s">
        <v>76</v>
      </c>
      <c r="E559" s="163" t="s">
        <v>814</v>
      </c>
      <c r="F559" s="163" t="s">
        <v>815</v>
      </c>
      <c r="I559" s="154"/>
      <c r="J559" s="164">
        <f>BK559</f>
        <v>0</v>
      </c>
      <c r="L559" s="151"/>
      <c r="M559" s="156"/>
      <c r="N559" s="157"/>
      <c r="O559" s="157"/>
      <c r="P559" s="158">
        <f>P560</f>
        <v>0</v>
      </c>
      <c r="Q559" s="157"/>
      <c r="R559" s="158">
        <f>R560</f>
        <v>0</v>
      </c>
      <c r="S559" s="157"/>
      <c r="T559" s="159">
        <f>T560</f>
        <v>0.003</v>
      </c>
      <c r="AR559" s="152" t="s">
        <v>84</v>
      </c>
      <c r="AT559" s="160" t="s">
        <v>76</v>
      </c>
      <c r="AU559" s="160" t="s">
        <v>22</v>
      </c>
      <c r="AY559" s="152" t="s">
        <v>124</v>
      </c>
      <c r="BK559" s="161">
        <f>BK560</f>
        <v>0</v>
      </c>
    </row>
    <row r="560" spans="2:65" s="1" customFormat="1" ht="22.5" customHeight="1">
      <c r="B560" s="165"/>
      <c r="C560" s="166" t="s">
        <v>816</v>
      </c>
      <c r="D560" s="166" t="s">
        <v>126</v>
      </c>
      <c r="E560" s="167" t="s">
        <v>817</v>
      </c>
      <c r="F560" s="168" t="s">
        <v>818</v>
      </c>
      <c r="G560" s="169" t="s">
        <v>142</v>
      </c>
      <c r="H560" s="170">
        <v>3</v>
      </c>
      <c r="I560" s="171"/>
      <c r="J560" s="172">
        <f>ROUND(I560*H560,2)</f>
        <v>0</v>
      </c>
      <c r="K560" s="168" t="s">
        <v>31</v>
      </c>
      <c r="L560" s="35"/>
      <c r="M560" s="173" t="s">
        <v>31</v>
      </c>
      <c r="N560" s="232" t="s">
        <v>48</v>
      </c>
      <c r="O560" s="233"/>
      <c r="P560" s="234">
        <f>O560*H560</f>
        <v>0</v>
      </c>
      <c r="Q560" s="234">
        <v>0</v>
      </c>
      <c r="R560" s="234">
        <f>Q560*H560</f>
        <v>0</v>
      </c>
      <c r="S560" s="234">
        <v>0.001</v>
      </c>
      <c r="T560" s="235">
        <f>S560*H560</f>
        <v>0.003</v>
      </c>
      <c r="AR560" s="18" t="s">
        <v>234</v>
      </c>
      <c r="AT560" s="18" t="s">
        <v>126</v>
      </c>
      <c r="AU560" s="18" t="s">
        <v>84</v>
      </c>
      <c r="AY560" s="18" t="s">
        <v>124</v>
      </c>
      <c r="BE560" s="177">
        <f>IF(N560="základní",J560,0)</f>
        <v>0</v>
      </c>
      <c r="BF560" s="177">
        <f>IF(N560="snížená",J560,0)</f>
        <v>0</v>
      </c>
      <c r="BG560" s="177">
        <f>IF(N560="zákl. přenesená",J560,0)</f>
        <v>0</v>
      </c>
      <c r="BH560" s="177">
        <f>IF(N560="sníž. přenesená",J560,0)</f>
        <v>0</v>
      </c>
      <c r="BI560" s="177">
        <f>IF(N560="nulová",J560,0)</f>
        <v>0</v>
      </c>
      <c r="BJ560" s="18" t="s">
        <v>22</v>
      </c>
      <c r="BK560" s="177">
        <f>ROUND(I560*H560,2)</f>
        <v>0</v>
      </c>
      <c r="BL560" s="18" t="s">
        <v>234</v>
      </c>
      <c r="BM560" s="18" t="s">
        <v>819</v>
      </c>
    </row>
    <row r="561" spans="2:12" s="1" customFormat="1" ht="6.75" customHeight="1">
      <c r="B561" s="50"/>
      <c r="C561" s="51"/>
      <c r="D561" s="51"/>
      <c r="E561" s="51"/>
      <c r="F561" s="51"/>
      <c r="G561" s="51"/>
      <c r="H561" s="51"/>
      <c r="I561" s="117"/>
      <c r="J561" s="51"/>
      <c r="K561" s="51"/>
      <c r="L561" s="35"/>
    </row>
    <row r="562" ht="13.5">
      <c r="AT562" s="236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947</v>
      </c>
      <c r="G1" s="368" t="s">
        <v>948</v>
      </c>
      <c r="H1" s="368"/>
      <c r="I1" s="249"/>
      <c r="J1" s="244" t="s">
        <v>949</v>
      </c>
      <c r="K1" s="242" t="s">
        <v>87</v>
      </c>
      <c r="L1" s="244" t="s">
        <v>950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86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84</v>
      </c>
    </row>
    <row r="4" spans="2:46" ht="36.75" customHeight="1">
      <c r="B4" s="22"/>
      <c r="C4" s="23"/>
      <c r="D4" s="24" t="s">
        <v>88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69" t="str">
        <f>'Rekapitulace stavby'!K6</f>
        <v>Chrudimka, Chrudim, rekonstrukce nábřežních zdí u rozdělovacího jezu LB, ř.km 19, 945 - 20, 044</v>
      </c>
      <c r="F7" s="337"/>
      <c r="G7" s="337"/>
      <c r="H7" s="337"/>
      <c r="I7" s="95"/>
      <c r="J7" s="23"/>
      <c r="K7" s="25"/>
    </row>
    <row r="8" spans="2:11" s="1" customFormat="1" ht="15">
      <c r="B8" s="35"/>
      <c r="C8" s="36"/>
      <c r="D8" s="31" t="s">
        <v>89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0" t="s">
        <v>820</v>
      </c>
      <c r="F9" s="344"/>
      <c r="G9" s="344"/>
      <c r="H9" s="344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31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4.8.2016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97" t="s">
        <v>33</v>
      </c>
      <c r="J15" s="29" t="s">
        <v>31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34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33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36</v>
      </c>
      <c r="E20" s="36"/>
      <c r="F20" s="36"/>
      <c r="G20" s="36"/>
      <c r="H20" s="36"/>
      <c r="I20" s="97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7" t="s">
        <v>33</v>
      </c>
      <c r="J21" s="29" t="s">
        <v>39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41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340" t="s">
        <v>31</v>
      </c>
      <c r="F24" s="371"/>
      <c r="G24" s="371"/>
      <c r="H24" s="371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43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45</v>
      </c>
      <c r="G29" s="36"/>
      <c r="H29" s="36"/>
      <c r="I29" s="107" t="s">
        <v>44</v>
      </c>
      <c r="J29" s="40" t="s">
        <v>46</v>
      </c>
      <c r="K29" s="39"/>
    </row>
    <row r="30" spans="2:11" s="1" customFormat="1" ht="14.25" customHeight="1">
      <c r="B30" s="35"/>
      <c r="C30" s="36"/>
      <c r="D30" s="43" t="s">
        <v>47</v>
      </c>
      <c r="E30" s="43" t="s">
        <v>48</v>
      </c>
      <c r="F30" s="108">
        <f>ROUND(SUM(BE81:BE193),2)</f>
        <v>0</v>
      </c>
      <c r="G30" s="36"/>
      <c r="H30" s="36"/>
      <c r="I30" s="109">
        <v>0.21</v>
      </c>
      <c r="J30" s="108">
        <f>ROUND(ROUND((SUM(BE81:BE193)),2)*I30,2)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49</v>
      </c>
      <c r="F31" s="108">
        <f>ROUND(SUM(BF81:BF193),2)</f>
        <v>0</v>
      </c>
      <c r="G31" s="36"/>
      <c r="H31" s="36"/>
      <c r="I31" s="109">
        <v>0.15</v>
      </c>
      <c r="J31" s="108">
        <f>ROUND(ROUND((SUM(BF81:BF193)),2)*I31,2)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50</v>
      </c>
      <c r="F32" s="108">
        <f>ROUND(SUM(BG81:BG193),2)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51</v>
      </c>
      <c r="F33" s="108">
        <f>ROUND(SUM(BH81:BH193),2)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52</v>
      </c>
      <c r="F34" s="108">
        <f>ROUND(SUM(BI81:BI193),2)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53</v>
      </c>
      <c r="E36" s="66"/>
      <c r="F36" s="66"/>
      <c r="G36" s="112" t="s">
        <v>54</v>
      </c>
      <c r="H36" s="113" t="s">
        <v>55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91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69" t="str">
        <f>E7</f>
        <v>Chrudimka, Chrudim, rekonstrukce nábřežních zdí u rozdělovacího jezu LB, ř.km 19, 945 - 20, 044</v>
      </c>
      <c r="F45" s="344"/>
      <c r="G45" s="344"/>
      <c r="H45" s="344"/>
      <c r="I45" s="96"/>
      <c r="J45" s="36"/>
      <c r="K45" s="39"/>
    </row>
    <row r="46" spans="2:11" s="1" customFormat="1" ht="14.25" customHeight="1">
      <c r="B46" s="35"/>
      <c r="C46" s="31" t="s">
        <v>89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0" t="str">
        <f>E9</f>
        <v>2 - VON Vedlejší a ostatní náklady</v>
      </c>
      <c r="F47" s="344"/>
      <c r="G47" s="344"/>
      <c r="H47" s="344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Chrudim</v>
      </c>
      <c r="G49" s="36"/>
      <c r="H49" s="36"/>
      <c r="I49" s="97" t="s">
        <v>25</v>
      </c>
      <c r="J49" s="98" t="str">
        <f>IF(J12="","",J12)</f>
        <v>4.8.2016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 státní podnik,Víta Nejedlého 951, HK3</v>
      </c>
      <c r="G51" s="36"/>
      <c r="H51" s="36"/>
      <c r="I51" s="97" t="s">
        <v>36</v>
      </c>
      <c r="J51" s="29" t="str">
        <f>E21</f>
        <v>Multiaqua s.r.o.,Veverkova 1343,500 02 Hradec Král</v>
      </c>
      <c r="K51" s="39"/>
    </row>
    <row r="52" spans="2:11" s="1" customFormat="1" ht="14.25" customHeight="1">
      <c r="B52" s="35"/>
      <c r="C52" s="31" t="s">
        <v>34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92</v>
      </c>
      <c r="D54" s="110"/>
      <c r="E54" s="110"/>
      <c r="F54" s="110"/>
      <c r="G54" s="110"/>
      <c r="H54" s="110"/>
      <c r="I54" s="121"/>
      <c r="J54" s="122" t="s">
        <v>93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94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95</v>
      </c>
    </row>
    <row r="57" spans="2:11" s="7" customFormat="1" ht="24.75" customHeight="1">
      <c r="B57" s="125"/>
      <c r="C57" s="126"/>
      <c r="D57" s="127" t="s">
        <v>821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5" customHeight="1">
      <c r="B58" s="132"/>
      <c r="C58" s="133"/>
      <c r="D58" s="134" t="s">
        <v>822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5" customHeight="1">
      <c r="B59" s="132"/>
      <c r="C59" s="133"/>
      <c r="D59" s="134" t="s">
        <v>823</v>
      </c>
      <c r="E59" s="135"/>
      <c r="F59" s="135"/>
      <c r="G59" s="135"/>
      <c r="H59" s="135"/>
      <c r="I59" s="136"/>
      <c r="J59" s="137">
        <f>J127</f>
        <v>0</v>
      </c>
      <c r="K59" s="138"/>
    </row>
    <row r="60" spans="2:11" s="8" customFormat="1" ht="19.5" customHeight="1">
      <c r="B60" s="132"/>
      <c r="C60" s="133"/>
      <c r="D60" s="134" t="s">
        <v>824</v>
      </c>
      <c r="E60" s="135"/>
      <c r="F60" s="135"/>
      <c r="G60" s="135"/>
      <c r="H60" s="135"/>
      <c r="I60" s="136"/>
      <c r="J60" s="137">
        <f>J141</f>
        <v>0</v>
      </c>
      <c r="K60" s="138"/>
    </row>
    <row r="61" spans="2:11" s="8" customFormat="1" ht="19.5" customHeight="1">
      <c r="B61" s="132"/>
      <c r="C61" s="133"/>
      <c r="D61" s="134" t="s">
        <v>825</v>
      </c>
      <c r="E61" s="135"/>
      <c r="F61" s="135"/>
      <c r="G61" s="135"/>
      <c r="H61" s="135"/>
      <c r="I61" s="136"/>
      <c r="J61" s="137">
        <f>J157</f>
        <v>0</v>
      </c>
      <c r="K61" s="138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108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372" t="str">
        <f>E7</f>
        <v>Chrudimka, Chrudim, rekonstrukce nábřežních zdí u rozdělovacího jezu LB, ř.km 19, 945 - 20, 044</v>
      </c>
      <c r="F71" s="334"/>
      <c r="G71" s="334"/>
      <c r="H71" s="334"/>
      <c r="I71" s="139"/>
      <c r="L71" s="35"/>
    </row>
    <row r="72" spans="2:12" s="1" customFormat="1" ht="14.25" customHeight="1">
      <c r="B72" s="35"/>
      <c r="C72" s="57" t="s">
        <v>89</v>
      </c>
      <c r="I72" s="139"/>
      <c r="L72" s="35"/>
    </row>
    <row r="73" spans="2:12" s="1" customFormat="1" ht="23.25" customHeight="1">
      <c r="B73" s="35"/>
      <c r="E73" s="360" t="str">
        <f>E9</f>
        <v>2 - VON Vedlejší a ostatní náklady</v>
      </c>
      <c r="F73" s="334"/>
      <c r="G73" s="334"/>
      <c r="H73" s="334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23</v>
      </c>
      <c r="F75" s="140" t="str">
        <f>F12</f>
        <v>Chrudim</v>
      </c>
      <c r="I75" s="141" t="s">
        <v>25</v>
      </c>
      <c r="J75" s="61" t="str">
        <f>IF(J12="","",J12)</f>
        <v>4.8.2016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5">
      <c r="B77" s="35"/>
      <c r="C77" s="57" t="s">
        <v>29</v>
      </c>
      <c r="F77" s="140" t="str">
        <f>E15</f>
        <v>Povodí Labe, státní podnik,Víta Nejedlého 951, HK3</v>
      </c>
      <c r="I77" s="141" t="s">
        <v>36</v>
      </c>
      <c r="J77" s="140" t="str">
        <f>E21</f>
        <v>Multiaqua s.r.o.,Veverkova 1343,500 02 Hradec Král</v>
      </c>
      <c r="L77" s="35"/>
    </row>
    <row r="78" spans="2:12" s="1" customFormat="1" ht="14.25" customHeight="1">
      <c r="B78" s="35"/>
      <c r="C78" s="57" t="s">
        <v>34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109</v>
      </c>
      <c r="D80" s="144" t="s">
        <v>62</v>
      </c>
      <c r="E80" s="144" t="s">
        <v>58</v>
      </c>
      <c r="F80" s="144" t="s">
        <v>110</v>
      </c>
      <c r="G80" s="144" t="s">
        <v>111</v>
      </c>
      <c r="H80" s="144" t="s">
        <v>112</v>
      </c>
      <c r="I80" s="145" t="s">
        <v>113</v>
      </c>
      <c r="J80" s="144" t="s">
        <v>93</v>
      </c>
      <c r="K80" s="146" t="s">
        <v>114</v>
      </c>
      <c r="L80" s="142"/>
      <c r="M80" s="68" t="s">
        <v>115</v>
      </c>
      <c r="N80" s="69" t="s">
        <v>47</v>
      </c>
      <c r="O80" s="69" t="s">
        <v>116</v>
      </c>
      <c r="P80" s="69" t="s">
        <v>117</v>
      </c>
      <c r="Q80" s="69" t="s">
        <v>118</v>
      </c>
      <c r="R80" s="69" t="s">
        <v>119</v>
      </c>
      <c r="S80" s="69" t="s">
        <v>120</v>
      </c>
      <c r="T80" s="70" t="s">
        <v>121</v>
      </c>
    </row>
    <row r="81" spans="2:63" s="1" customFormat="1" ht="29.25" customHeight="1">
      <c r="B81" s="35"/>
      <c r="C81" s="72" t="s">
        <v>94</v>
      </c>
      <c r="I81" s="139"/>
      <c r="J81" s="147">
        <f>BK81</f>
        <v>0</v>
      </c>
      <c r="L81" s="35"/>
      <c r="M81" s="71"/>
      <c r="N81" s="62"/>
      <c r="O81" s="62"/>
      <c r="P81" s="148">
        <f>P82</f>
        <v>0</v>
      </c>
      <c r="Q81" s="62"/>
      <c r="R81" s="148">
        <f>R82</f>
        <v>0</v>
      </c>
      <c r="S81" s="62"/>
      <c r="T81" s="149">
        <f>T82</f>
        <v>0</v>
      </c>
      <c r="AT81" s="18" t="s">
        <v>76</v>
      </c>
      <c r="AU81" s="18" t="s">
        <v>95</v>
      </c>
      <c r="BK81" s="150">
        <f>BK82</f>
        <v>0</v>
      </c>
    </row>
    <row r="82" spans="2:63" s="10" customFormat="1" ht="36.75" customHeight="1">
      <c r="B82" s="151"/>
      <c r="D82" s="152" t="s">
        <v>76</v>
      </c>
      <c r="E82" s="153" t="s">
        <v>826</v>
      </c>
      <c r="F82" s="153" t="s">
        <v>827</v>
      </c>
      <c r="I82" s="154"/>
      <c r="J82" s="155">
        <f>BK82</f>
        <v>0</v>
      </c>
      <c r="L82" s="151"/>
      <c r="M82" s="156"/>
      <c r="N82" s="157"/>
      <c r="O82" s="157"/>
      <c r="P82" s="158">
        <f>P83+P127+P141+P157</f>
        <v>0</v>
      </c>
      <c r="Q82" s="157"/>
      <c r="R82" s="158">
        <f>R83+R127+R141+R157</f>
        <v>0</v>
      </c>
      <c r="S82" s="157"/>
      <c r="T82" s="159">
        <f>T83+T127+T141+T157</f>
        <v>0</v>
      </c>
      <c r="AR82" s="152" t="s">
        <v>162</v>
      </c>
      <c r="AT82" s="160" t="s">
        <v>76</v>
      </c>
      <c r="AU82" s="160" t="s">
        <v>77</v>
      </c>
      <c r="AY82" s="152" t="s">
        <v>124</v>
      </c>
      <c r="BK82" s="161">
        <f>BK83+BK127+BK141+BK157</f>
        <v>0</v>
      </c>
    </row>
    <row r="83" spans="2:63" s="10" customFormat="1" ht="19.5" customHeight="1">
      <c r="B83" s="151"/>
      <c r="D83" s="162" t="s">
        <v>76</v>
      </c>
      <c r="E83" s="163" t="s">
        <v>828</v>
      </c>
      <c r="F83" s="163" t="s">
        <v>829</v>
      </c>
      <c r="I83" s="154"/>
      <c r="J83" s="164">
        <f>BK83</f>
        <v>0</v>
      </c>
      <c r="L83" s="151"/>
      <c r="M83" s="156"/>
      <c r="N83" s="157"/>
      <c r="O83" s="157"/>
      <c r="P83" s="158">
        <f>SUM(P84:P126)</f>
        <v>0</v>
      </c>
      <c r="Q83" s="157"/>
      <c r="R83" s="158">
        <f>SUM(R84:R126)</f>
        <v>0</v>
      </c>
      <c r="S83" s="157"/>
      <c r="T83" s="159">
        <f>SUM(T84:T126)</f>
        <v>0</v>
      </c>
      <c r="AR83" s="152" t="s">
        <v>162</v>
      </c>
      <c r="AT83" s="160" t="s">
        <v>76</v>
      </c>
      <c r="AU83" s="160" t="s">
        <v>22</v>
      </c>
      <c r="AY83" s="152" t="s">
        <v>124</v>
      </c>
      <c r="BK83" s="161">
        <f>SUM(BK84:BK126)</f>
        <v>0</v>
      </c>
    </row>
    <row r="84" spans="2:65" s="1" customFormat="1" ht="22.5" customHeight="1">
      <c r="B84" s="165"/>
      <c r="C84" s="166" t="s">
        <v>22</v>
      </c>
      <c r="D84" s="166" t="s">
        <v>126</v>
      </c>
      <c r="E84" s="167" t="s">
        <v>830</v>
      </c>
      <c r="F84" s="168" t="s">
        <v>831</v>
      </c>
      <c r="G84" s="169" t="s">
        <v>832</v>
      </c>
      <c r="H84" s="170">
        <v>1</v>
      </c>
      <c r="I84" s="171"/>
      <c r="J84" s="172">
        <f>ROUND(I84*H84,2)</f>
        <v>0</v>
      </c>
      <c r="K84" s="168" t="s">
        <v>31</v>
      </c>
      <c r="L84" s="35"/>
      <c r="M84" s="173" t="s">
        <v>31</v>
      </c>
      <c r="N84" s="174" t="s">
        <v>48</v>
      </c>
      <c r="O84" s="36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AR84" s="18" t="s">
        <v>519</v>
      </c>
      <c r="AT84" s="18" t="s">
        <v>126</v>
      </c>
      <c r="AU84" s="18" t="s">
        <v>84</v>
      </c>
      <c r="AY84" s="18" t="s">
        <v>124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8" t="s">
        <v>22</v>
      </c>
      <c r="BK84" s="177">
        <f>ROUND(I84*H84,2)</f>
        <v>0</v>
      </c>
      <c r="BL84" s="18" t="s">
        <v>519</v>
      </c>
      <c r="BM84" s="18" t="s">
        <v>833</v>
      </c>
    </row>
    <row r="85" spans="2:47" s="1" customFormat="1" ht="22.5" customHeight="1">
      <c r="B85" s="35"/>
      <c r="D85" s="178" t="s">
        <v>133</v>
      </c>
      <c r="F85" s="179" t="s">
        <v>831</v>
      </c>
      <c r="I85" s="139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133</v>
      </c>
      <c r="AU85" s="18" t="s">
        <v>84</v>
      </c>
    </row>
    <row r="86" spans="2:51" s="13" customFormat="1" ht="22.5" customHeight="1">
      <c r="B86" s="198"/>
      <c r="D86" s="178" t="s">
        <v>135</v>
      </c>
      <c r="E86" s="199" t="s">
        <v>31</v>
      </c>
      <c r="F86" s="200" t="s">
        <v>834</v>
      </c>
      <c r="H86" s="201" t="s">
        <v>31</v>
      </c>
      <c r="I86" s="202"/>
      <c r="L86" s="198"/>
      <c r="M86" s="203"/>
      <c r="N86" s="204"/>
      <c r="O86" s="204"/>
      <c r="P86" s="204"/>
      <c r="Q86" s="204"/>
      <c r="R86" s="204"/>
      <c r="S86" s="204"/>
      <c r="T86" s="205"/>
      <c r="AT86" s="201" t="s">
        <v>135</v>
      </c>
      <c r="AU86" s="201" t="s">
        <v>84</v>
      </c>
      <c r="AV86" s="13" t="s">
        <v>22</v>
      </c>
      <c r="AW86" s="13" t="s">
        <v>40</v>
      </c>
      <c r="AX86" s="13" t="s">
        <v>77</v>
      </c>
      <c r="AY86" s="201" t="s">
        <v>124</v>
      </c>
    </row>
    <row r="87" spans="2:51" s="13" customFormat="1" ht="22.5" customHeight="1">
      <c r="B87" s="198"/>
      <c r="D87" s="178" t="s">
        <v>135</v>
      </c>
      <c r="E87" s="199" t="s">
        <v>31</v>
      </c>
      <c r="F87" s="200" t="s">
        <v>835</v>
      </c>
      <c r="H87" s="201" t="s">
        <v>31</v>
      </c>
      <c r="I87" s="202"/>
      <c r="L87" s="198"/>
      <c r="M87" s="203"/>
      <c r="N87" s="204"/>
      <c r="O87" s="204"/>
      <c r="P87" s="204"/>
      <c r="Q87" s="204"/>
      <c r="R87" s="204"/>
      <c r="S87" s="204"/>
      <c r="T87" s="205"/>
      <c r="AT87" s="201" t="s">
        <v>135</v>
      </c>
      <c r="AU87" s="201" t="s">
        <v>84</v>
      </c>
      <c r="AV87" s="13" t="s">
        <v>22</v>
      </c>
      <c r="AW87" s="13" t="s">
        <v>40</v>
      </c>
      <c r="AX87" s="13" t="s">
        <v>77</v>
      </c>
      <c r="AY87" s="201" t="s">
        <v>124</v>
      </c>
    </row>
    <row r="88" spans="2:51" s="13" customFormat="1" ht="31.5" customHeight="1">
      <c r="B88" s="198"/>
      <c r="D88" s="178" t="s">
        <v>135</v>
      </c>
      <c r="E88" s="199" t="s">
        <v>31</v>
      </c>
      <c r="F88" s="200" t="s">
        <v>836</v>
      </c>
      <c r="H88" s="201" t="s">
        <v>31</v>
      </c>
      <c r="I88" s="202"/>
      <c r="L88" s="198"/>
      <c r="M88" s="203"/>
      <c r="N88" s="204"/>
      <c r="O88" s="204"/>
      <c r="P88" s="204"/>
      <c r="Q88" s="204"/>
      <c r="R88" s="204"/>
      <c r="S88" s="204"/>
      <c r="T88" s="205"/>
      <c r="AT88" s="201" t="s">
        <v>135</v>
      </c>
      <c r="AU88" s="201" t="s">
        <v>84</v>
      </c>
      <c r="AV88" s="13" t="s">
        <v>22</v>
      </c>
      <c r="AW88" s="13" t="s">
        <v>40</v>
      </c>
      <c r="AX88" s="13" t="s">
        <v>77</v>
      </c>
      <c r="AY88" s="201" t="s">
        <v>124</v>
      </c>
    </row>
    <row r="89" spans="2:51" s="13" customFormat="1" ht="22.5" customHeight="1">
      <c r="B89" s="198"/>
      <c r="D89" s="178" t="s">
        <v>135</v>
      </c>
      <c r="E89" s="199" t="s">
        <v>31</v>
      </c>
      <c r="F89" s="200" t="s">
        <v>837</v>
      </c>
      <c r="H89" s="201" t="s">
        <v>31</v>
      </c>
      <c r="I89" s="202"/>
      <c r="L89" s="198"/>
      <c r="M89" s="203"/>
      <c r="N89" s="204"/>
      <c r="O89" s="204"/>
      <c r="P89" s="204"/>
      <c r="Q89" s="204"/>
      <c r="R89" s="204"/>
      <c r="S89" s="204"/>
      <c r="T89" s="205"/>
      <c r="AT89" s="201" t="s">
        <v>135</v>
      </c>
      <c r="AU89" s="201" t="s">
        <v>84</v>
      </c>
      <c r="AV89" s="13" t="s">
        <v>22</v>
      </c>
      <c r="AW89" s="13" t="s">
        <v>40</v>
      </c>
      <c r="AX89" s="13" t="s">
        <v>77</v>
      </c>
      <c r="AY89" s="201" t="s">
        <v>124</v>
      </c>
    </row>
    <row r="90" spans="2:51" s="13" customFormat="1" ht="31.5" customHeight="1">
      <c r="B90" s="198"/>
      <c r="D90" s="178" t="s">
        <v>135</v>
      </c>
      <c r="E90" s="199" t="s">
        <v>31</v>
      </c>
      <c r="F90" s="200" t="s">
        <v>838</v>
      </c>
      <c r="H90" s="201" t="s">
        <v>31</v>
      </c>
      <c r="I90" s="202"/>
      <c r="L90" s="198"/>
      <c r="M90" s="203"/>
      <c r="N90" s="204"/>
      <c r="O90" s="204"/>
      <c r="P90" s="204"/>
      <c r="Q90" s="204"/>
      <c r="R90" s="204"/>
      <c r="S90" s="204"/>
      <c r="T90" s="205"/>
      <c r="AT90" s="201" t="s">
        <v>135</v>
      </c>
      <c r="AU90" s="201" t="s">
        <v>84</v>
      </c>
      <c r="AV90" s="13" t="s">
        <v>22</v>
      </c>
      <c r="AW90" s="13" t="s">
        <v>40</v>
      </c>
      <c r="AX90" s="13" t="s">
        <v>77</v>
      </c>
      <c r="AY90" s="201" t="s">
        <v>124</v>
      </c>
    </row>
    <row r="91" spans="2:51" s="13" customFormat="1" ht="22.5" customHeight="1">
      <c r="B91" s="198"/>
      <c r="D91" s="178" t="s">
        <v>135</v>
      </c>
      <c r="E91" s="199" t="s">
        <v>31</v>
      </c>
      <c r="F91" s="200" t="s">
        <v>839</v>
      </c>
      <c r="H91" s="201" t="s">
        <v>31</v>
      </c>
      <c r="I91" s="202"/>
      <c r="L91" s="198"/>
      <c r="M91" s="203"/>
      <c r="N91" s="204"/>
      <c r="O91" s="204"/>
      <c r="P91" s="204"/>
      <c r="Q91" s="204"/>
      <c r="R91" s="204"/>
      <c r="S91" s="204"/>
      <c r="T91" s="205"/>
      <c r="AT91" s="201" t="s">
        <v>135</v>
      </c>
      <c r="AU91" s="201" t="s">
        <v>84</v>
      </c>
      <c r="AV91" s="13" t="s">
        <v>22</v>
      </c>
      <c r="AW91" s="13" t="s">
        <v>40</v>
      </c>
      <c r="AX91" s="13" t="s">
        <v>77</v>
      </c>
      <c r="AY91" s="201" t="s">
        <v>124</v>
      </c>
    </row>
    <row r="92" spans="2:51" s="13" customFormat="1" ht="22.5" customHeight="1">
      <c r="B92" s="198"/>
      <c r="D92" s="178" t="s">
        <v>135</v>
      </c>
      <c r="E92" s="199" t="s">
        <v>31</v>
      </c>
      <c r="F92" s="200" t="s">
        <v>840</v>
      </c>
      <c r="H92" s="201" t="s">
        <v>31</v>
      </c>
      <c r="I92" s="202"/>
      <c r="L92" s="198"/>
      <c r="M92" s="203"/>
      <c r="N92" s="204"/>
      <c r="O92" s="204"/>
      <c r="P92" s="204"/>
      <c r="Q92" s="204"/>
      <c r="R92" s="204"/>
      <c r="S92" s="204"/>
      <c r="T92" s="205"/>
      <c r="AT92" s="201" t="s">
        <v>135</v>
      </c>
      <c r="AU92" s="201" t="s">
        <v>84</v>
      </c>
      <c r="AV92" s="13" t="s">
        <v>22</v>
      </c>
      <c r="AW92" s="13" t="s">
        <v>40</v>
      </c>
      <c r="AX92" s="13" t="s">
        <v>77</v>
      </c>
      <c r="AY92" s="201" t="s">
        <v>124</v>
      </c>
    </row>
    <row r="93" spans="2:51" s="13" customFormat="1" ht="31.5" customHeight="1">
      <c r="B93" s="198"/>
      <c r="D93" s="178" t="s">
        <v>135</v>
      </c>
      <c r="E93" s="199" t="s">
        <v>31</v>
      </c>
      <c r="F93" s="200" t="s">
        <v>841</v>
      </c>
      <c r="H93" s="201" t="s">
        <v>31</v>
      </c>
      <c r="I93" s="202"/>
      <c r="L93" s="198"/>
      <c r="M93" s="203"/>
      <c r="N93" s="204"/>
      <c r="O93" s="204"/>
      <c r="P93" s="204"/>
      <c r="Q93" s="204"/>
      <c r="R93" s="204"/>
      <c r="S93" s="204"/>
      <c r="T93" s="205"/>
      <c r="AT93" s="201" t="s">
        <v>135</v>
      </c>
      <c r="AU93" s="201" t="s">
        <v>84</v>
      </c>
      <c r="AV93" s="13" t="s">
        <v>22</v>
      </c>
      <c r="AW93" s="13" t="s">
        <v>40</v>
      </c>
      <c r="AX93" s="13" t="s">
        <v>77</v>
      </c>
      <c r="AY93" s="201" t="s">
        <v>124</v>
      </c>
    </row>
    <row r="94" spans="2:51" s="13" customFormat="1" ht="22.5" customHeight="1">
      <c r="B94" s="198"/>
      <c r="D94" s="178" t="s">
        <v>135</v>
      </c>
      <c r="E94" s="199" t="s">
        <v>31</v>
      </c>
      <c r="F94" s="200" t="s">
        <v>842</v>
      </c>
      <c r="H94" s="201" t="s">
        <v>31</v>
      </c>
      <c r="I94" s="202"/>
      <c r="L94" s="198"/>
      <c r="M94" s="203"/>
      <c r="N94" s="204"/>
      <c r="O94" s="204"/>
      <c r="P94" s="204"/>
      <c r="Q94" s="204"/>
      <c r="R94" s="204"/>
      <c r="S94" s="204"/>
      <c r="T94" s="205"/>
      <c r="AT94" s="201" t="s">
        <v>135</v>
      </c>
      <c r="AU94" s="201" t="s">
        <v>84</v>
      </c>
      <c r="AV94" s="13" t="s">
        <v>22</v>
      </c>
      <c r="AW94" s="13" t="s">
        <v>40</v>
      </c>
      <c r="AX94" s="13" t="s">
        <v>77</v>
      </c>
      <c r="AY94" s="201" t="s">
        <v>124</v>
      </c>
    </row>
    <row r="95" spans="2:51" s="13" customFormat="1" ht="31.5" customHeight="1">
      <c r="B95" s="198"/>
      <c r="D95" s="178" t="s">
        <v>135</v>
      </c>
      <c r="E95" s="199" t="s">
        <v>31</v>
      </c>
      <c r="F95" s="200" t="s">
        <v>843</v>
      </c>
      <c r="H95" s="201" t="s">
        <v>31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201" t="s">
        <v>135</v>
      </c>
      <c r="AU95" s="201" t="s">
        <v>84</v>
      </c>
      <c r="AV95" s="13" t="s">
        <v>22</v>
      </c>
      <c r="AW95" s="13" t="s">
        <v>40</v>
      </c>
      <c r="AX95" s="13" t="s">
        <v>77</v>
      </c>
      <c r="AY95" s="201" t="s">
        <v>124</v>
      </c>
    </row>
    <row r="96" spans="2:51" s="13" customFormat="1" ht="22.5" customHeight="1">
      <c r="B96" s="198"/>
      <c r="D96" s="178" t="s">
        <v>135</v>
      </c>
      <c r="E96" s="199" t="s">
        <v>31</v>
      </c>
      <c r="F96" s="200" t="s">
        <v>844</v>
      </c>
      <c r="H96" s="201" t="s">
        <v>31</v>
      </c>
      <c r="I96" s="202"/>
      <c r="L96" s="198"/>
      <c r="M96" s="203"/>
      <c r="N96" s="204"/>
      <c r="O96" s="204"/>
      <c r="P96" s="204"/>
      <c r="Q96" s="204"/>
      <c r="R96" s="204"/>
      <c r="S96" s="204"/>
      <c r="T96" s="205"/>
      <c r="AT96" s="201" t="s">
        <v>135</v>
      </c>
      <c r="AU96" s="201" t="s">
        <v>84</v>
      </c>
      <c r="AV96" s="13" t="s">
        <v>22</v>
      </c>
      <c r="AW96" s="13" t="s">
        <v>40</v>
      </c>
      <c r="AX96" s="13" t="s">
        <v>77</v>
      </c>
      <c r="AY96" s="201" t="s">
        <v>124</v>
      </c>
    </row>
    <row r="97" spans="2:51" s="13" customFormat="1" ht="31.5" customHeight="1">
      <c r="B97" s="198"/>
      <c r="D97" s="178" t="s">
        <v>135</v>
      </c>
      <c r="E97" s="199" t="s">
        <v>31</v>
      </c>
      <c r="F97" s="200" t="s">
        <v>845</v>
      </c>
      <c r="H97" s="201" t="s">
        <v>31</v>
      </c>
      <c r="I97" s="202"/>
      <c r="L97" s="198"/>
      <c r="M97" s="203"/>
      <c r="N97" s="204"/>
      <c r="O97" s="204"/>
      <c r="P97" s="204"/>
      <c r="Q97" s="204"/>
      <c r="R97" s="204"/>
      <c r="S97" s="204"/>
      <c r="T97" s="205"/>
      <c r="AT97" s="201" t="s">
        <v>135</v>
      </c>
      <c r="AU97" s="201" t="s">
        <v>84</v>
      </c>
      <c r="AV97" s="13" t="s">
        <v>22</v>
      </c>
      <c r="AW97" s="13" t="s">
        <v>40</v>
      </c>
      <c r="AX97" s="13" t="s">
        <v>77</v>
      </c>
      <c r="AY97" s="201" t="s">
        <v>124</v>
      </c>
    </row>
    <row r="98" spans="2:51" s="13" customFormat="1" ht="31.5" customHeight="1">
      <c r="B98" s="198"/>
      <c r="D98" s="178" t="s">
        <v>135</v>
      </c>
      <c r="E98" s="199" t="s">
        <v>31</v>
      </c>
      <c r="F98" s="200" t="s">
        <v>846</v>
      </c>
      <c r="H98" s="201" t="s">
        <v>31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1" t="s">
        <v>135</v>
      </c>
      <c r="AU98" s="201" t="s">
        <v>84</v>
      </c>
      <c r="AV98" s="13" t="s">
        <v>22</v>
      </c>
      <c r="AW98" s="13" t="s">
        <v>40</v>
      </c>
      <c r="AX98" s="13" t="s">
        <v>77</v>
      </c>
      <c r="AY98" s="201" t="s">
        <v>124</v>
      </c>
    </row>
    <row r="99" spans="2:51" s="13" customFormat="1" ht="31.5" customHeight="1">
      <c r="B99" s="198"/>
      <c r="D99" s="178" t="s">
        <v>135</v>
      </c>
      <c r="E99" s="199" t="s">
        <v>31</v>
      </c>
      <c r="F99" s="200" t="s">
        <v>847</v>
      </c>
      <c r="H99" s="201" t="s">
        <v>31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1" t="s">
        <v>135</v>
      </c>
      <c r="AU99" s="201" t="s">
        <v>84</v>
      </c>
      <c r="AV99" s="13" t="s">
        <v>22</v>
      </c>
      <c r="AW99" s="13" t="s">
        <v>40</v>
      </c>
      <c r="AX99" s="13" t="s">
        <v>77</v>
      </c>
      <c r="AY99" s="201" t="s">
        <v>124</v>
      </c>
    </row>
    <row r="100" spans="2:51" s="13" customFormat="1" ht="31.5" customHeight="1">
      <c r="B100" s="198"/>
      <c r="D100" s="178" t="s">
        <v>135</v>
      </c>
      <c r="E100" s="199" t="s">
        <v>31</v>
      </c>
      <c r="F100" s="200" t="s">
        <v>848</v>
      </c>
      <c r="H100" s="201" t="s">
        <v>31</v>
      </c>
      <c r="I100" s="202"/>
      <c r="L100" s="198"/>
      <c r="M100" s="203"/>
      <c r="N100" s="204"/>
      <c r="O100" s="204"/>
      <c r="P100" s="204"/>
      <c r="Q100" s="204"/>
      <c r="R100" s="204"/>
      <c r="S100" s="204"/>
      <c r="T100" s="205"/>
      <c r="AT100" s="201" t="s">
        <v>135</v>
      </c>
      <c r="AU100" s="201" t="s">
        <v>84</v>
      </c>
      <c r="AV100" s="13" t="s">
        <v>22</v>
      </c>
      <c r="AW100" s="13" t="s">
        <v>40</v>
      </c>
      <c r="AX100" s="13" t="s">
        <v>77</v>
      </c>
      <c r="AY100" s="201" t="s">
        <v>124</v>
      </c>
    </row>
    <row r="101" spans="2:51" s="11" customFormat="1" ht="22.5" customHeight="1">
      <c r="B101" s="180"/>
      <c r="D101" s="189" t="s">
        <v>135</v>
      </c>
      <c r="E101" s="206" t="s">
        <v>31</v>
      </c>
      <c r="F101" s="207" t="s">
        <v>22</v>
      </c>
      <c r="H101" s="208">
        <v>1</v>
      </c>
      <c r="I101" s="184"/>
      <c r="L101" s="180"/>
      <c r="M101" s="185"/>
      <c r="N101" s="186"/>
      <c r="O101" s="186"/>
      <c r="P101" s="186"/>
      <c r="Q101" s="186"/>
      <c r="R101" s="186"/>
      <c r="S101" s="186"/>
      <c r="T101" s="187"/>
      <c r="AT101" s="181" t="s">
        <v>135</v>
      </c>
      <c r="AU101" s="181" t="s">
        <v>84</v>
      </c>
      <c r="AV101" s="11" t="s">
        <v>84</v>
      </c>
      <c r="AW101" s="11" t="s">
        <v>40</v>
      </c>
      <c r="AX101" s="11" t="s">
        <v>22</v>
      </c>
      <c r="AY101" s="181" t="s">
        <v>124</v>
      </c>
    </row>
    <row r="102" spans="2:65" s="1" customFormat="1" ht="31.5" customHeight="1">
      <c r="B102" s="165"/>
      <c r="C102" s="166" t="s">
        <v>84</v>
      </c>
      <c r="D102" s="166" t="s">
        <v>126</v>
      </c>
      <c r="E102" s="167" t="s">
        <v>849</v>
      </c>
      <c r="F102" s="168" t="s">
        <v>850</v>
      </c>
      <c r="G102" s="169" t="s">
        <v>832</v>
      </c>
      <c r="H102" s="170">
        <v>1</v>
      </c>
      <c r="I102" s="171"/>
      <c r="J102" s="172">
        <f>ROUND(I102*H102,2)</f>
        <v>0</v>
      </c>
      <c r="K102" s="168" t="s">
        <v>31</v>
      </c>
      <c r="L102" s="35"/>
      <c r="M102" s="173" t="s">
        <v>31</v>
      </c>
      <c r="N102" s="174" t="s">
        <v>48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8" t="s">
        <v>519</v>
      </c>
      <c r="AT102" s="18" t="s">
        <v>126</v>
      </c>
      <c r="AU102" s="18" t="s">
        <v>84</v>
      </c>
      <c r="AY102" s="18" t="s">
        <v>124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22</v>
      </c>
      <c r="BK102" s="177">
        <f>ROUND(I102*H102,2)</f>
        <v>0</v>
      </c>
      <c r="BL102" s="18" t="s">
        <v>519</v>
      </c>
      <c r="BM102" s="18" t="s">
        <v>851</v>
      </c>
    </row>
    <row r="103" spans="2:47" s="1" customFormat="1" ht="22.5" customHeight="1">
      <c r="B103" s="35"/>
      <c r="D103" s="178" t="s">
        <v>133</v>
      </c>
      <c r="F103" s="179" t="s">
        <v>850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133</v>
      </c>
      <c r="AU103" s="18" t="s">
        <v>84</v>
      </c>
    </row>
    <row r="104" spans="2:51" s="13" customFormat="1" ht="22.5" customHeight="1">
      <c r="B104" s="198"/>
      <c r="D104" s="178" t="s">
        <v>135</v>
      </c>
      <c r="E104" s="199" t="s">
        <v>31</v>
      </c>
      <c r="F104" s="200" t="s">
        <v>852</v>
      </c>
      <c r="H104" s="201" t="s">
        <v>31</v>
      </c>
      <c r="I104" s="202"/>
      <c r="L104" s="198"/>
      <c r="M104" s="203"/>
      <c r="N104" s="204"/>
      <c r="O104" s="204"/>
      <c r="P104" s="204"/>
      <c r="Q104" s="204"/>
      <c r="R104" s="204"/>
      <c r="S104" s="204"/>
      <c r="T104" s="205"/>
      <c r="AT104" s="201" t="s">
        <v>135</v>
      </c>
      <c r="AU104" s="201" t="s">
        <v>84</v>
      </c>
      <c r="AV104" s="13" t="s">
        <v>22</v>
      </c>
      <c r="AW104" s="13" t="s">
        <v>40</v>
      </c>
      <c r="AX104" s="13" t="s">
        <v>77</v>
      </c>
      <c r="AY104" s="201" t="s">
        <v>124</v>
      </c>
    </row>
    <row r="105" spans="2:51" s="13" customFormat="1" ht="22.5" customHeight="1">
      <c r="B105" s="198"/>
      <c r="D105" s="178" t="s">
        <v>135</v>
      </c>
      <c r="E105" s="199" t="s">
        <v>31</v>
      </c>
      <c r="F105" s="200" t="s">
        <v>853</v>
      </c>
      <c r="H105" s="201" t="s">
        <v>31</v>
      </c>
      <c r="I105" s="202"/>
      <c r="L105" s="198"/>
      <c r="M105" s="203"/>
      <c r="N105" s="204"/>
      <c r="O105" s="204"/>
      <c r="P105" s="204"/>
      <c r="Q105" s="204"/>
      <c r="R105" s="204"/>
      <c r="S105" s="204"/>
      <c r="T105" s="205"/>
      <c r="AT105" s="201" t="s">
        <v>135</v>
      </c>
      <c r="AU105" s="201" t="s">
        <v>84</v>
      </c>
      <c r="AV105" s="13" t="s">
        <v>22</v>
      </c>
      <c r="AW105" s="13" t="s">
        <v>40</v>
      </c>
      <c r="AX105" s="13" t="s">
        <v>77</v>
      </c>
      <c r="AY105" s="201" t="s">
        <v>124</v>
      </c>
    </row>
    <row r="106" spans="2:51" s="13" customFormat="1" ht="22.5" customHeight="1">
      <c r="B106" s="198"/>
      <c r="D106" s="178" t="s">
        <v>135</v>
      </c>
      <c r="E106" s="199" t="s">
        <v>31</v>
      </c>
      <c r="F106" s="200" t="s">
        <v>854</v>
      </c>
      <c r="H106" s="201" t="s">
        <v>31</v>
      </c>
      <c r="I106" s="202"/>
      <c r="L106" s="198"/>
      <c r="M106" s="203"/>
      <c r="N106" s="204"/>
      <c r="O106" s="204"/>
      <c r="P106" s="204"/>
      <c r="Q106" s="204"/>
      <c r="R106" s="204"/>
      <c r="S106" s="204"/>
      <c r="T106" s="205"/>
      <c r="AT106" s="201" t="s">
        <v>135</v>
      </c>
      <c r="AU106" s="201" t="s">
        <v>84</v>
      </c>
      <c r="AV106" s="13" t="s">
        <v>22</v>
      </c>
      <c r="AW106" s="13" t="s">
        <v>40</v>
      </c>
      <c r="AX106" s="13" t="s">
        <v>77</v>
      </c>
      <c r="AY106" s="201" t="s">
        <v>124</v>
      </c>
    </row>
    <row r="107" spans="2:51" s="13" customFormat="1" ht="22.5" customHeight="1">
      <c r="B107" s="198"/>
      <c r="D107" s="178" t="s">
        <v>135</v>
      </c>
      <c r="E107" s="199" t="s">
        <v>31</v>
      </c>
      <c r="F107" s="200" t="s">
        <v>855</v>
      </c>
      <c r="H107" s="201" t="s">
        <v>31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201" t="s">
        <v>135</v>
      </c>
      <c r="AU107" s="201" t="s">
        <v>84</v>
      </c>
      <c r="AV107" s="13" t="s">
        <v>22</v>
      </c>
      <c r="AW107" s="13" t="s">
        <v>40</v>
      </c>
      <c r="AX107" s="13" t="s">
        <v>77</v>
      </c>
      <c r="AY107" s="201" t="s">
        <v>124</v>
      </c>
    </row>
    <row r="108" spans="2:51" s="13" customFormat="1" ht="22.5" customHeight="1">
      <c r="B108" s="198"/>
      <c r="D108" s="178" t="s">
        <v>135</v>
      </c>
      <c r="E108" s="199" t="s">
        <v>31</v>
      </c>
      <c r="F108" s="200" t="s">
        <v>856</v>
      </c>
      <c r="H108" s="201" t="s">
        <v>31</v>
      </c>
      <c r="I108" s="202"/>
      <c r="L108" s="198"/>
      <c r="M108" s="203"/>
      <c r="N108" s="204"/>
      <c r="O108" s="204"/>
      <c r="P108" s="204"/>
      <c r="Q108" s="204"/>
      <c r="R108" s="204"/>
      <c r="S108" s="204"/>
      <c r="T108" s="205"/>
      <c r="AT108" s="201" t="s">
        <v>135</v>
      </c>
      <c r="AU108" s="201" t="s">
        <v>84</v>
      </c>
      <c r="AV108" s="13" t="s">
        <v>22</v>
      </c>
      <c r="AW108" s="13" t="s">
        <v>40</v>
      </c>
      <c r="AX108" s="13" t="s">
        <v>77</v>
      </c>
      <c r="AY108" s="201" t="s">
        <v>124</v>
      </c>
    </row>
    <row r="109" spans="2:51" s="11" customFormat="1" ht="22.5" customHeight="1">
      <c r="B109" s="180"/>
      <c r="D109" s="189" t="s">
        <v>135</v>
      </c>
      <c r="E109" s="206" t="s">
        <v>31</v>
      </c>
      <c r="F109" s="207" t="s">
        <v>22</v>
      </c>
      <c r="H109" s="208">
        <v>1</v>
      </c>
      <c r="I109" s="184"/>
      <c r="L109" s="180"/>
      <c r="M109" s="185"/>
      <c r="N109" s="186"/>
      <c r="O109" s="186"/>
      <c r="P109" s="186"/>
      <c r="Q109" s="186"/>
      <c r="R109" s="186"/>
      <c r="S109" s="186"/>
      <c r="T109" s="187"/>
      <c r="AT109" s="181" t="s">
        <v>135</v>
      </c>
      <c r="AU109" s="181" t="s">
        <v>84</v>
      </c>
      <c r="AV109" s="11" t="s">
        <v>84</v>
      </c>
      <c r="AW109" s="11" t="s">
        <v>40</v>
      </c>
      <c r="AX109" s="11" t="s">
        <v>22</v>
      </c>
      <c r="AY109" s="181" t="s">
        <v>124</v>
      </c>
    </row>
    <row r="110" spans="2:65" s="1" customFormat="1" ht="22.5" customHeight="1">
      <c r="B110" s="165"/>
      <c r="C110" s="166" t="s">
        <v>148</v>
      </c>
      <c r="D110" s="166" t="s">
        <v>126</v>
      </c>
      <c r="E110" s="167" t="s">
        <v>857</v>
      </c>
      <c r="F110" s="168" t="s">
        <v>858</v>
      </c>
      <c r="G110" s="169" t="s">
        <v>832</v>
      </c>
      <c r="H110" s="170">
        <v>1</v>
      </c>
      <c r="I110" s="171"/>
      <c r="J110" s="172">
        <f>ROUND(I110*H110,2)</f>
        <v>0</v>
      </c>
      <c r="K110" s="168" t="s">
        <v>31</v>
      </c>
      <c r="L110" s="35"/>
      <c r="M110" s="173" t="s">
        <v>31</v>
      </c>
      <c r="N110" s="174" t="s">
        <v>48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519</v>
      </c>
      <c r="AT110" s="18" t="s">
        <v>126</v>
      </c>
      <c r="AU110" s="18" t="s">
        <v>84</v>
      </c>
      <c r="AY110" s="18" t="s">
        <v>124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22</v>
      </c>
      <c r="BK110" s="177">
        <f>ROUND(I110*H110,2)</f>
        <v>0</v>
      </c>
      <c r="BL110" s="18" t="s">
        <v>519</v>
      </c>
      <c r="BM110" s="18" t="s">
        <v>859</v>
      </c>
    </row>
    <row r="111" spans="2:47" s="1" customFormat="1" ht="22.5" customHeight="1">
      <c r="B111" s="35"/>
      <c r="D111" s="178" t="s">
        <v>133</v>
      </c>
      <c r="F111" s="179" t="s">
        <v>858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133</v>
      </c>
      <c r="AU111" s="18" t="s">
        <v>84</v>
      </c>
    </row>
    <row r="112" spans="2:51" s="13" customFormat="1" ht="22.5" customHeight="1">
      <c r="B112" s="198"/>
      <c r="D112" s="178" t="s">
        <v>135</v>
      </c>
      <c r="E112" s="199" t="s">
        <v>31</v>
      </c>
      <c r="F112" s="200" t="s">
        <v>860</v>
      </c>
      <c r="H112" s="201" t="s">
        <v>31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AT112" s="201" t="s">
        <v>135</v>
      </c>
      <c r="AU112" s="201" t="s">
        <v>84</v>
      </c>
      <c r="AV112" s="13" t="s">
        <v>22</v>
      </c>
      <c r="AW112" s="13" t="s">
        <v>40</v>
      </c>
      <c r="AX112" s="13" t="s">
        <v>77</v>
      </c>
      <c r="AY112" s="201" t="s">
        <v>124</v>
      </c>
    </row>
    <row r="113" spans="2:51" s="13" customFormat="1" ht="22.5" customHeight="1">
      <c r="B113" s="198"/>
      <c r="D113" s="178" t="s">
        <v>135</v>
      </c>
      <c r="E113" s="199" t="s">
        <v>31</v>
      </c>
      <c r="F113" s="200" t="s">
        <v>861</v>
      </c>
      <c r="H113" s="201" t="s">
        <v>31</v>
      </c>
      <c r="I113" s="202"/>
      <c r="L113" s="198"/>
      <c r="M113" s="203"/>
      <c r="N113" s="204"/>
      <c r="O113" s="204"/>
      <c r="P113" s="204"/>
      <c r="Q113" s="204"/>
      <c r="R113" s="204"/>
      <c r="S113" s="204"/>
      <c r="T113" s="205"/>
      <c r="AT113" s="201" t="s">
        <v>135</v>
      </c>
      <c r="AU113" s="201" t="s">
        <v>84</v>
      </c>
      <c r="AV113" s="13" t="s">
        <v>22</v>
      </c>
      <c r="AW113" s="13" t="s">
        <v>40</v>
      </c>
      <c r="AX113" s="13" t="s">
        <v>77</v>
      </c>
      <c r="AY113" s="201" t="s">
        <v>124</v>
      </c>
    </row>
    <row r="114" spans="2:51" s="13" customFormat="1" ht="22.5" customHeight="1">
      <c r="B114" s="198"/>
      <c r="D114" s="178" t="s">
        <v>135</v>
      </c>
      <c r="E114" s="199" t="s">
        <v>31</v>
      </c>
      <c r="F114" s="200" t="s">
        <v>862</v>
      </c>
      <c r="H114" s="201" t="s">
        <v>31</v>
      </c>
      <c r="I114" s="202"/>
      <c r="L114" s="198"/>
      <c r="M114" s="203"/>
      <c r="N114" s="204"/>
      <c r="O114" s="204"/>
      <c r="P114" s="204"/>
      <c r="Q114" s="204"/>
      <c r="R114" s="204"/>
      <c r="S114" s="204"/>
      <c r="T114" s="205"/>
      <c r="AT114" s="201" t="s">
        <v>135</v>
      </c>
      <c r="AU114" s="201" t="s">
        <v>84</v>
      </c>
      <c r="AV114" s="13" t="s">
        <v>22</v>
      </c>
      <c r="AW114" s="13" t="s">
        <v>40</v>
      </c>
      <c r="AX114" s="13" t="s">
        <v>77</v>
      </c>
      <c r="AY114" s="201" t="s">
        <v>124</v>
      </c>
    </row>
    <row r="115" spans="2:51" s="13" customFormat="1" ht="22.5" customHeight="1">
      <c r="B115" s="198"/>
      <c r="D115" s="178" t="s">
        <v>135</v>
      </c>
      <c r="E115" s="199" t="s">
        <v>31</v>
      </c>
      <c r="F115" s="200" t="s">
        <v>863</v>
      </c>
      <c r="H115" s="201" t="s">
        <v>31</v>
      </c>
      <c r="I115" s="202"/>
      <c r="L115" s="198"/>
      <c r="M115" s="203"/>
      <c r="N115" s="204"/>
      <c r="O115" s="204"/>
      <c r="P115" s="204"/>
      <c r="Q115" s="204"/>
      <c r="R115" s="204"/>
      <c r="S115" s="204"/>
      <c r="T115" s="205"/>
      <c r="AT115" s="201" t="s">
        <v>135</v>
      </c>
      <c r="AU115" s="201" t="s">
        <v>84</v>
      </c>
      <c r="AV115" s="13" t="s">
        <v>22</v>
      </c>
      <c r="AW115" s="13" t="s">
        <v>40</v>
      </c>
      <c r="AX115" s="13" t="s">
        <v>77</v>
      </c>
      <c r="AY115" s="201" t="s">
        <v>124</v>
      </c>
    </row>
    <row r="116" spans="2:51" s="11" customFormat="1" ht="22.5" customHeight="1">
      <c r="B116" s="180"/>
      <c r="D116" s="189" t="s">
        <v>135</v>
      </c>
      <c r="E116" s="206" t="s">
        <v>31</v>
      </c>
      <c r="F116" s="207" t="s">
        <v>22</v>
      </c>
      <c r="H116" s="208">
        <v>1</v>
      </c>
      <c r="I116" s="184"/>
      <c r="L116" s="180"/>
      <c r="M116" s="185"/>
      <c r="N116" s="186"/>
      <c r="O116" s="186"/>
      <c r="P116" s="186"/>
      <c r="Q116" s="186"/>
      <c r="R116" s="186"/>
      <c r="S116" s="186"/>
      <c r="T116" s="187"/>
      <c r="AT116" s="181" t="s">
        <v>135</v>
      </c>
      <c r="AU116" s="181" t="s">
        <v>84</v>
      </c>
      <c r="AV116" s="11" t="s">
        <v>84</v>
      </c>
      <c r="AW116" s="11" t="s">
        <v>40</v>
      </c>
      <c r="AX116" s="11" t="s">
        <v>22</v>
      </c>
      <c r="AY116" s="181" t="s">
        <v>124</v>
      </c>
    </row>
    <row r="117" spans="2:65" s="1" customFormat="1" ht="22.5" customHeight="1">
      <c r="B117" s="165"/>
      <c r="C117" s="166" t="s">
        <v>131</v>
      </c>
      <c r="D117" s="166" t="s">
        <v>126</v>
      </c>
      <c r="E117" s="167" t="s">
        <v>864</v>
      </c>
      <c r="F117" s="168" t="s">
        <v>865</v>
      </c>
      <c r="G117" s="169" t="s">
        <v>832</v>
      </c>
      <c r="H117" s="170">
        <v>1</v>
      </c>
      <c r="I117" s="171"/>
      <c r="J117" s="172">
        <f>ROUND(I117*H117,2)</f>
        <v>0</v>
      </c>
      <c r="K117" s="168" t="s">
        <v>31</v>
      </c>
      <c r="L117" s="35"/>
      <c r="M117" s="173" t="s">
        <v>31</v>
      </c>
      <c r="N117" s="174" t="s">
        <v>48</v>
      </c>
      <c r="O117" s="36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8" t="s">
        <v>519</v>
      </c>
      <c r="AT117" s="18" t="s">
        <v>126</v>
      </c>
      <c r="AU117" s="18" t="s">
        <v>84</v>
      </c>
      <c r="AY117" s="18" t="s">
        <v>124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22</v>
      </c>
      <c r="BK117" s="177">
        <f>ROUND(I117*H117,2)</f>
        <v>0</v>
      </c>
      <c r="BL117" s="18" t="s">
        <v>519</v>
      </c>
      <c r="BM117" s="18" t="s">
        <v>866</v>
      </c>
    </row>
    <row r="118" spans="2:51" s="13" customFormat="1" ht="22.5" customHeight="1">
      <c r="B118" s="198"/>
      <c r="D118" s="178" t="s">
        <v>135</v>
      </c>
      <c r="E118" s="199" t="s">
        <v>31</v>
      </c>
      <c r="F118" s="200" t="s">
        <v>860</v>
      </c>
      <c r="H118" s="201" t="s">
        <v>31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1" t="s">
        <v>135</v>
      </c>
      <c r="AU118" s="201" t="s">
        <v>84</v>
      </c>
      <c r="AV118" s="13" t="s">
        <v>22</v>
      </c>
      <c r="AW118" s="13" t="s">
        <v>40</v>
      </c>
      <c r="AX118" s="13" t="s">
        <v>77</v>
      </c>
      <c r="AY118" s="201" t="s">
        <v>124</v>
      </c>
    </row>
    <row r="119" spans="2:51" s="13" customFormat="1" ht="22.5" customHeight="1">
      <c r="B119" s="198"/>
      <c r="D119" s="178" t="s">
        <v>135</v>
      </c>
      <c r="E119" s="199" t="s">
        <v>31</v>
      </c>
      <c r="F119" s="200" t="s">
        <v>867</v>
      </c>
      <c r="H119" s="201" t="s">
        <v>31</v>
      </c>
      <c r="I119" s="202"/>
      <c r="L119" s="198"/>
      <c r="M119" s="203"/>
      <c r="N119" s="204"/>
      <c r="O119" s="204"/>
      <c r="P119" s="204"/>
      <c r="Q119" s="204"/>
      <c r="R119" s="204"/>
      <c r="S119" s="204"/>
      <c r="T119" s="205"/>
      <c r="AT119" s="201" t="s">
        <v>135</v>
      </c>
      <c r="AU119" s="201" t="s">
        <v>84</v>
      </c>
      <c r="AV119" s="13" t="s">
        <v>22</v>
      </c>
      <c r="AW119" s="13" t="s">
        <v>40</v>
      </c>
      <c r="AX119" s="13" t="s">
        <v>77</v>
      </c>
      <c r="AY119" s="201" t="s">
        <v>124</v>
      </c>
    </row>
    <row r="120" spans="2:51" s="13" customFormat="1" ht="22.5" customHeight="1">
      <c r="B120" s="198"/>
      <c r="D120" s="178" t="s">
        <v>135</v>
      </c>
      <c r="E120" s="199" t="s">
        <v>31</v>
      </c>
      <c r="F120" s="200" t="s">
        <v>868</v>
      </c>
      <c r="H120" s="201" t="s">
        <v>31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201" t="s">
        <v>135</v>
      </c>
      <c r="AU120" s="201" t="s">
        <v>84</v>
      </c>
      <c r="AV120" s="13" t="s">
        <v>22</v>
      </c>
      <c r="AW120" s="13" t="s">
        <v>40</v>
      </c>
      <c r="AX120" s="13" t="s">
        <v>77</v>
      </c>
      <c r="AY120" s="201" t="s">
        <v>124</v>
      </c>
    </row>
    <row r="121" spans="2:51" s="13" customFormat="1" ht="22.5" customHeight="1">
      <c r="B121" s="198"/>
      <c r="D121" s="178" t="s">
        <v>135</v>
      </c>
      <c r="E121" s="199" t="s">
        <v>31</v>
      </c>
      <c r="F121" s="200" t="s">
        <v>863</v>
      </c>
      <c r="H121" s="201" t="s">
        <v>31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201" t="s">
        <v>135</v>
      </c>
      <c r="AU121" s="201" t="s">
        <v>84</v>
      </c>
      <c r="AV121" s="13" t="s">
        <v>22</v>
      </c>
      <c r="AW121" s="13" t="s">
        <v>40</v>
      </c>
      <c r="AX121" s="13" t="s">
        <v>77</v>
      </c>
      <c r="AY121" s="201" t="s">
        <v>124</v>
      </c>
    </row>
    <row r="122" spans="2:51" s="11" customFormat="1" ht="22.5" customHeight="1">
      <c r="B122" s="180"/>
      <c r="D122" s="189" t="s">
        <v>135</v>
      </c>
      <c r="E122" s="206" t="s">
        <v>31</v>
      </c>
      <c r="F122" s="207" t="s">
        <v>22</v>
      </c>
      <c r="H122" s="208">
        <v>1</v>
      </c>
      <c r="I122" s="184"/>
      <c r="L122" s="180"/>
      <c r="M122" s="185"/>
      <c r="N122" s="186"/>
      <c r="O122" s="186"/>
      <c r="P122" s="186"/>
      <c r="Q122" s="186"/>
      <c r="R122" s="186"/>
      <c r="S122" s="186"/>
      <c r="T122" s="187"/>
      <c r="AT122" s="181" t="s">
        <v>135</v>
      </c>
      <c r="AU122" s="181" t="s">
        <v>84</v>
      </c>
      <c r="AV122" s="11" t="s">
        <v>84</v>
      </c>
      <c r="AW122" s="11" t="s">
        <v>40</v>
      </c>
      <c r="AX122" s="11" t="s">
        <v>22</v>
      </c>
      <c r="AY122" s="181" t="s">
        <v>124</v>
      </c>
    </row>
    <row r="123" spans="2:65" s="1" customFormat="1" ht="22.5" customHeight="1">
      <c r="B123" s="165"/>
      <c r="C123" s="166" t="s">
        <v>162</v>
      </c>
      <c r="D123" s="166" t="s">
        <v>126</v>
      </c>
      <c r="E123" s="167" t="s">
        <v>869</v>
      </c>
      <c r="F123" s="168" t="s">
        <v>870</v>
      </c>
      <c r="G123" s="169" t="s">
        <v>832</v>
      </c>
      <c r="H123" s="170">
        <v>2</v>
      </c>
      <c r="I123" s="171"/>
      <c r="J123" s="172">
        <f>ROUND(I123*H123,2)</f>
        <v>0</v>
      </c>
      <c r="K123" s="168" t="s">
        <v>31</v>
      </c>
      <c r="L123" s="35"/>
      <c r="M123" s="173" t="s">
        <v>31</v>
      </c>
      <c r="N123" s="174" t="s">
        <v>48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8" t="s">
        <v>519</v>
      </c>
      <c r="AT123" s="18" t="s">
        <v>126</v>
      </c>
      <c r="AU123" s="18" t="s">
        <v>84</v>
      </c>
      <c r="AY123" s="18" t="s">
        <v>124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22</v>
      </c>
      <c r="BK123" s="177">
        <f>ROUND(I123*H123,2)</f>
        <v>0</v>
      </c>
      <c r="BL123" s="18" t="s">
        <v>519</v>
      </c>
      <c r="BM123" s="18" t="s">
        <v>871</v>
      </c>
    </row>
    <row r="124" spans="2:51" s="13" customFormat="1" ht="22.5" customHeight="1">
      <c r="B124" s="198"/>
      <c r="D124" s="178" t="s">
        <v>135</v>
      </c>
      <c r="E124" s="199" t="s">
        <v>31</v>
      </c>
      <c r="F124" s="200" t="s">
        <v>872</v>
      </c>
      <c r="H124" s="201" t="s">
        <v>31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201" t="s">
        <v>135</v>
      </c>
      <c r="AU124" s="201" t="s">
        <v>84</v>
      </c>
      <c r="AV124" s="13" t="s">
        <v>22</v>
      </c>
      <c r="AW124" s="13" t="s">
        <v>40</v>
      </c>
      <c r="AX124" s="13" t="s">
        <v>77</v>
      </c>
      <c r="AY124" s="201" t="s">
        <v>124</v>
      </c>
    </row>
    <row r="125" spans="2:51" s="13" customFormat="1" ht="22.5" customHeight="1">
      <c r="B125" s="198"/>
      <c r="D125" s="178" t="s">
        <v>135</v>
      </c>
      <c r="E125" s="199" t="s">
        <v>31</v>
      </c>
      <c r="F125" s="200" t="s">
        <v>873</v>
      </c>
      <c r="H125" s="201" t="s">
        <v>31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201" t="s">
        <v>135</v>
      </c>
      <c r="AU125" s="201" t="s">
        <v>84</v>
      </c>
      <c r="AV125" s="13" t="s">
        <v>22</v>
      </c>
      <c r="AW125" s="13" t="s">
        <v>40</v>
      </c>
      <c r="AX125" s="13" t="s">
        <v>77</v>
      </c>
      <c r="AY125" s="201" t="s">
        <v>124</v>
      </c>
    </row>
    <row r="126" spans="2:51" s="11" customFormat="1" ht="22.5" customHeight="1">
      <c r="B126" s="180"/>
      <c r="D126" s="178" t="s">
        <v>135</v>
      </c>
      <c r="E126" s="181" t="s">
        <v>31</v>
      </c>
      <c r="F126" s="182" t="s">
        <v>84</v>
      </c>
      <c r="H126" s="183">
        <v>2</v>
      </c>
      <c r="I126" s="184"/>
      <c r="L126" s="180"/>
      <c r="M126" s="185"/>
      <c r="N126" s="186"/>
      <c r="O126" s="186"/>
      <c r="P126" s="186"/>
      <c r="Q126" s="186"/>
      <c r="R126" s="186"/>
      <c r="S126" s="186"/>
      <c r="T126" s="187"/>
      <c r="AT126" s="181" t="s">
        <v>135</v>
      </c>
      <c r="AU126" s="181" t="s">
        <v>84</v>
      </c>
      <c r="AV126" s="11" t="s">
        <v>84</v>
      </c>
      <c r="AW126" s="11" t="s">
        <v>40</v>
      </c>
      <c r="AX126" s="11" t="s">
        <v>22</v>
      </c>
      <c r="AY126" s="181" t="s">
        <v>124</v>
      </c>
    </row>
    <row r="127" spans="2:63" s="10" customFormat="1" ht="29.25" customHeight="1">
      <c r="B127" s="151"/>
      <c r="D127" s="162" t="s">
        <v>76</v>
      </c>
      <c r="E127" s="163" t="s">
        <v>874</v>
      </c>
      <c r="F127" s="163" t="s">
        <v>875</v>
      </c>
      <c r="I127" s="154"/>
      <c r="J127" s="164">
        <f>BK127</f>
        <v>0</v>
      </c>
      <c r="L127" s="151"/>
      <c r="M127" s="156"/>
      <c r="N127" s="157"/>
      <c r="O127" s="157"/>
      <c r="P127" s="158">
        <f>SUM(P128:P140)</f>
        <v>0</v>
      </c>
      <c r="Q127" s="157"/>
      <c r="R127" s="158">
        <f>SUM(R128:R140)</f>
        <v>0</v>
      </c>
      <c r="S127" s="157"/>
      <c r="T127" s="159">
        <f>SUM(T128:T140)</f>
        <v>0</v>
      </c>
      <c r="AR127" s="152" t="s">
        <v>162</v>
      </c>
      <c r="AT127" s="160" t="s">
        <v>76</v>
      </c>
      <c r="AU127" s="160" t="s">
        <v>22</v>
      </c>
      <c r="AY127" s="152" t="s">
        <v>124</v>
      </c>
      <c r="BK127" s="161">
        <f>SUM(BK128:BK140)</f>
        <v>0</v>
      </c>
    </row>
    <row r="128" spans="2:65" s="1" customFormat="1" ht="22.5" customHeight="1">
      <c r="B128" s="165"/>
      <c r="C128" s="166" t="s">
        <v>168</v>
      </c>
      <c r="D128" s="166" t="s">
        <v>126</v>
      </c>
      <c r="E128" s="167" t="s">
        <v>876</v>
      </c>
      <c r="F128" s="168" t="s">
        <v>877</v>
      </c>
      <c r="G128" s="169" t="s">
        <v>158</v>
      </c>
      <c r="H128" s="170">
        <v>1</v>
      </c>
      <c r="I128" s="171"/>
      <c r="J128" s="172">
        <f>ROUND(I128*H128,2)</f>
        <v>0</v>
      </c>
      <c r="K128" s="168" t="s">
        <v>31</v>
      </c>
      <c r="L128" s="35"/>
      <c r="M128" s="173" t="s">
        <v>31</v>
      </c>
      <c r="N128" s="174" t="s">
        <v>48</v>
      </c>
      <c r="O128" s="36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AR128" s="18" t="s">
        <v>519</v>
      </c>
      <c r="AT128" s="18" t="s">
        <v>126</v>
      </c>
      <c r="AU128" s="18" t="s">
        <v>84</v>
      </c>
      <c r="AY128" s="18" t="s">
        <v>124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8" t="s">
        <v>22</v>
      </c>
      <c r="BK128" s="177">
        <f>ROUND(I128*H128,2)</f>
        <v>0</v>
      </c>
      <c r="BL128" s="18" t="s">
        <v>519</v>
      </c>
      <c r="BM128" s="18" t="s">
        <v>878</v>
      </c>
    </row>
    <row r="129" spans="2:47" s="1" customFormat="1" ht="22.5" customHeight="1">
      <c r="B129" s="35"/>
      <c r="D129" s="178" t="s">
        <v>133</v>
      </c>
      <c r="F129" s="179" t="s">
        <v>877</v>
      </c>
      <c r="I129" s="139"/>
      <c r="L129" s="35"/>
      <c r="M129" s="64"/>
      <c r="N129" s="36"/>
      <c r="O129" s="36"/>
      <c r="P129" s="36"/>
      <c r="Q129" s="36"/>
      <c r="R129" s="36"/>
      <c r="S129" s="36"/>
      <c r="T129" s="65"/>
      <c r="AT129" s="18" t="s">
        <v>133</v>
      </c>
      <c r="AU129" s="18" t="s">
        <v>84</v>
      </c>
    </row>
    <row r="130" spans="2:51" s="13" customFormat="1" ht="22.5" customHeight="1">
      <c r="B130" s="198"/>
      <c r="D130" s="178" t="s">
        <v>135</v>
      </c>
      <c r="E130" s="199" t="s">
        <v>31</v>
      </c>
      <c r="F130" s="200" t="s">
        <v>879</v>
      </c>
      <c r="H130" s="201" t="s">
        <v>31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201" t="s">
        <v>135</v>
      </c>
      <c r="AU130" s="201" t="s">
        <v>84</v>
      </c>
      <c r="AV130" s="13" t="s">
        <v>22</v>
      </c>
      <c r="AW130" s="13" t="s">
        <v>40</v>
      </c>
      <c r="AX130" s="13" t="s">
        <v>77</v>
      </c>
      <c r="AY130" s="201" t="s">
        <v>124</v>
      </c>
    </row>
    <row r="131" spans="2:51" s="13" customFormat="1" ht="22.5" customHeight="1">
      <c r="B131" s="198"/>
      <c r="D131" s="178" t="s">
        <v>135</v>
      </c>
      <c r="E131" s="199" t="s">
        <v>31</v>
      </c>
      <c r="F131" s="200" t="s">
        <v>880</v>
      </c>
      <c r="H131" s="201" t="s">
        <v>31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201" t="s">
        <v>135</v>
      </c>
      <c r="AU131" s="201" t="s">
        <v>84</v>
      </c>
      <c r="AV131" s="13" t="s">
        <v>22</v>
      </c>
      <c r="AW131" s="13" t="s">
        <v>40</v>
      </c>
      <c r="AX131" s="13" t="s">
        <v>77</v>
      </c>
      <c r="AY131" s="201" t="s">
        <v>124</v>
      </c>
    </row>
    <row r="132" spans="2:51" s="11" customFormat="1" ht="22.5" customHeight="1">
      <c r="B132" s="180"/>
      <c r="D132" s="189" t="s">
        <v>135</v>
      </c>
      <c r="E132" s="206" t="s">
        <v>31</v>
      </c>
      <c r="F132" s="207" t="s">
        <v>22</v>
      </c>
      <c r="H132" s="208">
        <v>1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135</v>
      </c>
      <c r="AU132" s="181" t="s">
        <v>84</v>
      </c>
      <c r="AV132" s="11" t="s">
        <v>84</v>
      </c>
      <c r="AW132" s="11" t="s">
        <v>40</v>
      </c>
      <c r="AX132" s="11" t="s">
        <v>22</v>
      </c>
      <c r="AY132" s="181" t="s">
        <v>124</v>
      </c>
    </row>
    <row r="133" spans="2:65" s="1" customFormat="1" ht="31.5" customHeight="1">
      <c r="B133" s="165"/>
      <c r="C133" s="166" t="s">
        <v>174</v>
      </c>
      <c r="D133" s="166" t="s">
        <v>126</v>
      </c>
      <c r="E133" s="167" t="s">
        <v>881</v>
      </c>
      <c r="F133" s="168" t="s">
        <v>882</v>
      </c>
      <c r="G133" s="169" t="s">
        <v>158</v>
      </c>
      <c r="H133" s="170">
        <v>1</v>
      </c>
      <c r="I133" s="171"/>
      <c r="J133" s="172">
        <f>ROUND(I133*H133,2)</f>
        <v>0</v>
      </c>
      <c r="K133" s="168" t="s">
        <v>31</v>
      </c>
      <c r="L133" s="35"/>
      <c r="M133" s="173" t="s">
        <v>31</v>
      </c>
      <c r="N133" s="174" t="s">
        <v>48</v>
      </c>
      <c r="O133" s="36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AR133" s="18" t="s">
        <v>519</v>
      </c>
      <c r="AT133" s="18" t="s">
        <v>126</v>
      </c>
      <c r="AU133" s="18" t="s">
        <v>84</v>
      </c>
      <c r="AY133" s="18" t="s">
        <v>124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22</v>
      </c>
      <c r="BK133" s="177">
        <f>ROUND(I133*H133,2)</f>
        <v>0</v>
      </c>
      <c r="BL133" s="18" t="s">
        <v>519</v>
      </c>
      <c r="BM133" s="18" t="s">
        <v>883</v>
      </c>
    </row>
    <row r="134" spans="2:51" s="13" customFormat="1" ht="22.5" customHeight="1">
      <c r="B134" s="198"/>
      <c r="D134" s="178" t="s">
        <v>135</v>
      </c>
      <c r="E134" s="199" t="s">
        <v>31</v>
      </c>
      <c r="F134" s="200" t="s">
        <v>884</v>
      </c>
      <c r="H134" s="201" t="s">
        <v>31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201" t="s">
        <v>135</v>
      </c>
      <c r="AU134" s="201" t="s">
        <v>84</v>
      </c>
      <c r="AV134" s="13" t="s">
        <v>22</v>
      </c>
      <c r="AW134" s="13" t="s">
        <v>40</v>
      </c>
      <c r="AX134" s="13" t="s">
        <v>77</v>
      </c>
      <c r="AY134" s="201" t="s">
        <v>124</v>
      </c>
    </row>
    <row r="135" spans="2:51" s="13" customFormat="1" ht="22.5" customHeight="1">
      <c r="B135" s="198"/>
      <c r="D135" s="178" t="s">
        <v>135</v>
      </c>
      <c r="E135" s="199" t="s">
        <v>31</v>
      </c>
      <c r="F135" s="200" t="s">
        <v>885</v>
      </c>
      <c r="H135" s="201" t="s">
        <v>31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201" t="s">
        <v>135</v>
      </c>
      <c r="AU135" s="201" t="s">
        <v>84</v>
      </c>
      <c r="AV135" s="13" t="s">
        <v>22</v>
      </c>
      <c r="AW135" s="13" t="s">
        <v>40</v>
      </c>
      <c r="AX135" s="13" t="s">
        <v>77</v>
      </c>
      <c r="AY135" s="201" t="s">
        <v>124</v>
      </c>
    </row>
    <row r="136" spans="2:51" s="11" customFormat="1" ht="22.5" customHeight="1">
      <c r="B136" s="180"/>
      <c r="D136" s="189" t="s">
        <v>135</v>
      </c>
      <c r="E136" s="206" t="s">
        <v>31</v>
      </c>
      <c r="F136" s="207" t="s">
        <v>22</v>
      </c>
      <c r="H136" s="208">
        <v>1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135</v>
      </c>
      <c r="AU136" s="181" t="s">
        <v>84</v>
      </c>
      <c r="AV136" s="11" t="s">
        <v>84</v>
      </c>
      <c r="AW136" s="11" t="s">
        <v>40</v>
      </c>
      <c r="AX136" s="11" t="s">
        <v>22</v>
      </c>
      <c r="AY136" s="181" t="s">
        <v>124</v>
      </c>
    </row>
    <row r="137" spans="2:65" s="1" customFormat="1" ht="22.5" customHeight="1">
      <c r="B137" s="165"/>
      <c r="C137" s="166" t="s">
        <v>180</v>
      </c>
      <c r="D137" s="166" t="s">
        <v>126</v>
      </c>
      <c r="E137" s="167" t="s">
        <v>886</v>
      </c>
      <c r="F137" s="168" t="s">
        <v>887</v>
      </c>
      <c r="G137" s="169" t="s">
        <v>832</v>
      </c>
      <c r="H137" s="170">
        <v>1</v>
      </c>
      <c r="I137" s="171"/>
      <c r="J137" s="172">
        <f>ROUND(I137*H137,2)</f>
        <v>0</v>
      </c>
      <c r="K137" s="168" t="s">
        <v>31</v>
      </c>
      <c r="L137" s="35"/>
      <c r="M137" s="173" t="s">
        <v>31</v>
      </c>
      <c r="N137" s="174" t="s">
        <v>48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8" t="s">
        <v>519</v>
      </c>
      <c r="AT137" s="18" t="s">
        <v>126</v>
      </c>
      <c r="AU137" s="18" t="s">
        <v>84</v>
      </c>
      <c r="AY137" s="18" t="s">
        <v>124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22</v>
      </c>
      <c r="BK137" s="177">
        <f>ROUND(I137*H137,2)</f>
        <v>0</v>
      </c>
      <c r="BL137" s="18" t="s">
        <v>519</v>
      </c>
      <c r="BM137" s="18" t="s">
        <v>888</v>
      </c>
    </row>
    <row r="138" spans="2:47" s="1" customFormat="1" ht="22.5" customHeight="1">
      <c r="B138" s="35"/>
      <c r="D138" s="178" t="s">
        <v>133</v>
      </c>
      <c r="F138" s="179" t="s">
        <v>887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133</v>
      </c>
      <c r="AU138" s="18" t="s">
        <v>84</v>
      </c>
    </row>
    <row r="139" spans="2:51" s="13" customFormat="1" ht="22.5" customHeight="1">
      <c r="B139" s="198"/>
      <c r="D139" s="178" t="s">
        <v>135</v>
      </c>
      <c r="E139" s="199" t="s">
        <v>31</v>
      </c>
      <c r="F139" s="200" t="s">
        <v>887</v>
      </c>
      <c r="H139" s="201" t="s">
        <v>31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201" t="s">
        <v>135</v>
      </c>
      <c r="AU139" s="201" t="s">
        <v>84</v>
      </c>
      <c r="AV139" s="13" t="s">
        <v>22</v>
      </c>
      <c r="AW139" s="13" t="s">
        <v>40</v>
      </c>
      <c r="AX139" s="13" t="s">
        <v>77</v>
      </c>
      <c r="AY139" s="201" t="s">
        <v>124</v>
      </c>
    </row>
    <row r="140" spans="2:51" s="11" customFormat="1" ht="22.5" customHeight="1">
      <c r="B140" s="180"/>
      <c r="D140" s="178" t="s">
        <v>135</v>
      </c>
      <c r="E140" s="181" t="s">
        <v>31</v>
      </c>
      <c r="F140" s="182" t="s">
        <v>22</v>
      </c>
      <c r="H140" s="183">
        <v>1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135</v>
      </c>
      <c r="AU140" s="181" t="s">
        <v>84</v>
      </c>
      <c r="AV140" s="11" t="s">
        <v>84</v>
      </c>
      <c r="AW140" s="11" t="s">
        <v>40</v>
      </c>
      <c r="AX140" s="11" t="s">
        <v>22</v>
      </c>
      <c r="AY140" s="181" t="s">
        <v>124</v>
      </c>
    </row>
    <row r="141" spans="2:63" s="10" customFormat="1" ht="29.25" customHeight="1">
      <c r="B141" s="151"/>
      <c r="D141" s="162" t="s">
        <v>76</v>
      </c>
      <c r="E141" s="163" t="s">
        <v>889</v>
      </c>
      <c r="F141" s="163" t="s">
        <v>890</v>
      </c>
      <c r="I141" s="154"/>
      <c r="J141" s="164">
        <f>BK141</f>
        <v>0</v>
      </c>
      <c r="L141" s="151"/>
      <c r="M141" s="156"/>
      <c r="N141" s="157"/>
      <c r="O141" s="157"/>
      <c r="P141" s="158">
        <f>SUM(P142:P156)</f>
        <v>0</v>
      </c>
      <c r="Q141" s="157"/>
      <c r="R141" s="158">
        <f>SUM(R142:R156)</f>
        <v>0</v>
      </c>
      <c r="S141" s="157"/>
      <c r="T141" s="159">
        <f>SUM(T142:T156)</f>
        <v>0</v>
      </c>
      <c r="AR141" s="152" t="s">
        <v>162</v>
      </c>
      <c r="AT141" s="160" t="s">
        <v>76</v>
      </c>
      <c r="AU141" s="160" t="s">
        <v>22</v>
      </c>
      <c r="AY141" s="152" t="s">
        <v>124</v>
      </c>
      <c r="BK141" s="161">
        <f>SUM(BK142:BK156)</f>
        <v>0</v>
      </c>
    </row>
    <row r="142" spans="2:65" s="1" customFormat="1" ht="22.5" customHeight="1">
      <c r="B142" s="165"/>
      <c r="C142" s="166" t="s">
        <v>185</v>
      </c>
      <c r="D142" s="166" t="s">
        <v>126</v>
      </c>
      <c r="E142" s="167" t="s">
        <v>891</v>
      </c>
      <c r="F142" s="168" t="s">
        <v>892</v>
      </c>
      <c r="G142" s="169" t="s">
        <v>158</v>
      </c>
      <c r="H142" s="170">
        <v>1</v>
      </c>
      <c r="I142" s="171"/>
      <c r="J142" s="172">
        <f>ROUND(I142*H142,2)</f>
        <v>0</v>
      </c>
      <c r="K142" s="168" t="s">
        <v>31</v>
      </c>
      <c r="L142" s="35"/>
      <c r="M142" s="173" t="s">
        <v>31</v>
      </c>
      <c r="N142" s="174" t="s">
        <v>48</v>
      </c>
      <c r="O142" s="3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AR142" s="18" t="s">
        <v>519</v>
      </c>
      <c r="AT142" s="18" t="s">
        <v>126</v>
      </c>
      <c r="AU142" s="18" t="s">
        <v>84</v>
      </c>
      <c r="AY142" s="18" t="s">
        <v>124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22</v>
      </c>
      <c r="BK142" s="177">
        <f>ROUND(I142*H142,2)</f>
        <v>0</v>
      </c>
      <c r="BL142" s="18" t="s">
        <v>519</v>
      </c>
      <c r="BM142" s="18" t="s">
        <v>893</v>
      </c>
    </row>
    <row r="143" spans="2:47" s="1" customFormat="1" ht="22.5" customHeight="1">
      <c r="B143" s="35"/>
      <c r="D143" s="178" t="s">
        <v>133</v>
      </c>
      <c r="F143" s="179" t="s">
        <v>892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133</v>
      </c>
      <c r="AU143" s="18" t="s">
        <v>84</v>
      </c>
    </row>
    <row r="144" spans="2:51" s="13" customFormat="1" ht="22.5" customHeight="1">
      <c r="B144" s="198"/>
      <c r="D144" s="178" t="s">
        <v>135</v>
      </c>
      <c r="E144" s="199" t="s">
        <v>31</v>
      </c>
      <c r="F144" s="200" t="s">
        <v>894</v>
      </c>
      <c r="H144" s="201" t="s">
        <v>31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201" t="s">
        <v>135</v>
      </c>
      <c r="AU144" s="201" t="s">
        <v>84</v>
      </c>
      <c r="AV144" s="13" t="s">
        <v>22</v>
      </c>
      <c r="AW144" s="13" t="s">
        <v>40</v>
      </c>
      <c r="AX144" s="13" t="s">
        <v>77</v>
      </c>
      <c r="AY144" s="201" t="s">
        <v>124</v>
      </c>
    </row>
    <row r="145" spans="2:51" s="11" customFormat="1" ht="22.5" customHeight="1">
      <c r="B145" s="180"/>
      <c r="D145" s="189" t="s">
        <v>135</v>
      </c>
      <c r="E145" s="206" t="s">
        <v>31</v>
      </c>
      <c r="F145" s="207" t="s">
        <v>22</v>
      </c>
      <c r="H145" s="208">
        <v>1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135</v>
      </c>
      <c r="AU145" s="181" t="s">
        <v>84</v>
      </c>
      <c r="AV145" s="11" t="s">
        <v>84</v>
      </c>
      <c r="AW145" s="11" t="s">
        <v>40</v>
      </c>
      <c r="AX145" s="11" t="s">
        <v>22</v>
      </c>
      <c r="AY145" s="181" t="s">
        <v>124</v>
      </c>
    </row>
    <row r="146" spans="2:65" s="1" customFormat="1" ht="22.5" customHeight="1">
      <c r="B146" s="165"/>
      <c r="C146" s="166" t="s">
        <v>27</v>
      </c>
      <c r="D146" s="166" t="s">
        <v>126</v>
      </c>
      <c r="E146" s="167" t="s">
        <v>895</v>
      </c>
      <c r="F146" s="168" t="s">
        <v>896</v>
      </c>
      <c r="G146" s="169" t="s">
        <v>832</v>
      </c>
      <c r="H146" s="170">
        <v>1</v>
      </c>
      <c r="I146" s="171"/>
      <c r="J146" s="172">
        <f>ROUND(I146*H146,2)</f>
        <v>0</v>
      </c>
      <c r="K146" s="168" t="s">
        <v>31</v>
      </c>
      <c r="L146" s="35"/>
      <c r="M146" s="173" t="s">
        <v>31</v>
      </c>
      <c r="N146" s="174" t="s">
        <v>48</v>
      </c>
      <c r="O146" s="36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AR146" s="18" t="s">
        <v>519</v>
      </c>
      <c r="AT146" s="18" t="s">
        <v>126</v>
      </c>
      <c r="AU146" s="18" t="s">
        <v>84</v>
      </c>
      <c r="AY146" s="18" t="s">
        <v>124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22</v>
      </c>
      <c r="BK146" s="177">
        <f>ROUND(I146*H146,2)</f>
        <v>0</v>
      </c>
      <c r="BL146" s="18" t="s">
        <v>519</v>
      </c>
      <c r="BM146" s="18" t="s">
        <v>897</v>
      </c>
    </row>
    <row r="147" spans="2:47" s="1" customFormat="1" ht="22.5" customHeight="1">
      <c r="B147" s="35"/>
      <c r="D147" s="178" t="s">
        <v>133</v>
      </c>
      <c r="F147" s="179" t="s">
        <v>898</v>
      </c>
      <c r="I147" s="13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133</v>
      </c>
      <c r="AU147" s="18" t="s">
        <v>84</v>
      </c>
    </row>
    <row r="148" spans="2:51" s="13" customFormat="1" ht="31.5" customHeight="1">
      <c r="B148" s="198"/>
      <c r="D148" s="178" t="s">
        <v>135</v>
      </c>
      <c r="E148" s="199" t="s">
        <v>31</v>
      </c>
      <c r="F148" s="200" t="s">
        <v>899</v>
      </c>
      <c r="H148" s="201" t="s">
        <v>31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201" t="s">
        <v>135</v>
      </c>
      <c r="AU148" s="201" t="s">
        <v>84</v>
      </c>
      <c r="AV148" s="13" t="s">
        <v>22</v>
      </c>
      <c r="AW148" s="13" t="s">
        <v>40</v>
      </c>
      <c r="AX148" s="13" t="s">
        <v>77</v>
      </c>
      <c r="AY148" s="201" t="s">
        <v>124</v>
      </c>
    </row>
    <row r="149" spans="2:51" s="13" customFormat="1" ht="22.5" customHeight="1">
      <c r="B149" s="198"/>
      <c r="D149" s="178" t="s">
        <v>135</v>
      </c>
      <c r="E149" s="199" t="s">
        <v>31</v>
      </c>
      <c r="F149" s="200" t="s">
        <v>900</v>
      </c>
      <c r="H149" s="201" t="s">
        <v>31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201" t="s">
        <v>135</v>
      </c>
      <c r="AU149" s="201" t="s">
        <v>84</v>
      </c>
      <c r="AV149" s="13" t="s">
        <v>22</v>
      </c>
      <c r="AW149" s="13" t="s">
        <v>40</v>
      </c>
      <c r="AX149" s="13" t="s">
        <v>77</v>
      </c>
      <c r="AY149" s="201" t="s">
        <v>124</v>
      </c>
    </row>
    <row r="150" spans="2:51" s="13" customFormat="1" ht="22.5" customHeight="1">
      <c r="B150" s="198"/>
      <c r="D150" s="178" t="s">
        <v>135</v>
      </c>
      <c r="E150" s="199" t="s">
        <v>31</v>
      </c>
      <c r="F150" s="200" t="s">
        <v>901</v>
      </c>
      <c r="H150" s="201" t="s">
        <v>31</v>
      </c>
      <c r="I150" s="202"/>
      <c r="L150" s="198"/>
      <c r="M150" s="203"/>
      <c r="N150" s="204"/>
      <c r="O150" s="204"/>
      <c r="P150" s="204"/>
      <c r="Q150" s="204"/>
      <c r="R150" s="204"/>
      <c r="S150" s="204"/>
      <c r="T150" s="205"/>
      <c r="AT150" s="201" t="s">
        <v>135</v>
      </c>
      <c r="AU150" s="201" t="s">
        <v>84</v>
      </c>
      <c r="AV150" s="13" t="s">
        <v>22</v>
      </c>
      <c r="AW150" s="13" t="s">
        <v>40</v>
      </c>
      <c r="AX150" s="13" t="s">
        <v>77</v>
      </c>
      <c r="AY150" s="201" t="s">
        <v>124</v>
      </c>
    </row>
    <row r="151" spans="2:51" s="11" customFormat="1" ht="22.5" customHeight="1">
      <c r="B151" s="180"/>
      <c r="D151" s="189" t="s">
        <v>135</v>
      </c>
      <c r="E151" s="206" t="s">
        <v>31</v>
      </c>
      <c r="F151" s="207" t="s">
        <v>22</v>
      </c>
      <c r="H151" s="208">
        <v>1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135</v>
      </c>
      <c r="AU151" s="181" t="s">
        <v>84</v>
      </c>
      <c r="AV151" s="11" t="s">
        <v>84</v>
      </c>
      <c r="AW151" s="11" t="s">
        <v>40</v>
      </c>
      <c r="AX151" s="11" t="s">
        <v>22</v>
      </c>
      <c r="AY151" s="181" t="s">
        <v>124</v>
      </c>
    </row>
    <row r="152" spans="2:65" s="1" customFormat="1" ht="22.5" customHeight="1">
      <c r="B152" s="165"/>
      <c r="C152" s="166" t="s">
        <v>204</v>
      </c>
      <c r="D152" s="166" t="s">
        <v>126</v>
      </c>
      <c r="E152" s="167" t="s">
        <v>902</v>
      </c>
      <c r="F152" s="168" t="s">
        <v>898</v>
      </c>
      <c r="G152" s="169" t="s">
        <v>832</v>
      </c>
      <c r="H152" s="170">
        <v>1</v>
      </c>
      <c r="I152" s="171"/>
      <c r="J152" s="172">
        <f>ROUND(I152*H152,2)</f>
        <v>0</v>
      </c>
      <c r="K152" s="168" t="s">
        <v>31</v>
      </c>
      <c r="L152" s="35"/>
      <c r="M152" s="173" t="s">
        <v>31</v>
      </c>
      <c r="N152" s="174" t="s">
        <v>48</v>
      </c>
      <c r="O152" s="36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AR152" s="18" t="s">
        <v>519</v>
      </c>
      <c r="AT152" s="18" t="s">
        <v>126</v>
      </c>
      <c r="AU152" s="18" t="s">
        <v>84</v>
      </c>
      <c r="AY152" s="18" t="s">
        <v>124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8" t="s">
        <v>22</v>
      </c>
      <c r="BK152" s="177">
        <f>ROUND(I152*H152,2)</f>
        <v>0</v>
      </c>
      <c r="BL152" s="18" t="s">
        <v>519</v>
      </c>
      <c r="BM152" s="18" t="s">
        <v>903</v>
      </c>
    </row>
    <row r="153" spans="2:47" s="1" customFormat="1" ht="22.5" customHeight="1">
      <c r="B153" s="35"/>
      <c r="D153" s="178" t="s">
        <v>133</v>
      </c>
      <c r="F153" s="179" t="s">
        <v>898</v>
      </c>
      <c r="I153" s="139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133</v>
      </c>
      <c r="AU153" s="18" t="s">
        <v>84</v>
      </c>
    </row>
    <row r="154" spans="2:51" s="13" customFormat="1" ht="22.5" customHeight="1">
      <c r="B154" s="198"/>
      <c r="D154" s="178" t="s">
        <v>135</v>
      </c>
      <c r="E154" s="199" t="s">
        <v>31</v>
      </c>
      <c r="F154" s="200" t="s">
        <v>898</v>
      </c>
      <c r="H154" s="201" t="s">
        <v>31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201" t="s">
        <v>135</v>
      </c>
      <c r="AU154" s="201" t="s">
        <v>84</v>
      </c>
      <c r="AV154" s="13" t="s">
        <v>22</v>
      </c>
      <c r="AW154" s="13" t="s">
        <v>40</v>
      </c>
      <c r="AX154" s="13" t="s">
        <v>77</v>
      </c>
      <c r="AY154" s="201" t="s">
        <v>124</v>
      </c>
    </row>
    <row r="155" spans="2:51" s="13" customFormat="1" ht="22.5" customHeight="1">
      <c r="B155" s="198"/>
      <c r="D155" s="178" t="s">
        <v>135</v>
      </c>
      <c r="E155" s="199" t="s">
        <v>31</v>
      </c>
      <c r="F155" s="200" t="s">
        <v>904</v>
      </c>
      <c r="H155" s="201" t="s">
        <v>31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1" t="s">
        <v>135</v>
      </c>
      <c r="AU155" s="201" t="s">
        <v>84</v>
      </c>
      <c r="AV155" s="13" t="s">
        <v>22</v>
      </c>
      <c r="AW155" s="13" t="s">
        <v>40</v>
      </c>
      <c r="AX155" s="13" t="s">
        <v>77</v>
      </c>
      <c r="AY155" s="201" t="s">
        <v>124</v>
      </c>
    </row>
    <row r="156" spans="2:51" s="11" customFormat="1" ht="22.5" customHeight="1">
      <c r="B156" s="180"/>
      <c r="D156" s="178" t="s">
        <v>135</v>
      </c>
      <c r="E156" s="181" t="s">
        <v>31</v>
      </c>
      <c r="F156" s="182" t="s">
        <v>22</v>
      </c>
      <c r="H156" s="183">
        <v>1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135</v>
      </c>
      <c r="AU156" s="181" t="s">
        <v>84</v>
      </c>
      <c r="AV156" s="11" t="s">
        <v>84</v>
      </c>
      <c r="AW156" s="11" t="s">
        <v>40</v>
      </c>
      <c r="AX156" s="11" t="s">
        <v>22</v>
      </c>
      <c r="AY156" s="181" t="s">
        <v>124</v>
      </c>
    </row>
    <row r="157" spans="2:63" s="10" customFormat="1" ht="29.25" customHeight="1">
      <c r="B157" s="151"/>
      <c r="D157" s="162" t="s">
        <v>76</v>
      </c>
      <c r="E157" s="163" t="s">
        <v>905</v>
      </c>
      <c r="F157" s="163" t="s">
        <v>906</v>
      </c>
      <c r="I157" s="154"/>
      <c r="J157" s="164">
        <f>BK157</f>
        <v>0</v>
      </c>
      <c r="L157" s="151"/>
      <c r="M157" s="156"/>
      <c r="N157" s="157"/>
      <c r="O157" s="157"/>
      <c r="P157" s="158">
        <f>SUM(P158:P193)</f>
        <v>0</v>
      </c>
      <c r="Q157" s="157"/>
      <c r="R157" s="158">
        <f>SUM(R158:R193)</f>
        <v>0</v>
      </c>
      <c r="S157" s="157"/>
      <c r="T157" s="159">
        <f>SUM(T158:T193)</f>
        <v>0</v>
      </c>
      <c r="AR157" s="152" t="s">
        <v>162</v>
      </c>
      <c r="AT157" s="160" t="s">
        <v>76</v>
      </c>
      <c r="AU157" s="160" t="s">
        <v>22</v>
      </c>
      <c r="AY157" s="152" t="s">
        <v>124</v>
      </c>
      <c r="BK157" s="161">
        <f>SUM(BK158:BK193)</f>
        <v>0</v>
      </c>
    </row>
    <row r="158" spans="2:65" s="1" customFormat="1" ht="44.25" customHeight="1">
      <c r="B158" s="165"/>
      <c r="C158" s="166" t="s">
        <v>210</v>
      </c>
      <c r="D158" s="166" t="s">
        <v>126</v>
      </c>
      <c r="E158" s="167" t="s">
        <v>907</v>
      </c>
      <c r="F158" s="168" t="s">
        <v>908</v>
      </c>
      <c r="G158" s="169" t="s">
        <v>832</v>
      </c>
      <c r="H158" s="170">
        <v>1</v>
      </c>
      <c r="I158" s="171"/>
      <c r="J158" s="172">
        <f>ROUND(I158*H158,2)</f>
        <v>0</v>
      </c>
      <c r="K158" s="168" t="s">
        <v>31</v>
      </c>
      <c r="L158" s="35"/>
      <c r="M158" s="173" t="s">
        <v>31</v>
      </c>
      <c r="N158" s="174" t="s">
        <v>48</v>
      </c>
      <c r="O158" s="36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AR158" s="18" t="s">
        <v>519</v>
      </c>
      <c r="AT158" s="18" t="s">
        <v>126</v>
      </c>
      <c r="AU158" s="18" t="s">
        <v>84</v>
      </c>
      <c r="AY158" s="18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22</v>
      </c>
      <c r="BK158" s="177">
        <f>ROUND(I158*H158,2)</f>
        <v>0</v>
      </c>
      <c r="BL158" s="18" t="s">
        <v>519</v>
      </c>
      <c r="BM158" s="18" t="s">
        <v>909</v>
      </c>
    </row>
    <row r="159" spans="2:47" s="1" customFormat="1" ht="22.5" customHeight="1">
      <c r="B159" s="35"/>
      <c r="D159" s="178" t="s">
        <v>133</v>
      </c>
      <c r="F159" s="179" t="s">
        <v>910</v>
      </c>
      <c r="I159" s="13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133</v>
      </c>
      <c r="AU159" s="18" t="s">
        <v>84</v>
      </c>
    </row>
    <row r="160" spans="2:51" s="13" customFormat="1" ht="22.5" customHeight="1">
      <c r="B160" s="198"/>
      <c r="D160" s="178" t="s">
        <v>135</v>
      </c>
      <c r="E160" s="199" t="s">
        <v>31</v>
      </c>
      <c r="F160" s="200" t="s">
        <v>911</v>
      </c>
      <c r="H160" s="201" t="s">
        <v>31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201" t="s">
        <v>135</v>
      </c>
      <c r="AU160" s="201" t="s">
        <v>84</v>
      </c>
      <c r="AV160" s="13" t="s">
        <v>22</v>
      </c>
      <c r="AW160" s="13" t="s">
        <v>40</v>
      </c>
      <c r="AX160" s="13" t="s">
        <v>77</v>
      </c>
      <c r="AY160" s="201" t="s">
        <v>124</v>
      </c>
    </row>
    <row r="161" spans="2:51" s="13" customFormat="1" ht="22.5" customHeight="1">
      <c r="B161" s="198"/>
      <c r="D161" s="178" t="s">
        <v>135</v>
      </c>
      <c r="E161" s="199" t="s">
        <v>31</v>
      </c>
      <c r="F161" s="200" t="s">
        <v>912</v>
      </c>
      <c r="H161" s="201" t="s">
        <v>31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201" t="s">
        <v>135</v>
      </c>
      <c r="AU161" s="201" t="s">
        <v>84</v>
      </c>
      <c r="AV161" s="13" t="s">
        <v>22</v>
      </c>
      <c r="AW161" s="13" t="s">
        <v>40</v>
      </c>
      <c r="AX161" s="13" t="s">
        <v>77</v>
      </c>
      <c r="AY161" s="201" t="s">
        <v>124</v>
      </c>
    </row>
    <row r="162" spans="2:51" s="13" customFormat="1" ht="22.5" customHeight="1">
      <c r="B162" s="198"/>
      <c r="D162" s="178" t="s">
        <v>135</v>
      </c>
      <c r="E162" s="199" t="s">
        <v>31</v>
      </c>
      <c r="F162" s="200" t="s">
        <v>913</v>
      </c>
      <c r="H162" s="201" t="s">
        <v>31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1" t="s">
        <v>135</v>
      </c>
      <c r="AU162" s="201" t="s">
        <v>84</v>
      </c>
      <c r="AV162" s="13" t="s">
        <v>22</v>
      </c>
      <c r="AW162" s="13" t="s">
        <v>40</v>
      </c>
      <c r="AX162" s="13" t="s">
        <v>77</v>
      </c>
      <c r="AY162" s="201" t="s">
        <v>124</v>
      </c>
    </row>
    <row r="163" spans="2:51" s="11" customFormat="1" ht="22.5" customHeight="1">
      <c r="B163" s="180"/>
      <c r="D163" s="189" t="s">
        <v>135</v>
      </c>
      <c r="E163" s="206" t="s">
        <v>31</v>
      </c>
      <c r="F163" s="207" t="s">
        <v>22</v>
      </c>
      <c r="H163" s="208">
        <v>1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135</v>
      </c>
      <c r="AU163" s="181" t="s">
        <v>84</v>
      </c>
      <c r="AV163" s="11" t="s">
        <v>84</v>
      </c>
      <c r="AW163" s="11" t="s">
        <v>40</v>
      </c>
      <c r="AX163" s="11" t="s">
        <v>22</v>
      </c>
      <c r="AY163" s="181" t="s">
        <v>124</v>
      </c>
    </row>
    <row r="164" spans="2:65" s="1" customFormat="1" ht="22.5" customHeight="1">
      <c r="B164" s="165"/>
      <c r="C164" s="166" t="s">
        <v>216</v>
      </c>
      <c r="D164" s="166" t="s">
        <v>126</v>
      </c>
      <c r="E164" s="167" t="s">
        <v>914</v>
      </c>
      <c r="F164" s="168" t="s">
        <v>915</v>
      </c>
      <c r="G164" s="169" t="s">
        <v>158</v>
      </c>
      <c r="H164" s="170">
        <v>1</v>
      </c>
      <c r="I164" s="171"/>
      <c r="J164" s="172">
        <f>ROUND(I164*H164,2)</f>
        <v>0</v>
      </c>
      <c r="K164" s="168" t="s">
        <v>31</v>
      </c>
      <c r="L164" s="35"/>
      <c r="M164" s="173" t="s">
        <v>31</v>
      </c>
      <c r="N164" s="174" t="s">
        <v>48</v>
      </c>
      <c r="O164" s="36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AR164" s="18" t="s">
        <v>519</v>
      </c>
      <c r="AT164" s="18" t="s">
        <v>126</v>
      </c>
      <c r="AU164" s="18" t="s">
        <v>84</v>
      </c>
      <c r="AY164" s="18" t="s">
        <v>124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8" t="s">
        <v>22</v>
      </c>
      <c r="BK164" s="177">
        <f>ROUND(I164*H164,2)</f>
        <v>0</v>
      </c>
      <c r="BL164" s="18" t="s">
        <v>519</v>
      </c>
      <c r="BM164" s="18" t="s">
        <v>916</v>
      </c>
    </row>
    <row r="165" spans="2:47" s="1" customFormat="1" ht="22.5" customHeight="1">
      <c r="B165" s="35"/>
      <c r="D165" s="178" t="s">
        <v>133</v>
      </c>
      <c r="F165" s="179" t="s">
        <v>915</v>
      </c>
      <c r="I165" s="139"/>
      <c r="L165" s="35"/>
      <c r="M165" s="64"/>
      <c r="N165" s="36"/>
      <c r="O165" s="36"/>
      <c r="P165" s="36"/>
      <c r="Q165" s="36"/>
      <c r="R165" s="36"/>
      <c r="S165" s="36"/>
      <c r="T165" s="65"/>
      <c r="AT165" s="18" t="s">
        <v>133</v>
      </c>
      <c r="AU165" s="18" t="s">
        <v>84</v>
      </c>
    </row>
    <row r="166" spans="2:51" s="13" customFormat="1" ht="22.5" customHeight="1">
      <c r="B166" s="198"/>
      <c r="D166" s="178" t="s">
        <v>135</v>
      </c>
      <c r="E166" s="199" t="s">
        <v>31</v>
      </c>
      <c r="F166" s="200" t="s">
        <v>917</v>
      </c>
      <c r="H166" s="201" t="s">
        <v>31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201" t="s">
        <v>135</v>
      </c>
      <c r="AU166" s="201" t="s">
        <v>84</v>
      </c>
      <c r="AV166" s="13" t="s">
        <v>22</v>
      </c>
      <c r="AW166" s="13" t="s">
        <v>40</v>
      </c>
      <c r="AX166" s="13" t="s">
        <v>77</v>
      </c>
      <c r="AY166" s="201" t="s">
        <v>124</v>
      </c>
    </row>
    <row r="167" spans="2:51" s="13" customFormat="1" ht="22.5" customHeight="1">
      <c r="B167" s="198"/>
      <c r="D167" s="178" t="s">
        <v>135</v>
      </c>
      <c r="E167" s="199" t="s">
        <v>31</v>
      </c>
      <c r="F167" s="200" t="s">
        <v>918</v>
      </c>
      <c r="H167" s="201" t="s">
        <v>31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201" t="s">
        <v>135</v>
      </c>
      <c r="AU167" s="201" t="s">
        <v>84</v>
      </c>
      <c r="AV167" s="13" t="s">
        <v>22</v>
      </c>
      <c r="AW167" s="13" t="s">
        <v>40</v>
      </c>
      <c r="AX167" s="13" t="s">
        <v>77</v>
      </c>
      <c r="AY167" s="201" t="s">
        <v>124</v>
      </c>
    </row>
    <row r="168" spans="2:51" s="13" customFormat="1" ht="22.5" customHeight="1">
      <c r="B168" s="198"/>
      <c r="D168" s="178" t="s">
        <v>135</v>
      </c>
      <c r="E168" s="199" t="s">
        <v>31</v>
      </c>
      <c r="F168" s="200" t="s">
        <v>919</v>
      </c>
      <c r="H168" s="201" t="s">
        <v>31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201" t="s">
        <v>135</v>
      </c>
      <c r="AU168" s="201" t="s">
        <v>84</v>
      </c>
      <c r="AV168" s="13" t="s">
        <v>22</v>
      </c>
      <c r="AW168" s="13" t="s">
        <v>40</v>
      </c>
      <c r="AX168" s="13" t="s">
        <v>77</v>
      </c>
      <c r="AY168" s="201" t="s">
        <v>124</v>
      </c>
    </row>
    <row r="169" spans="2:51" s="13" customFormat="1" ht="22.5" customHeight="1">
      <c r="B169" s="198"/>
      <c r="D169" s="178" t="s">
        <v>135</v>
      </c>
      <c r="E169" s="199" t="s">
        <v>31</v>
      </c>
      <c r="F169" s="200" t="s">
        <v>920</v>
      </c>
      <c r="H169" s="201" t="s">
        <v>31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201" t="s">
        <v>135</v>
      </c>
      <c r="AU169" s="201" t="s">
        <v>84</v>
      </c>
      <c r="AV169" s="13" t="s">
        <v>22</v>
      </c>
      <c r="AW169" s="13" t="s">
        <v>40</v>
      </c>
      <c r="AX169" s="13" t="s">
        <v>77</v>
      </c>
      <c r="AY169" s="201" t="s">
        <v>124</v>
      </c>
    </row>
    <row r="170" spans="2:51" s="11" customFormat="1" ht="22.5" customHeight="1">
      <c r="B170" s="180"/>
      <c r="D170" s="189" t="s">
        <v>135</v>
      </c>
      <c r="E170" s="206" t="s">
        <v>31</v>
      </c>
      <c r="F170" s="207" t="s">
        <v>22</v>
      </c>
      <c r="H170" s="208">
        <v>1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135</v>
      </c>
      <c r="AU170" s="181" t="s">
        <v>84</v>
      </c>
      <c r="AV170" s="11" t="s">
        <v>84</v>
      </c>
      <c r="AW170" s="11" t="s">
        <v>40</v>
      </c>
      <c r="AX170" s="11" t="s">
        <v>22</v>
      </c>
      <c r="AY170" s="181" t="s">
        <v>124</v>
      </c>
    </row>
    <row r="171" spans="2:65" s="1" customFormat="1" ht="22.5" customHeight="1">
      <c r="B171" s="165"/>
      <c r="C171" s="166" t="s">
        <v>221</v>
      </c>
      <c r="D171" s="166" t="s">
        <v>126</v>
      </c>
      <c r="E171" s="167" t="s">
        <v>921</v>
      </c>
      <c r="F171" s="168" t="s">
        <v>922</v>
      </c>
      <c r="G171" s="169" t="s">
        <v>158</v>
      </c>
      <c r="H171" s="170">
        <v>1</v>
      </c>
      <c r="I171" s="171"/>
      <c r="J171" s="172">
        <f>ROUND(I171*H171,2)</f>
        <v>0</v>
      </c>
      <c r="K171" s="168" t="s">
        <v>31</v>
      </c>
      <c r="L171" s="35"/>
      <c r="M171" s="173" t="s">
        <v>31</v>
      </c>
      <c r="N171" s="174" t="s">
        <v>48</v>
      </c>
      <c r="O171" s="36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AR171" s="18" t="s">
        <v>519</v>
      </c>
      <c r="AT171" s="18" t="s">
        <v>126</v>
      </c>
      <c r="AU171" s="18" t="s">
        <v>84</v>
      </c>
      <c r="AY171" s="18" t="s">
        <v>124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22</v>
      </c>
      <c r="BK171" s="177">
        <f>ROUND(I171*H171,2)</f>
        <v>0</v>
      </c>
      <c r="BL171" s="18" t="s">
        <v>519</v>
      </c>
      <c r="BM171" s="18" t="s">
        <v>923</v>
      </c>
    </row>
    <row r="172" spans="2:47" s="1" customFormat="1" ht="22.5" customHeight="1">
      <c r="B172" s="35"/>
      <c r="D172" s="178" t="s">
        <v>133</v>
      </c>
      <c r="F172" s="179" t="s">
        <v>922</v>
      </c>
      <c r="I172" s="139"/>
      <c r="L172" s="35"/>
      <c r="M172" s="64"/>
      <c r="N172" s="36"/>
      <c r="O172" s="36"/>
      <c r="P172" s="36"/>
      <c r="Q172" s="36"/>
      <c r="R172" s="36"/>
      <c r="S172" s="36"/>
      <c r="T172" s="65"/>
      <c r="AT172" s="18" t="s">
        <v>133</v>
      </c>
      <c r="AU172" s="18" t="s">
        <v>84</v>
      </c>
    </row>
    <row r="173" spans="2:51" s="13" customFormat="1" ht="22.5" customHeight="1">
      <c r="B173" s="198"/>
      <c r="D173" s="178" t="s">
        <v>135</v>
      </c>
      <c r="E173" s="199" t="s">
        <v>31</v>
      </c>
      <c r="F173" s="200" t="s">
        <v>922</v>
      </c>
      <c r="H173" s="201" t="s">
        <v>31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201" t="s">
        <v>135</v>
      </c>
      <c r="AU173" s="201" t="s">
        <v>84</v>
      </c>
      <c r="AV173" s="13" t="s">
        <v>22</v>
      </c>
      <c r="AW173" s="13" t="s">
        <v>40</v>
      </c>
      <c r="AX173" s="13" t="s">
        <v>77</v>
      </c>
      <c r="AY173" s="201" t="s">
        <v>124</v>
      </c>
    </row>
    <row r="174" spans="2:51" s="11" customFormat="1" ht="22.5" customHeight="1">
      <c r="B174" s="180"/>
      <c r="D174" s="189" t="s">
        <v>135</v>
      </c>
      <c r="E174" s="206" t="s">
        <v>31</v>
      </c>
      <c r="F174" s="207" t="s">
        <v>22</v>
      </c>
      <c r="H174" s="208">
        <v>1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135</v>
      </c>
      <c r="AU174" s="181" t="s">
        <v>84</v>
      </c>
      <c r="AV174" s="11" t="s">
        <v>84</v>
      </c>
      <c r="AW174" s="11" t="s">
        <v>40</v>
      </c>
      <c r="AX174" s="11" t="s">
        <v>22</v>
      </c>
      <c r="AY174" s="181" t="s">
        <v>124</v>
      </c>
    </row>
    <row r="175" spans="2:65" s="1" customFormat="1" ht="22.5" customHeight="1">
      <c r="B175" s="165"/>
      <c r="C175" s="166" t="s">
        <v>8</v>
      </c>
      <c r="D175" s="166" t="s">
        <v>126</v>
      </c>
      <c r="E175" s="167" t="s">
        <v>924</v>
      </c>
      <c r="F175" s="168" t="s">
        <v>925</v>
      </c>
      <c r="G175" s="169" t="s">
        <v>832</v>
      </c>
      <c r="H175" s="170">
        <v>1</v>
      </c>
      <c r="I175" s="171"/>
      <c r="J175" s="172">
        <f>ROUND(I175*H175,2)</f>
        <v>0</v>
      </c>
      <c r="K175" s="168" t="s">
        <v>31</v>
      </c>
      <c r="L175" s="35"/>
      <c r="M175" s="173" t="s">
        <v>31</v>
      </c>
      <c r="N175" s="174" t="s">
        <v>48</v>
      </c>
      <c r="O175" s="36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AR175" s="18" t="s">
        <v>519</v>
      </c>
      <c r="AT175" s="18" t="s">
        <v>126</v>
      </c>
      <c r="AU175" s="18" t="s">
        <v>84</v>
      </c>
      <c r="AY175" s="18" t="s">
        <v>124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22</v>
      </c>
      <c r="BK175" s="177">
        <f>ROUND(I175*H175,2)</f>
        <v>0</v>
      </c>
      <c r="BL175" s="18" t="s">
        <v>519</v>
      </c>
      <c r="BM175" s="18" t="s">
        <v>926</v>
      </c>
    </row>
    <row r="176" spans="2:47" s="1" customFormat="1" ht="22.5" customHeight="1">
      <c r="B176" s="35"/>
      <c r="D176" s="178" t="s">
        <v>133</v>
      </c>
      <c r="F176" s="179" t="s">
        <v>925</v>
      </c>
      <c r="I176" s="139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133</v>
      </c>
      <c r="AU176" s="18" t="s">
        <v>84</v>
      </c>
    </row>
    <row r="177" spans="2:51" s="13" customFormat="1" ht="22.5" customHeight="1">
      <c r="B177" s="198"/>
      <c r="D177" s="178" t="s">
        <v>135</v>
      </c>
      <c r="E177" s="199" t="s">
        <v>31</v>
      </c>
      <c r="F177" s="200" t="s">
        <v>927</v>
      </c>
      <c r="H177" s="201" t="s">
        <v>31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201" t="s">
        <v>135</v>
      </c>
      <c r="AU177" s="201" t="s">
        <v>84</v>
      </c>
      <c r="AV177" s="13" t="s">
        <v>22</v>
      </c>
      <c r="AW177" s="13" t="s">
        <v>40</v>
      </c>
      <c r="AX177" s="13" t="s">
        <v>77</v>
      </c>
      <c r="AY177" s="201" t="s">
        <v>124</v>
      </c>
    </row>
    <row r="178" spans="2:51" s="13" customFormat="1" ht="22.5" customHeight="1">
      <c r="B178" s="198"/>
      <c r="D178" s="178" t="s">
        <v>135</v>
      </c>
      <c r="E178" s="199" t="s">
        <v>31</v>
      </c>
      <c r="F178" s="200" t="s">
        <v>928</v>
      </c>
      <c r="H178" s="201" t="s">
        <v>31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201" t="s">
        <v>135</v>
      </c>
      <c r="AU178" s="201" t="s">
        <v>84</v>
      </c>
      <c r="AV178" s="13" t="s">
        <v>22</v>
      </c>
      <c r="AW178" s="13" t="s">
        <v>40</v>
      </c>
      <c r="AX178" s="13" t="s">
        <v>77</v>
      </c>
      <c r="AY178" s="201" t="s">
        <v>124</v>
      </c>
    </row>
    <row r="179" spans="2:51" s="11" customFormat="1" ht="22.5" customHeight="1">
      <c r="B179" s="180"/>
      <c r="D179" s="189" t="s">
        <v>135</v>
      </c>
      <c r="E179" s="206" t="s">
        <v>31</v>
      </c>
      <c r="F179" s="207" t="s">
        <v>22</v>
      </c>
      <c r="H179" s="208">
        <v>1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135</v>
      </c>
      <c r="AU179" s="181" t="s">
        <v>84</v>
      </c>
      <c r="AV179" s="11" t="s">
        <v>84</v>
      </c>
      <c r="AW179" s="11" t="s">
        <v>40</v>
      </c>
      <c r="AX179" s="11" t="s">
        <v>22</v>
      </c>
      <c r="AY179" s="181" t="s">
        <v>124</v>
      </c>
    </row>
    <row r="180" spans="2:65" s="1" customFormat="1" ht="31.5" customHeight="1">
      <c r="B180" s="165"/>
      <c r="C180" s="166" t="s">
        <v>234</v>
      </c>
      <c r="D180" s="166" t="s">
        <v>126</v>
      </c>
      <c r="E180" s="167" t="s">
        <v>929</v>
      </c>
      <c r="F180" s="168" t="s">
        <v>930</v>
      </c>
      <c r="G180" s="169" t="s">
        <v>832</v>
      </c>
      <c r="H180" s="170">
        <v>1</v>
      </c>
      <c r="I180" s="171"/>
      <c r="J180" s="172">
        <f>ROUND(I180*H180,2)</f>
        <v>0</v>
      </c>
      <c r="K180" s="168" t="s">
        <v>31</v>
      </c>
      <c r="L180" s="35"/>
      <c r="M180" s="173" t="s">
        <v>31</v>
      </c>
      <c r="N180" s="174" t="s">
        <v>48</v>
      </c>
      <c r="O180" s="36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AR180" s="18" t="s">
        <v>519</v>
      </c>
      <c r="AT180" s="18" t="s">
        <v>126</v>
      </c>
      <c r="AU180" s="18" t="s">
        <v>84</v>
      </c>
      <c r="AY180" s="18" t="s">
        <v>124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8" t="s">
        <v>22</v>
      </c>
      <c r="BK180" s="177">
        <f>ROUND(I180*H180,2)</f>
        <v>0</v>
      </c>
      <c r="BL180" s="18" t="s">
        <v>519</v>
      </c>
      <c r="BM180" s="18" t="s">
        <v>931</v>
      </c>
    </row>
    <row r="181" spans="2:47" s="1" customFormat="1" ht="22.5" customHeight="1">
      <c r="B181" s="35"/>
      <c r="D181" s="178" t="s">
        <v>133</v>
      </c>
      <c r="F181" s="179" t="s">
        <v>930</v>
      </c>
      <c r="I181" s="139"/>
      <c r="L181" s="35"/>
      <c r="M181" s="64"/>
      <c r="N181" s="36"/>
      <c r="O181" s="36"/>
      <c r="P181" s="36"/>
      <c r="Q181" s="36"/>
      <c r="R181" s="36"/>
      <c r="S181" s="36"/>
      <c r="T181" s="65"/>
      <c r="AT181" s="18" t="s">
        <v>133</v>
      </c>
      <c r="AU181" s="18" t="s">
        <v>84</v>
      </c>
    </row>
    <row r="182" spans="2:51" s="13" customFormat="1" ht="22.5" customHeight="1">
      <c r="B182" s="198"/>
      <c r="D182" s="178" t="s">
        <v>135</v>
      </c>
      <c r="E182" s="199" t="s">
        <v>31</v>
      </c>
      <c r="F182" s="200" t="s">
        <v>932</v>
      </c>
      <c r="H182" s="201" t="s">
        <v>31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201" t="s">
        <v>135</v>
      </c>
      <c r="AU182" s="201" t="s">
        <v>84</v>
      </c>
      <c r="AV182" s="13" t="s">
        <v>22</v>
      </c>
      <c r="AW182" s="13" t="s">
        <v>40</v>
      </c>
      <c r="AX182" s="13" t="s">
        <v>77</v>
      </c>
      <c r="AY182" s="201" t="s">
        <v>124</v>
      </c>
    </row>
    <row r="183" spans="2:51" s="13" customFormat="1" ht="22.5" customHeight="1">
      <c r="B183" s="198"/>
      <c r="D183" s="178" t="s">
        <v>135</v>
      </c>
      <c r="E183" s="199" t="s">
        <v>31</v>
      </c>
      <c r="F183" s="200" t="s">
        <v>933</v>
      </c>
      <c r="H183" s="201" t="s">
        <v>31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1" t="s">
        <v>135</v>
      </c>
      <c r="AU183" s="201" t="s">
        <v>84</v>
      </c>
      <c r="AV183" s="13" t="s">
        <v>22</v>
      </c>
      <c r="AW183" s="13" t="s">
        <v>40</v>
      </c>
      <c r="AX183" s="13" t="s">
        <v>77</v>
      </c>
      <c r="AY183" s="201" t="s">
        <v>124</v>
      </c>
    </row>
    <row r="184" spans="2:51" s="11" customFormat="1" ht="22.5" customHeight="1">
      <c r="B184" s="180"/>
      <c r="D184" s="189" t="s">
        <v>135</v>
      </c>
      <c r="E184" s="206" t="s">
        <v>31</v>
      </c>
      <c r="F184" s="207" t="s">
        <v>22</v>
      </c>
      <c r="H184" s="208">
        <v>1</v>
      </c>
      <c r="I184" s="184"/>
      <c r="L184" s="180"/>
      <c r="M184" s="185"/>
      <c r="N184" s="186"/>
      <c r="O184" s="186"/>
      <c r="P184" s="186"/>
      <c r="Q184" s="186"/>
      <c r="R184" s="186"/>
      <c r="S184" s="186"/>
      <c r="T184" s="187"/>
      <c r="AT184" s="181" t="s">
        <v>135</v>
      </c>
      <c r="AU184" s="181" t="s">
        <v>84</v>
      </c>
      <c r="AV184" s="11" t="s">
        <v>84</v>
      </c>
      <c r="AW184" s="11" t="s">
        <v>40</v>
      </c>
      <c r="AX184" s="11" t="s">
        <v>22</v>
      </c>
      <c r="AY184" s="181" t="s">
        <v>124</v>
      </c>
    </row>
    <row r="185" spans="2:65" s="1" customFormat="1" ht="22.5" customHeight="1">
      <c r="B185" s="165"/>
      <c r="C185" s="166" t="s">
        <v>240</v>
      </c>
      <c r="D185" s="166" t="s">
        <v>126</v>
      </c>
      <c r="E185" s="167" t="s">
        <v>934</v>
      </c>
      <c r="F185" s="168" t="s">
        <v>935</v>
      </c>
      <c r="G185" s="169" t="s">
        <v>832</v>
      </c>
      <c r="H185" s="170">
        <v>1</v>
      </c>
      <c r="I185" s="171"/>
      <c r="J185" s="172">
        <f>ROUND(I185*H185,2)</f>
        <v>0</v>
      </c>
      <c r="K185" s="168" t="s">
        <v>31</v>
      </c>
      <c r="L185" s="35"/>
      <c r="M185" s="173" t="s">
        <v>31</v>
      </c>
      <c r="N185" s="174" t="s">
        <v>48</v>
      </c>
      <c r="O185" s="36"/>
      <c r="P185" s="175">
        <f>O185*H185</f>
        <v>0</v>
      </c>
      <c r="Q185" s="175">
        <v>0</v>
      </c>
      <c r="R185" s="175">
        <f>Q185*H185</f>
        <v>0</v>
      </c>
      <c r="S185" s="175">
        <v>0</v>
      </c>
      <c r="T185" s="176">
        <f>S185*H185</f>
        <v>0</v>
      </c>
      <c r="AR185" s="18" t="s">
        <v>519</v>
      </c>
      <c r="AT185" s="18" t="s">
        <v>126</v>
      </c>
      <c r="AU185" s="18" t="s">
        <v>84</v>
      </c>
      <c r="AY185" s="18" t="s">
        <v>124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8" t="s">
        <v>22</v>
      </c>
      <c r="BK185" s="177">
        <f>ROUND(I185*H185,2)</f>
        <v>0</v>
      </c>
      <c r="BL185" s="18" t="s">
        <v>519</v>
      </c>
      <c r="BM185" s="18" t="s">
        <v>936</v>
      </c>
    </row>
    <row r="186" spans="2:51" s="13" customFormat="1" ht="22.5" customHeight="1">
      <c r="B186" s="198"/>
      <c r="D186" s="178" t="s">
        <v>135</v>
      </c>
      <c r="E186" s="199" t="s">
        <v>31</v>
      </c>
      <c r="F186" s="200" t="s">
        <v>935</v>
      </c>
      <c r="H186" s="201" t="s">
        <v>31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201" t="s">
        <v>135</v>
      </c>
      <c r="AU186" s="201" t="s">
        <v>84</v>
      </c>
      <c r="AV186" s="13" t="s">
        <v>22</v>
      </c>
      <c r="AW186" s="13" t="s">
        <v>40</v>
      </c>
      <c r="AX186" s="13" t="s">
        <v>77</v>
      </c>
      <c r="AY186" s="201" t="s">
        <v>124</v>
      </c>
    </row>
    <row r="187" spans="2:51" s="11" customFormat="1" ht="22.5" customHeight="1">
      <c r="B187" s="180"/>
      <c r="D187" s="189" t="s">
        <v>135</v>
      </c>
      <c r="E187" s="206" t="s">
        <v>31</v>
      </c>
      <c r="F187" s="207" t="s">
        <v>22</v>
      </c>
      <c r="H187" s="208">
        <v>1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135</v>
      </c>
      <c r="AU187" s="181" t="s">
        <v>84</v>
      </c>
      <c r="AV187" s="11" t="s">
        <v>84</v>
      </c>
      <c r="AW187" s="11" t="s">
        <v>40</v>
      </c>
      <c r="AX187" s="11" t="s">
        <v>22</v>
      </c>
      <c r="AY187" s="181" t="s">
        <v>124</v>
      </c>
    </row>
    <row r="188" spans="2:65" s="1" customFormat="1" ht="31.5" customHeight="1">
      <c r="B188" s="165"/>
      <c r="C188" s="166" t="s">
        <v>246</v>
      </c>
      <c r="D188" s="166" t="s">
        <v>126</v>
      </c>
      <c r="E188" s="167" t="s">
        <v>937</v>
      </c>
      <c r="F188" s="168" t="s">
        <v>938</v>
      </c>
      <c r="G188" s="169" t="s">
        <v>832</v>
      </c>
      <c r="H188" s="170">
        <v>1</v>
      </c>
      <c r="I188" s="171"/>
      <c r="J188" s="172">
        <f>ROUND(I188*H188,2)</f>
        <v>0</v>
      </c>
      <c r="K188" s="168" t="s">
        <v>31</v>
      </c>
      <c r="L188" s="35"/>
      <c r="M188" s="173" t="s">
        <v>31</v>
      </c>
      <c r="N188" s="174" t="s">
        <v>48</v>
      </c>
      <c r="O188" s="36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AR188" s="18" t="s">
        <v>519</v>
      </c>
      <c r="AT188" s="18" t="s">
        <v>126</v>
      </c>
      <c r="AU188" s="18" t="s">
        <v>84</v>
      </c>
      <c r="AY188" s="18" t="s">
        <v>124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8" t="s">
        <v>22</v>
      </c>
      <c r="BK188" s="177">
        <f>ROUND(I188*H188,2)</f>
        <v>0</v>
      </c>
      <c r="BL188" s="18" t="s">
        <v>519</v>
      </c>
      <c r="BM188" s="18" t="s">
        <v>939</v>
      </c>
    </row>
    <row r="189" spans="2:51" s="11" customFormat="1" ht="22.5" customHeight="1">
      <c r="B189" s="180"/>
      <c r="D189" s="189" t="s">
        <v>135</v>
      </c>
      <c r="E189" s="206" t="s">
        <v>31</v>
      </c>
      <c r="F189" s="207" t="s">
        <v>22</v>
      </c>
      <c r="H189" s="208">
        <v>1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135</v>
      </c>
      <c r="AU189" s="181" t="s">
        <v>84</v>
      </c>
      <c r="AV189" s="11" t="s">
        <v>84</v>
      </c>
      <c r="AW189" s="11" t="s">
        <v>40</v>
      </c>
      <c r="AX189" s="11" t="s">
        <v>22</v>
      </c>
      <c r="AY189" s="181" t="s">
        <v>124</v>
      </c>
    </row>
    <row r="190" spans="2:65" s="1" customFormat="1" ht="22.5" customHeight="1">
      <c r="B190" s="165"/>
      <c r="C190" s="166" t="s">
        <v>252</v>
      </c>
      <c r="D190" s="166" t="s">
        <v>126</v>
      </c>
      <c r="E190" s="167" t="s">
        <v>940</v>
      </c>
      <c r="F190" s="168" t="s">
        <v>941</v>
      </c>
      <c r="G190" s="169" t="s">
        <v>832</v>
      </c>
      <c r="H190" s="170">
        <v>1</v>
      </c>
      <c r="I190" s="171"/>
      <c r="J190" s="172">
        <f>ROUND(I190*H190,2)</f>
        <v>0</v>
      </c>
      <c r="K190" s="168" t="s">
        <v>31</v>
      </c>
      <c r="L190" s="35"/>
      <c r="M190" s="173" t="s">
        <v>31</v>
      </c>
      <c r="N190" s="174" t="s">
        <v>48</v>
      </c>
      <c r="O190" s="36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AR190" s="18" t="s">
        <v>519</v>
      </c>
      <c r="AT190" s="18" t="s">
        <v>126</v>
      </c>
      <c r="AU190" s="18" t="s">
        <v>84</v>
      </c>
      <c r="AY190" s="18" t="s">
        <v>124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22</v>
      </c>
      <c r="BK190" s="177">
        <f>ROUND(I190*H190,2)</f>
        <v>0</v>
      </c>
      <c r="BL190" s="18" t="s">
        <v>519</v>
      </c>
      <c r="BM190" s="18" t="s">
        <v>942</v>
      </c>
    </row>
    <row r="191" spans="2:47" s="1" customFormat="1" ht="22.5" customHeight="1">
      <c r="B191" s="35"/>
      <c r="D191" s="178" t="s">
        <v>133</v>
      </c>
      <c r="F191" s="179" t="s">
        <v>943</v>
      </c>
      <c r="I191" s="139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133</v>
      </c>
      <c r="AU191" s="18" t="s">
        <v>84</v>
      </c>
    </row>
    <row r="192" spans="2:51" s="13" customFormat="1" ht="22.5" customHeight="1">
      <c r="B192" s="198"/>
      <c r="D192" s="178" t="s">
        <v>135</v>
      </c>
      <c r="E192" s="199" t="s">
        <v>31</v>
      </c>
      <c r="F192" s="200" t="s">
        <v>941</v>
      </c>
      <c r="H192" s="201" t="s">
        <v>31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201" t="s">
        <v>135</v>
      </c>
      <c r="AU192" s="201" t="s">
        <v>84</v>
      </c>
      <c r="AV192" s="13" t="s">
        <v>22</v>
      </c>
      <c r="AW192" s="13" t="s">
        <v>40</v>
      </c>
      <c r="AX192" s="13" t="s">
        <v>77</v>
      </c>
      <c r="AY192" s="201" t="s">
        <v>124</v>
      </c>
    </row>
    <row r="193" spans="2:51" s="11" customFormat="1" ht="22.5" customHeight="1">
      <c r="B193" s="180"/>
      <c r="D193" s="178" t="s">
        <v>135</v>
      </c>
      <c r="E193" s="181" t="s">
        <v>31</v>
      </c>
      <c r="F193" s="182" t="s">
        <v>22</v>
      </c>
      <c r="H193" s="183">
        <v>1</v>
      </c>
      <c r="I193" s="184"/>
      <c r="L193" s="180"/>
      <c r="M193" s="237"/>
      <c r="N193" s="238"/>
      <c r="O193" s="238"/>
      <c r="P193" s="238"/>
      <c r="Q193" s="238"/>
      <c r="R193" s="238"/>
      <c r="S193" s="238"/>
      <c r="T193" s="239"/>
      <c r="AT193" s="181" t="s">
        <v>135</v>
      </c>
      <c r="AU193" s="181" t="s">
        <v>84</v>
      </c>
      <c r="AV193" s="11" t="s">
        <v>84</v>
      </c>
      <c r="AW193" s="11" t="s">
        <v>40</v>
      </c>
      <c r="AX193" s="11" t="s">
        <v>22</v>
      </c>
      <c r="AY193" s="181" t="s">
        <v>124</v>
      </c>
    </row>
    <row r="194" spans="2:12" s="1" customFormat="1" ht="6.75" customHeight="1">
      <c r="B194" s="50"/>
      <c r="C194" s="51"/>
      <c r="D194" s="51"/>
      <c r="E194" s="51"/>
      <c r="F194" s="51"/>
      <c r="G194" s="51"/>
      <c r="H194" s="51"/>
      <c r="I194" s="117"/>
      <c r="J194" s="51"/>
      <c r="K194" s="51"/>
      <c r="L194" s="35"/>
    </row>
    <row r="562" ht="13.5">
      <c r="AT562" s="236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0" customWidth="1"/>
    <col min="2" max="2" width="1.421875" style="250" customWidth="1"/>
    <col min="3" max="4" width="4.28125" style="250" customWidth="1"/>
    <col min="5" max="5" width="10.00390625" style="250" customWidth="1"/>
    <col min="6" max="6" width="7.8515625" style="250" customWidth="1"/>
    <col min="7" max="7" width="4.28125" style="250" customWidth="1"/>
    <col min="8" max="8" width="66.7109375" style="250" customWidth="1"/>
    <col min="9" max="10" width="17.140625" style="250" customWidth="1"/>
    <col min="11" max="11" width="1.421875" style="250" customWidth="1"/>
    <col min="12" max="16384" width="9.140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73" t="s">
        <v>951</v>
      </c>
      <c r="D3" s="373"/>
      <c r="E3" s="373"/>
      <c r="F3" s="373"/>
      <c r="G3" s="373"/>
      <c r="H3" s="373"/>
      <c r="I3" s="373"/>
      <c r="J3" s="373"/>
      <c r="K3" s="255"/>
    </row>
    <row r="4" spans="2:11" ht="25.5" customHeight="1">
      <c r="B4" s="257"/>
      <c r="C4" s="374" t="s">
        <v>952</v>
      </c>
      <c r="D4" s="374"/>
      <c r="E4" s="374"/>
      <c r="F4" s="374"/>
      <c r="G4" s="374"/>
      <c r="H4" s="374"/>
      <c r="I4" s="374"/>
      <c r="J4" s="374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75" t="s">
        <v>953</v>
      </c>
      <c r="D6" s="375"/>
      <c r="E6" s="375"/>
      <c r="F6" s="375"/>
      <c r="G6" s="375"/>
      <c r="H6" s="375"/>
      <c r="I6" s="375"/>
      <c r="J6" s="375"/>
      <c r="K6" s="258"/>
    </row>
    <row r="7" spans="2:11" ht="15" customHeight="1">
      <c r="B7" s="261"/>
      <c r="C7" s="375" t="s">
        <v>954</v>
      </c>
      <c r="D7" s="375"/>
      <c r="E7" s="375"/>
      <c r="F7" s="375"/>
      <c r="G7" s="375"/>
      <c r="H7" s="375"/>
      <c r="I7" s="375"/>
      <c r="J7" s="375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75" t="s">
        <v>955</v>
      </c>
      <c r="D9" s="375"/>
      <c r="E9" s="375"/>
      <c r="F9" s="375"/>
      <c r="G9" s="375"/>
      <c r="H9" s="375"/>
      <c r="I9" s="375"/>
      <c r="J9" s="375"/>
      <c r="K9" s="258"/>
    </row>
    <row r="10" spans="2:11" ht="15" customHeight="1">
      <c r="B10" s="261"/>
      <c r="C10" s="260"/>
      <c r="D10" s="375" t="s">
        <v>956</v>
      </c>
      <c r="E10" s="375"/>
      <c r="F10" s="375"/>
      <c r="G10" s="375"/>
      <c r="H10" s="375"/>
      <c r="I10" s="375"/>
      <c r="J10" s="375"/>
      <c r="K10" s="258"/>
    </row>
    <row r="11" spans="2:11" ht="15" customHeight="1">
      <c r="B11" s="261"/>
      <c r="C11" s="262"/>
      <c r="D11" s="375" t="s">
        <v>957</v>
      </c>
      <c r="E11" s="375"/>
      <c r="F11" s="375"/>
      <c r="G11" s="375"/>
      <c r="H11" s="375"/>
      <c r="I11" s="375"/>
      <c r="J11" s="375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75" t="s">
        <v>958</v>
      </c>
      <c r="E13" s="375"/>
      <c r="F13" s="375"/>
      <c r="G13" s="375"/>
      <c r="H13" s="375"/>
      <c r="I13" s="375"/>
      <c r="J13" s="375"/>
      <c r="K13" s="258"/>
    </row>
    <row r="14" spans="2:11" ht="15" customHeight="1">
      <c r="B14" s="261"/>
      <c r="C14" s="262"/>
      <c r="D14" s="375" t="s">
        <v>959</v>
      </c>
      <c r="E14" s="375"/>
      <c r="F14" s="375"/>
      <c r="G14" s="375"/>
      <c r="H14" s="375"/>
      <c r="I14" s="375"/>
      <c r="J14" s="375"/>
      <c r="K14" s="258"/>
    </row>
    <row r="15" spans="2:11" ht="15" customHeight="1">
      <c r="B15" s="261"/>
      <c r="C15" s="262"/>
      <c r="D15" s="375" t="s">
        <v>960</v>
      </c>
      <c r="E15" s="375"/>
      <c r="F15" s="375"/>
      <c r="G15" s="375"/>
      <c r="H15" s="375"/>
      <c r="I15" s="375"/>
      <c r="J15" s="375"/>
      <c r="K15" s="258"/>
    </row>
    <row r="16" spans="2:11" ht="15" customHeight="1">
      <c r="B16" s="261"/>
      <c r="C16" s="262"/>
      <c r="D16" s="262"/>
      <c r="E16" s="263" t="s">
        <v>82</v>
      </c>
      <c r="F16" s="375" t="s">
        <v>961</v>
      </c>
      <c r="G16" s="375"/>
      <c r="H16" s="375"/>
      <c r="I16" s="375"/>
      <c r="J16" s="375"/>
      <c r="K16" s="258"/>
    </row>
    <row r="17" spans="2:11" ht="15" customHeight="1">
      <c r="B17" s="261"/>
      <c r="C17" s="262"/>
      <c r="D17" s="262"/>
      <c r="E17" s="263" t="s">
        <v>962</v>
      </c>
      <c r="F17" s="375" t="s">
        <v>963</v>
      </c>
      <c r="G17" s="375"/>
      <c r="H17" s="375"/>
      <c r="I17" s="375"/>
      <c r="J17" s="375"/>
      <c r="K17" s="258"/>
    </row>
    <row r="18" spans="2:11" ht="15" customHeight="1">
      <c r="B18" s="261"/>
      <c r="C18" s="262"/>
      <c r="D18" s="262"/>
      <c r="E18" s="263" t="s">
        <v>964</v>
      </c>
      <c r="F18" s="375" t="s">
        <v>965</v>
      </c>
      <c r="G18" s="375"/>
      <c r="H18" s="375"/>
      <c r="I18" s="375"/>
      <c r="J18" s="375"/>
      <c r="K18" s="258"/>
    </row>
    <row r="19" spans="2:11" ht="15" customHeight="1">
      <c r="B19" s="261"/>
      <c r="C19" s="262"/>
      <c r="D19" s="262"/>
      <c r="E19" s="263" t="s">
        <v>966</v>
      </c>
      <c r="F19" s="375" t="s">
        <v>967</v>
      </c>
      <c r="G19" s="375"/>
      <c r="H19" s="375"/>
      <c r="I19" s="375"/>
      <c r="J19" s="375"/>
      <c r="K19" s="258"/>
    </row>
    <row r="20" spans="2:11" ht="15" customHeight="1">
      <c r="B20" s="261"/>
      <c r="C20" s="262"/>
      <c r="D20" s="262"/>
      <c r="E20" s="263" t="s">
        <v>968</v>
      </c>
      <c r="F20" s="375" t="s">
        <v>969</v>
      </c>
      <c r="G20" s="375"/>
      <c r="H20" s="375"/>
      <c r="I20" s="375"/>
      <c r="J20" s="375"/>
      <c r="K20" s="258"/>
    </row>
    <row r="21" spans="2:11" ht="15" customHeight="1">
      <c r="B21" s="261"/>
      <c r="C21" s="262"/>
      <c r="D21" s="262"/>
      <c r="E21" s="263" t="s">
        <v>970</v>
      </c>
      <c r="F21" s="375" t="s">
        <v>971</v>
      </c>
      <c r="G21" s="375"/>
      <c r="H21" s="375"/>
      <c r="I21" s="375"/>
      <c r="J21" s="375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75" t="s">
        <v>972</v>
      </c>
      <c r="D23" s="375"/>
      <c r="E23" s="375"/>
      <c r="F23" s="375"/>
      <c r="G23" s="375"/>
      <c r="H23" s="375"/>
      <c r="I23" s="375"/>
      <c r="J23" s="375"/>
      <c r="K23" s="258"/>
    </row>
    <row r="24" spans="2:11" ht="15" customHeight="1">
      <c r="B24" s="261"/>
      <c r="C24" s="375" t="s">
        <v>973</v>
      </c>
      <c r="D24" s="375"/>
      <c r="E24" s="375"/>
      <c r="F24" s="375"/>
      <c r="G24" s="375"/>
      <c r="H24" s="375"/>
      <c r="I24" s="375"/>
      <c r="J24" s="375"/>
      <c r="K24" s="258"/>
    </row>
    <row r="25" spans="2:11" ht="15" customHeight="1">
      <c r="B25" s="261"/>
      <c r="C25" s="260"/>
      <c r="D25" s="375" t="s">
        <v>974</v>
      </c>
      <c r="E25" s="375"/>
      <c r="F25" s="375"/>
      <c r="G25" s="375"/>
      <c r="H25" s="375"/>
      <c r="I25" s="375"/>
      <c r="J25" s="375"/>
      <c r="K25" s="258"/>
    </row>
    <row r="26" spans="2:11" ht="15" customHeight="1">
      <c r="B26" s="261"/>
      <c r="C26" s="262"/>
      <c r="D26" s="375" t="s">
        <v>975</v>
      </c>
      <c r="E26" s="375"/>
      <c r="F26" s="375"/>
      <c r="G26" s="375"/>
      <c r="H26" s="375"/>
      <c r="I26" s="375"/>
      <c r="J26" s="375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75" t="s">
        <v>976</v>
      </c>
      <c r="E28" s="375"/>
      <c r="F28" s="375"/>
      <c r="G28" s="375"/>
      <c r="H28" s="375"/>
      <c r="I28" s="375"/>
      <c r="J28" s="375"/>
      <c r="K28" s="258"/>
    </row>
    <row r="29" spans="2:11" ht="15" customHeight="1">
      <c r="B29" s="261"/>
      <c r="C29" s="262"/>
      <c r="D29" s="375" t="s">
        <v>977</v>
      </c>
      <c r="E29" s="375"/>
      <c r="F29" s="375"/>
      <c r="G29" s="375"/>
      <c r="H29" s="375"/>
      <c r="I29" s="375"/>
      <c r="J29" s="375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75" t="s">
        <v>978</v>
      </c>
      <c r="E31" s="375"/>
      <c r="F31" s="375"/>
      <c r="G31" s="375"/>
      <c r="H31" s="375"/>
      <c r="I31" s="375"/>
      <c r="J31" s="375"/>
      <c r="K31" s="258"/>
    </row>
    <row r="32" spans="2:11" ht="15" customHeight="1">
      <c r="B32" s="261"/>
      <c r="C32" s="262"/>
      <c r="D32" s="375" t="s">
        <v>979</v>
      </c>
      <c r="E32" s="375"/>
      <c r="F32" s="375"/>
      <c r="G32" s="375"/>
      <c r="H32" s="375"/>
      <c r="I32" s="375"/>
      <c r="J32" s="375"/>
      <c r="K32" s="258"/>
    </row>
    <row r="33" spans="2:11" ht="15" customHeight="1">
      <c r="B33" s="261"/>
      <c r="C33" s="262"/>
      <c r="D33" s="375" t="s">
        <v>980</v>
      </c>
      <c r="E33" s="375"/>
      <c r="F33" s="375"/>
      <c r="G33" s="375"/>
      <c r="H33" s="375"/>
      <c r="I33" s="375"/>
      <c r="J33" s="375"/>
      <c r="K33" s="258"/>
    </row>
    <row r="34" spans="2:11" ht="15" customHeight="1">
      <c r="B34" s="261"/>
      <c r="C34" s="262"/>
      <c r="D34" s="260"/>
      <c r="E34" s="264" t="s">
        <v>109</v>
      </c>
      <c r="F34" s="260"/>
      <c r="G34" s="375" t="s">
        <v>981</v>
      </c>
      <c r="H34" s="375"/>
      <c r="I34" s="375"/>
      <c r="J34" s="375"/>
      <c r="K34" s="258"/>
    </row>
    <row r="35" spans="2:11" ht="30.75" customHeight="1">
      <c r="B35" s="261"/>
      <c r="C35" s="262"/>
      <c r="D35" s="260"/>
      <c r="E35" s="264" t="s">
        <v>982</v>
      </c>
      <c r="F35" s="260"/>
      <c r="G35" s="375" t="s">
        <v>983</v>
      </c>
      <c r="H35" s="375"/>
      <c r="I35" s="375"/>
      <c r="J35" s="375"/>
      <c r="K35" s="258"/>
    </row>
    <row r="36" spans="2:11" ht="15" customHeight="1">
      <c r="B36" s="261"/>
      <c r="C36" s="262"/>
      <c r="D36" s="260"/>
      <c r="E36" s="264" t="s">
        <v>58</v>
      </c>
      <c r="F36" s="260"/>
      <c r="G36" s="375" t="s">
        <v>984</v>
      </c>
      <c r="H36" s="375"/>
      <c r="I36" s="375"/>
      <c r="J36" s="375"/>
      <c r="K36" s="258"/>
    </row>
    <row r="37" spans="2:11" ht="15" customHeight="1">
      <c r="B37" s="261"/>
      <c r="C37" s="262"/>
      <c r="D37" s="260"/>
      <c r="E37" s="264" t="s">
        <v>110</v>
      </c>
      <c r="F37" s="260"/>
      <c r="G37" s="375" t="s">
        <v>985</v>
      </c>
      <c r="H37" s="375"/>
      <c r="I37" s="375"/>
      <c r="J37" s="375"/>
      <c r="K37" s="258"/>
    </row>
    <row r="38" spans="2:11" ht="15" customHeight="1">
      <c r="B38" s="261"/>
      <c r="C38" s="262"/>
      <c r="D38" s="260"/>
      <c r="E38" s="264" t="s">
        <v>111</v>
      </c>
      <c r="F38" s="260"/>
      <c r="G38" s="375" t="s">
        <v>986</v>
      </c>
      <c r="H38" s="375"/>
      <c r="I38" s="375"/>
      <c r="J38" s="375"/>
      <c r="K38" s="258"/>
    </row>
    <row r="39" spans="2:11" ht="15" customHeight="1">
      <c r="B39" s="261"/>
      <c r="C39" s="262"/>
      <c r="D39" s="260"/>
      <c r="E39" s="264" t="s">
        <v>112</v>
      </c>
      <c r="F39" s="260"/>
      <c r="G39" s="375" t="s">
        <v>987</v>
      </c>
      <c r="H39" s="375"/>
      <c r="I39" s="375"/>
      <c r="J39" s="375"/>
      <c r="K39" s="258"/>
    </row>
    <row r="40" spans="2:11" ht="15" customHeight="1">
      <c r="B40" s="261"/>
      <c r="C40" s="262"/>
      <c r="D40" s="260"/>
      <c r="E40" s="264" t="s">
        <v>988</v>
      </c>
      <c r="F40" s="260"/>
      <c r="G40" s="375" t="s">
        <v>989</v>
      </c>
      <c r="H40" s="375"/>
      <c r="I40" s="375"/>
      <c r="J40" s="375"/>
      <c r="K40" s="258"/>
    </row>
    <row r="41" spans="2:11" ht="15" customHeight="1">
      <c r="B41" s="261"/>
      <c r="C41" s="262"/>
      <c r="D41" s="260"/>
      <c r="E41" s="264"/>
      <c r="F41" s="260"/>
      <c r="G41" s="375" t="s">
        <v>990</v>
      </c>
      <c r="H41" s="375"/>
      <c r="I41" s="375"/>
      <c r="J41" s="375"/>
      <c r="K41" s="258"/>
    </row>
    <row r="42" spans="2:11" ht="15" customHeight="1">
      <c r="B42" s="261"/>
      <c r="C42" s="262"/>
      <c r="D42" s="260"/>
      <c r="E42" s="264" t="s">
        <v>991</v>
      </c>
      <c r="F42" s="260"/>
      <c r="G42" s="375" t="s">
        <v>992</v>
      </c>
      <c r="H42" s="375"/>
      <c r="I42" s="375"/>
      <c r="J42" s="375"/>
      <c r="K42" s="258"/>
    </row>
    <row r="43" spans="2:11" ht="15" customHeight="1">
      <c r="B43" s="261"/>
      <c r="C43" s="262"/>
      <c r="D43" s="260"/>
      <c r="E43" s="264" t="s">
        <v>114</v>
      </c>
      <c r="F43" s="260"/>
      <c r="G43" s="375" t="s">
        <v>993</v>
      </c>
      <c r="H43" s="375"/>
      <c r="I43" s="375"/>
      <c r="J43" s="375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75" t="s">
        <v>994</v>
      </c>
      <c r="E45" s="375"/>
      <c r="F45" s="375"/>
      <c r="G45" s="375"/>
      <c r="H45" s="375"/>
      <c r="I45" s="375"/>
      <c r="J45" s="375"/>
      <c r="K45" s="258"/>
    </row>
    <row r="46" spans="2:11" ht="15" customHeight="1">
      <c r="B46" s="261"/>
      <c r="C46" s="262"/>
      <c r="D46" s="262"/>
      <c r="E46" s="375" t="s">
        <v>995</v>
      </c>
      <c r="F46" s="375"/>
      <c r="G46" s="375"/>
      <c r="H46" s="375"/>
      <c r="I46" s="375"/>
      <c r="J46" s="375"/>
      <c r="K46" s="258"/>
    </row>
    <row r="47" spans="2:11" ht="15" customHeight="1">
      <c r="B47" s="261"/>
      <c r="C47" s="262"/>
      <c r="D47" s="262"/>
      <c r="E47" s="375" t="s">
        <v>996</v>
      </c>
      <c r="F47" s="375"/>
      <c r="G47" s="375"/>
      <c r="H47" s="375"/>
      <c r="I47" s="375"/>
      <c r="J47" s="375"/>
      <c r="K47" s="258"/>
    </row>
    <row r="48" spans="2:11" ht="15" customHeight="1">
      <c r="B48" s="261"/>
      <c r="C48" s="262"/>
      <c r="D48" s="262"/>
      <c r="E48" s="375" t="s">
        <v>997</v>
      </c>
      <c r="F48" s="375"/>
      <c r="G48" s="375"/>
      <c r="H48" s="375"/>
      <c r="I48" s="375"/>
      <c r="J48" s="375"/>
      <c r="K48" s="258"/>
    </row>
    <row r="49" spans="2:11" ht="15" customHeight="1">
      <c r="B49" s="261"/>
      <c r="C49" s="262"/>
      <c r="D49" s="375" t="s">
        <v>998</v>
      </c>
      <c r="E49" s="375"/>
      <c r="F49" s="375"/>
      <c r="G49" s="375"/>
      <c r="H49" s="375"/>
      <c r="I49" s="375"/>
      <c r="J49" s="375"/>
      <c r="K49" s="258"/>
    </row>
    <row r="50" spans="2:11" ht="25.5" customHeight="1">
      <c r="B50" s="257"/>
      <c r="C50" s="374" t="s">
        <v>999</v>
      </c>
      <c r="D50" s="374"/>
      <c r="E50" s="374"/>
      <c r="F50" s="374"/>
      <c r="G50" s="374"/>
      <c r="H50" s="374"/>
      <c r="I50" s="374"/>
      <c r="J50" s="374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75" t="s">
        <v>1000</v>
      </c>
      <c r="D52" s="375"/>
      <c r="E52" s="375"/>
      <c r="F52" s="375"/>
      <c r="G52" s="375"/>
      <c r="H52" s="375"/>
      <c r="I52" s="375"/>
      <c r="J52" s="375"/>
      <c r="K52" s="258"/>
    </row>
    <row r="53" spans="2:11" ht="15" customHeight="1">
      <c r="B53" s="257"/>
      <c r="C53" s="375" t="s">
        <v>1001</v>
      </c>
      <c r="D53" s="375"/>
      <c r="E53" s="375"/>
      <c r="F53" s="375"/>
      <c r="G53" s="375"/>
      <c r="H53" s="375"/>
      <c r="I53" s="375"/>
      <c r="J53" s="375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75" t="s">
        <v>1002</v>
      </c>
      <c r="D55" s="375"/>
      <c r="E55" s="375"/>
      <c r="F55" s="375"/>
      <c r="G55" s="375"/>
      <c r="H55" s="375"/>
      <c r="I55" s="375"/>
      <c r="J55" s="375"/>
      <c r="K55" s="258"/>
    </row>
    <row r="56" spans="2:11" ht="15" customHeight="1">
      <c r="B56" s="257"/>
      <c r="C56" s="262"/>
      <c r="D56" s="375" t="s">
        <v>1003</v>
      </c>
      <c r="E56" s="375"/>
      <c r="F56" s="375"/>
      <c r="G56" s="375"/>
      <c r="H56" s="375"/>
      <c r="I56" s="375"/>
      <c r="J56" s="375"/>
      <c r="K56" s="258"/>
    </row>
    <row r="57" spans="2:11" ht="15" customHeight="1">
      <c r="B57" s="257"/>
      <c r="C57" s="262"/>
      <c r="D57" s="375" t="s">
        <v>1004</v>
      </c>
      <c r="E57" s="375"/>
      <c r="F57" s="375"/>
      <c r="G57" s="375"/>
      <c r="H57" s="375"/>
      <c r="I57" s="375"/>
      <c r="J57" s="375"/>
      <c r="K57" s="258"/>
    </row>
    <row r="58" spans="2:11" ht="15" customHeight="1">
      <c r="B58" s="257"/>
      <c r="C58" s="262"/>
      <c r="D58" s="375" t="s">
        <v>1005</v>
      </c>
      <c r="E58" s="375"/>
      <c r="F58" s="375"/>
      <c r="G58" s="375"/>
      <c r="H58" s="375"/>
      <c r="I58" s="375"/>
      <c r="J58" s="375"/>
      <c r="K58" s="258"/>
    </row>
    <row r="59" spans="2:11" ht="15" customHeight="1">
      <c r="B59" s="257"/>
      <c r="C59" s="262"/>
      <c r="D59" s="375" t="s">
        <v>1006</v>
      </c>
      <c r="E59" s="375"/>
      <c r="F59" s="375"/>
      <c r="G59" s="375"/>
      <c r="H59" s="375"/>
      <c r="I59" s="375"/>
      <c r="J59" s="375"/>
      <c r="K59" s="258"/>
    </row>
    <row r="60" spans="2:11" ht="15" customHeight="1">
      <c r="B60" s="257"/>
      <c r="C60" s="262"/>
      <c r="D60" s="376" t="s">
        <v>1007</v>
      </c>
      <c r="E60" s="376"/>
      <c r="F60" s="376"/>
      <c r="G60" s="376"/>
      <c r="H60" s="376"/>
      <c r="I60" s="376"/>
      <c r="J60" s="376"/>
      <c r="K60" s="258"/>
    </row>
    <row r="61" spans="2:11" ht="15" customHeight="1">
      <c r="B61" s="257"/>
      <c r="C61" s="262"/>
      <c r="D61" s="375" t="s">
        <v>1008</v>
      </c>
      <c r="E61" s="375"/>
      <c r="F61" s="375"/>
      <c r="G61" s="375"/>
      <c r="H61" s="375"/>
      <c r="I61" s="375"/>
      <c r="J61" s="375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75" t="s">
        <v>1009</v>
      </c>
      <c r="E63" s="375"/>
      <c r="F63" s="375"/>
      <c r="G63" s="375"/>
      <c r="H63" s="375"/>
      <c r="I63" s="375"/>
      <c r="J63" s="375"/>
      <c r="K63" s="258"/>
    </row>
    <row r="64" spans="2:11" ht="15" customHeight="1">
      <c r="B64" s="257"/>
      <c r="C64" s="262"/>
      <c r="D64" s="376" t="s">
        <v>1010</v>
      </c>
      <c r="E64" s="376"/>
      <c r="F64" s="376"/>
      <c r="G64" s="376"/>
      <c r="H64" s="376"/>
      <c r="I64" s="376"/>
      <c r="J64" s="376"/>
      <c r="K64" s="258"/>
    </row>
    <row r="65" spans="2:11" ht="15" customHeight="1">
      <c r="B65" s="257"/>
      <c r="C65" s="262"/>
      <c r="D65" s="375" t="s">
        <v>1011</v>
      </c>
      <c r="E65" s="375"/>
      <c r="F65" s="375"/>
      <c r="G65" s="375"/>
      <c r="H65" s="375"/>
      <c r="I65" s="375"/>
      <c r="J65" s="375"/>
      <c r="K65" s="258"/>
    </row>
    <row r="66" spans="2:11" ht="15" customHeight="1">
      <c r="B66" s="257"/>
      <c r="C66" s="262"/>
      <c r="D66" s="375" t="s">
        <v>1012</v>
      </c>
      <c r="E66" s="375"/>
      <c r="F66" s="375"/>
      <c r="G66" s="375"/>
      <c r="H66" s="375"/>
      <c r="I66" s="375"/>
      <c r="J66" s="375"/>
      <c r="K66" s="258"/>
    </row>
    <row r="67" spans="2:11" ht="15" customHeight="1">
      <c r="B67" s="257"/>
      <c r="C67" s="262"/>
      <c r="D67" s="375" t="s">
        <v>1013</v>
      </c>
      <c r="E67" s="375"/>
      <c r="F67" s="375"/>
      <c r="G67" s="375"/>
      <c r="H67" s="375"/>
      <c r="I67" s="375"/>
      <c r="J67" s="375"/>
      <c r="K67" s="258"/>
    </row>
    <row r="68" spans="2:11" ht="15" customHeight="1">
      <c r="B68" s="257"/>
      <c r="C68" s="262"/>
      <c r="D68" s="375" t="s">
        <v>1014</v>
      </c>
      <c r="E68" s="375"/>
      <c r="F68" s="375"/>
      <c r="G68" s="375"/>
      <c r="H68" s="375"/>
      <c r="I68" s="375"/>
      <c r="J68" s="375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7" t="s">
        <v>950</v>
      </c>
      <c r="D73" s="377"/>
      <c r="E73" s="377"/>
      <c r="F73" s="377"/>
      <c r="G73" s="377"/>
      <c r="H73" s="377"/>
      <c r="I73" s="377"/>
      <c r="J73" s="377"/>
      <c r="K73" s="275"/>
    </row>
    <row r="74" spans="2:11" ht="17.25" customHeight="1">
      <c r="B74" s="274"/>
      <c r="C74" s="276" t="s">
        <v>1015</v>
      </c>
      <c r="D74" s="276"/>
      <c r="E74" s="276"/>
      <c r="F74" s="276" t="s">
        <v>1016</v>
      </c>
      <c r="G74" s="277"/>
      <c r="H74" s="276" t="s">
        <v>110</v>
      </c>
      <c r="I74" s="276" t="s">
        <v>62</v>
      </c>
      <c r="J74" s="276" t="s">
        <v>1017</v>
      </c>
      <c r="K74" s="275"/>
    </row>
    <row r="75" spans="2:11" ht="17.25" customHeight="1">
      <c r="B75" s="274"/>
      <c r="C75" s="278" t="s">
        <v>1018</v>
      </c>
      <c r="D75" s="278"/>
      <c r="E75" s="278"/>
      <c r="F75" s="279" t="s">
        <v>1019</v>
      </c>
      <c r="G75" s="280"/>
      <c r="H75" s="278"/>
      <c r="I75" s="278"/>
      <c r="J75" s="278" t="s">
        <v>1020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58</v>
      </c>
      <c r="D77" s="281"/>
      <c r="E77" s="281"/>
      <c r="F77" s="283" t="s">
        <v>1021</v>
      </c>
      <c r="G77" s="282"/>
      <c r="H77" s="264" t="s">
        <v>1022</v>
      </c>
      <c r="I77" s="264" t="s">
        <v>1023</v>
      </c>
      <c r="J77" s="264">
        <v>20</v>
      </c>
      <c r="K77" s="275"/>
    </row>
    <row r="78" spans="2:11" ht="15" customHeight="1">
      <c r="B78" s="274"/>
      <c r="C78" s="264" t="s">
        <v>1024</v>
      </c>
      <c r="D78" s="264"/>
      <c r="E78" s="264"/>
      <c r="F78" s="283" t="s">
        <v>1021</v>
      </c>
      <c r="G78" s="282"/>
      <c r="H78" s="264" t="s">
        <v>1025</v>
      </c>
      <c r="I78" s="264" t="s">
        <v>1023</v>
      </c>
      <c r="J78" s="264">
        <v>120</v>
      </c>
      <c r="K78" s="275"/>
    </row>
    <row r="79" spans="2:11" ht="15" customHeight="1">
      <c r="B79" s="284"/>
      <c r="C79" s="264" t="s">
        <v>1026</v>
      </c>
      <c r="D79" s="264"/>
      <c r="E79" s="264"/>
      <c r="F79" s="283" t="s">
        <v>1027</v>
      </c>
      <c r="G79" s="282"/>
      <c r="H79" s="264" t="s">
        <v>1028</v>
      </c>
      <c r="I79" s="264" t="s">
        <v>1023</v>
      </c>
      <c r="J79" s="264">
        <v>50</v>
      </c>
      <c r="K79" s="275"/>
    </row>
    <row r="80" spans="2:11" ht="15" customHeight="1">
      <c r="B80" s="284"/>
      <c r="C80" s="264" t="s">
        <v>1029</v>
      </c>
      <c r="D80" s="264"/>
      <c r="E80" s="264"/>
      <c r="F80" s="283" t="s">
        <v>1021</v>
      </c>
      <c r="G80" s="282"/>
      <c r="H80" s="264" t="s">
        <v>1030</v>
      </c>
      <c r="I80" s="264" t="s">
        <v>1031</v>
      </c>
      <c r="J80" s="264"/>
      <c r="K80" s="275"/>
    </row>
    <row r="81" spans="2:11" ht="15" customHeight="1">
      <c r="B81" s="284"/>
      <c r="C81" s="285" t="s">
        <v>1032</v>
      </c>
      <c r="D81" s="285"/>
      <c r="E81" s="285"/>
      <c r="F81" s="286" t="s">
        <v>1027</v>
      </c>
      <c r="G81" s="285"/>
      <c r="H81" s="285" t="s">
        <v>1033</v>
      </c>
      <c r="I81" s="285" t="s">
        <v>1023</v>
      </c>
      <c r="J81" s="285">
        <v>15</v>
      </c>
      <c r="K81" s="275"/>
    </row>
    <row r="82" spans="2:11" ht="15" customHeight="1">
      <c r="B82" s="284"/>
      <c r="C82" s="285" t="s">
        <v>1034</v>
      </c>
      <c r="D82" s="285"/>
      <c r="E82" s="285"/>
      <c r="F82" s="286" t="s">
        <v>1027</v>
      </c>
      <c r="G82" s="285"/>
      <c r="H82" s="285" t="s">
        <v>1035</v>
      </c>
      <c r="I82" s="285" t="s">
        <v>1023</v>
      </c>
      <c r="J82" s="285">
        <v>15</v>
      </c>
      <c r="K82" s="275"/>
    </row>
    <row r="83" spans="2:11" ht="15" customHeight="1">
      <c r="B83" s="284"/>
      <c r="C83" s="285" t="s">
        <v>1036</v>
      </c>
      <c r="D83" s="285"/>
      <c r="E83" s="285"/>
      <c r="F83" s="286" t="s">
        <v>1027</v>
      </c>
      <c r="G83" s="285"/>
      <c r="H83" s="285" t="s">
        <v>1037</v>
      </c>
      <c r="I83" s="285" t="s">
        <v>1023</v>
      </c>
      <c r="J83" s="285">
        <v>20</v>
      </c>
      <c r="K83" s="275"/>
    </row>
    <row r="84" spans="2:11" ht="15" customHeight="1">
      <c r="B84" s="284"/>
      <c r="C84" s="285" t="s">
        <v>1038</v>
      </c>
      <c r="D84" s="285"/>
      <c r="E84" s="285"/>
      <c r="F84" s="286" t="s">
        <v>1027</v>
      </c>
      <c r="G84" s="285"/>
      <c r="H84" s="285" t="s">
        <v>1039</v>
      </c>
      <c r="I84" s="285" t="s">
        <v>1023</v>
      </c>
      <c r="J84" s="285">
        <v>20</v>
      </c>
      <c r="K84" s="275"/>
    </row>
    <row r="85" spans="2:11" ht="15" customHeight="1">
      <c r="B85" s="284"/>
      <c r="C85" s="264" t="s">
        <v>1040</v>
      </c>
      <c r="D85" s="264"/>
      <c r="E85" s="264"/>
      <c r="F85" s="283" t="s">
        <v>1027</v>
      </c>
      <c r="G85" s="282"/>
      <c r="H85" s="264" t="s">
        <v>1041</v>
      </c>
      <c r="I85" s="264" t="s">
        <v>1023</v>
      </c>
      <c r="J85" s="264">
        <v>50</v>
      </c>
      <c r="K85" s="275"/>
    </row>
    <row r="86" spans="2:11" ht="15" customHeight="1">
      <c r="B86" s="284"/>
      <c r="C86" s="264" t="s">
        <v>1042</v>
      </c>
      <c r="D86" s="264"/>
      <c r="E86" s="264"/>
      <c r="F86" s="283" t="s">
        <v>1027</v>
      </c>
      <c r="G86" s="282"/>
      <c r="H86" s="264" t="s">
        <v>1043</v>
      </c>
      <c r="I86" s="264" t="s">
        <v>1023</v>
      </c>
      <c r="J86" s="264">
        <v>20</v>
      </c>
      <c r="K86" s="275"/>
    </row>
    <row r="87" spans="2:11" ht="15" customHeight="1">
      <c r="B87" s="284"/>
      <c r="C87" s="264" t="s">
        <v>1044</v>
      </c>
      <c r="D87" s="264"/>
      <c r="E87" s="264"/>
      <c r="F87" s="283" t="s">
        <v>1027</v>
      </c>
      <c r="G87" s="282"/>
      <c r="H87" s="264" t="s">
        <v>1045</v>
      </c>
      <c r="I87" s="264" t="s">
        <v>1023</v>
      </c>
      <c r="J87" s="264">
        <v>20</v>
      </c>
      <c r="K87" s="275"/>
    </row>
    <row r="88" spans="2:11" ht="15" customHeight="1">
      <c r="B88" s="284"/>
      <c r="C88" s="264" t="s">
        <v>1046</v>
      </c>
      <c r="D88" s="264"/>
      <c r="E88" s="264"/>
      <c r="F88" s="283" t="s">
        <v>1027</v>
      </c>
      <c r="G88" s="282"/>
      <c r="H88" s="264" t="s">
        <v>1047</v>
      </c>
      <c r="I88" s="264" t="s">
        <v>1023</v>
      </c>
      <c r="J88" s="264">
        <v>50</v>
      </c>
      <c r="K88" s="275"/>
    </row>
    <row r="89" spans="2:11" ht="15" customHeight="1">
      <c r="B89" s="284"/>
      <c r="C89" s="264" t="s">
        <v>1048</v>
      </c>
      <c r="D89" s="264"/>
      <c r="E89" s="264"/>
      <c r="F89" s="283" t="s">
        <v>1027</v>
      </c>
      <c r="G89" s="282"/>
      <c r="H89" s="264" t="s">
        <v>1048</v>
      </c>
      <c r="I89" s="264" t="s">
        <v>1023</v>
      </c>
      <c r="J89" s="264">
        <v>50</v>
      </c>
      <c r="K89" s="275"/>
    </row>
    <row r="90" spans="2:11" ht="15" customHeight="1">
      <c r="B90" s="284"/>
      <c r="C90" s="264" t="s">
        <v>115</v>
      </c>
      <c r="D90" s="264"/>
      <c r="E90" s="264"/>
      <c r="F90" s="283" t="s">
        <v>1027</v>
      </c>
      <c r="G90" s="282"/>
      <c r="H90" s="264" t="s">
        <v>1049</v>
      </c>
      <c r="I90" s="264" t="s">
        <v>1023</v>
      </c>
      <c r="J90" s="264">
        <v>255</v>
      </c>
      <c r="K90" s="275"/>
    </row>
    <row r="91" spans="2:11" ht="15" customHeight="1">
      <c r="B91" s="284"/>
      <c r="C91" s="264" t="s">
        <v>1050</v>
      </c>
      <c r="D91" s="264"/>
      <c r="E91" s="264"/>
      <c r="F91" s="283" t="s">
        <v>1021</v>
      </c>
      <c r="G91" s="282"/>
      <c r="H91" s="264" t="s">
        <v>1051</v>
      </c>
      <c r="I91" s="264" t="s">
        <v>1052</v>
      </c>
      <c r="J91" s="264"/>
      <c r="K91" s="275"/>
    </row>
    <row r="92" spans="2:11" ht="15" customHeight="1">
      <c r="B92" s="284"/>
      <c r="C92" s="264" t="s">
        <v>1053</v>
      </c>
      <c r="D92" s="264"/>
      <c r="E92" s="264"/>
      <c r="F92" s="283" t="s">
        <v>1021</v>
      </c>
      <c r="G92" s="282"/>
      <c r="H92" s="264" t="s">
        <v>1054</v>
      </c>
      <c r="I92" s="264" t="s">
        <v>1055</v>
      </c>
      <c r="J92" s="264"/>
      <c r="K92" s="275"/>
    </row>
    <row r="93" spans="2:11" ht="15" customHeight="1">
      <c r="B93" s="284"/>
      <c r="C93" s="264" t="s">
        <v>1056</v>
      </c>
      <c r="D93" s="264"/>
      <c r="E93" s="264"/>
      <c r="F93" s="283" t="s">
        <v>1021</v>
      </c>
      <c r="G93" s="282"/>
      <c r="H93" s="264" t="s">
        <v>1056</v>
      </c>
      <c r="I93" s="264" t="s">
        <v>1055</v>
      </c>
      <c r="J93" s="264"/>
      <c r="K93" s="275"/>
    </row>
    <row r="94" spans="2:11" ht="15" customHeight="1">
      <c r="B94" s="284"/>
      <c r="C94" s="264" t="s">
        <v>43</v>
      </c>
      <c r="D94" s="264"/>
      <c r="E94" s="264"/>
      <c r="F94" s="283" t="s">
        <v>1021</v>
      </c>
      <c r="G94" s="282"/>
      <c r="H94" s="264" t="s">
        <v>1057</v>
      </c>
      <c r="I94" s="264" t="s">
        <v>1055</v>
      </c>
      <c r="J94" s="264"/>
      <c r="K94" s="275"/>
    </row>
    <row r="95" spans="2:11" ht="15" customHeight="1">
      <c r="B95" s="284"/>
      <c r="C95" s="264" t="s">
        <v>53</v>
      </c>
      <c r="D95" s="264"/>
      <c r="E95" s="264"/>
      <c r="F95" s="283" t="s">
        <v>1021</v>
      </c>
      <c r="G95" s="282"/>
      <c r="H95" s="264" t="s">
        <v>1058</v>
      </c>
      <c r="I95" s="264" t="s">
        <v>1055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7" t="s">
        <v>1059</v>
      </c>
      <c r="D100" s="377"/>
      <c r="E100" s="377"/>
      <c r="F100" s="377"/>
      <c r="G100" s="377"/>
      <c r="H100" s="377"/>
      <c r="I100" s="377"/>
      <c r="J100" s="377"/>
      <c r="K100" s="275"/>
    </row>
    <row r="101" spans="2:11" ht="17.25" customHeight="1">
      <c r="B101" s="274"/>
      <c r="C101" s="276" t="s">
        <v>1015</v>
      </c>
      <c r="D101" s="276"/>
      <c r="E101" s="276"/>
      <c r="F101" s="276" t="s">
        <v>1016</v>
      </c>
      <c r="G101" s="277"/>
      <c r="H101" s="276" t="s">
        <v>110</v>
      </c>
      <c r="I101" s="276" t="s">
        <v>62</v>
      </c>
      <c r="J101" s="276" t="s">
        <v>1017</v>
      </c>
      <c r="K101" s="275"/>
    </row>
    <row r="102" spans="2:11" ht="17.25" customHeight="1">
      <c r="B102" s="274"/>
      <c r="C102" s="278" t="s">
        <v>1018</v>
      </c>
      <c r="D102" s="278"/>
      <c r="E102" s="278"/>
      <c r="F102" s="279" t="s">
        <v>1019</v>
      </c>
      <c r="G102" s="280"/>
      <c r="H102" s="278"/>
      <c r="I102" s="278"/>
      <c r="J102" s="278" t="s">
        <v>1020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58</v>
      </c>
      <c r="D104" s="281"/>
      <c r="E104" s="281"/>
      <c r="F104" s="283" t="s">
        <v>1021</v>
      </c>
      <c r="G104" s="292"/>
      <c r="H104" s="264" t="s">
        <v>1060</v>
      </c>
      <c r="I104" s="264" t="s">
        <v>1023</v>
      </c>
      <c r="J104" s="264">
        <v>20</v>
      </c>
      <c r="K104" s="275"/>
    </row>
    <row r="105" spans="2:11" ht="15" customHeight="1">
      <c r="B105" s="274"/>
      <c r="C105" s="264" t="s">
        <v>1024</v>
      </c>
      <c r="D105" s="264"/>
      <c r="E105" s="264"/>
      <c r="F105" s="283" t="s">
        <v>1021</v>
      </c>
      <c r="G105" s="264"/>
      <c r="H105" s="264" t="s">
        <v>1060</v>
      </c>
      <c r="I105" s="264" t="s">
        <v>1023</v>
      </c>
      <c r="J105" s="264">
        <v>120</v>
      </c>
      <c r="K105" s="275"/>
    </row>
    <row r="106" spans="2:11" ht="15" customHeight="1">
      <c r="B106" s="284"/>
      <c r="C106" s="264" t="s">
        <v>1026</v>
      </c>
      <c r="D106" s="264"/>
      <c r="E106" s="264"/>
      <c r="F106" s="283" t="s">
        <v>1027</v>
      </c>
      <c r="G106" s="264"/>
      <c r="H106" s="264" t="s">
        <v>1060</v>
      </c>
      <c r="I106" s="264" t="s">
        <v>1023</v>
      </c>
      <c r="J106" s="264">
        <v>50</v>
      </c>
      <c r="K106" s="275"/>
    </row>
    <row r="107" spans="2:11" ht="15" customHeight="1">
      <c r="B107" s="284"/>
      <c r="C107" s="264" t="s">
        <v>1029</v>
      </c>
      <c r="D107" s="264"/>
      <c r="E107" s="264"/>
      <c r="F107" s="283" t="s">
        <v>1021</v>
      </c>
      <c r="G107" s="264"/>
      <c r="H107" s="264" t="s">
        <v>1060</v>
      </c>
      <c r="I107" s="264" t="s">
        <v>1031</v>
      </c>
      <c r="J107" s="264"/>
      <c r="K107" s="275"/>
    </row>
    <row r="108" spans="2:11" ht="15" customHeight="1">
      <c r="B108" s="284"/>
      <c r="C108" s="264" t="s">
        <v>1040</v>
      </c>
      <c r="D108" s="264"/>
      <c r="E108" s="264"/>
      <c r="F108" s="283" t="s">
        <v>1027</v>
      </c>
      <c r="G108" s="264"/>
      <c r="H108" s="264" t="s">
        <v>1060</v>
      </c>
      <c r="I108" s="264" t="s">
        <v>1023</v>
      </c>
      <c r="J108" s="264">
        <v>50</v>
      </c>
      <c r="K108" s="275"/>
    </row>
    <row r="109" spans="2:11" ht="15" customHeight="1">
      <c r="B109" s="284"/>
      <c r="C109" s="264" t="s">
        <v>1048</v>
      </c>
      <c r="D109" s="264"/>
      <c r="E109" s="264"/>
      <c r="F109" s="283" t="s">
        <v>1027</v>
      </c>
      <c r="G109" s="264"/>
      <c r="H109" s="264" t="s">
        <v>1060</v>
      </c>
      <c r="I109" s="264" t="s">
        <v>1023</v>
      </c>
      <c r="J109" s="264">
        <v>50</v>
      </c>
      <c r="K109" s="275"/>
    </row>
    <row r="110" spans="2:11" ht="15" customHeight="1">
      <c r="B110" s="284"/>
      <c r="C110" s="264" t="s">
        <v>1046</v>
      </c>
      <c r="D110" s="264"/>
      <c r="E110" s="264"/>
      <c r="F110" s="283" t="s">
        <v>1027</v>
      </c>
      <c r="G110" s="264"/>
      <c r="H110" s="264" t="s">
        <v>1060</v>
      </c>
      <c r="I110" s="264" t="s">
        <v>1023</v>
      </c>
      <c r="J110" s="264">
        <v>50</v>
      </c>
      <c r="K110" s="275"/>
    </row>
    <row r="111" spans="2:11" ht="15" customHeight="1">
      <c r="B111" s="284"/>
      <c r="C111" s="264" t="s">
        <v>58</v>
      </c>
      <c r="D111" s="264"/>
      <c r="E111" s="264"/>
      <c r="F111" s="283" t="s">
        <v>1021</v>
      </c>
      <c r="G111" s="264"/>
      <c r="H111" s="264" t="s">
        <v>1061</v>
      </c>
      <c r="I111" s="264" t="s">
        <v>1023</v>
      </c>
      <c r="J111" s="264">
        <v>20</v>
      </c>
      <c r="K111" s="275"/>
    </row>
    <row r="112" spans="2:11" ht="15" customHeight="1">
      <c r="B112" s="284"/>
      <c r="C112" s="264" t="s">
        <v>1062</v>
      </c>
      <c r="D112" s="264"/>
      <c r="E112" s="264"/>
      <c r="F112" s="283" t="s">
        <v>1021</v>
      </c>
      <c r="G112" s="264"/>
      <c r="H112" s="264" t="s">
        <v>1063</v>
      </c>
      <c r="I112" s="264" t="s">
        <v>1023</v>
      </c>
      <c r="J112" s="264">
        <v>120</v>
      </c>
      <c r="K112" s="275"/>
    </row>
    <row r="113" spans="2:11" ht="15" customHeight="1">
      <c r="B113" s="284"/>
      <c r="C113" s="264" t="s">
        <v>43</v>
      </c>
      <c r="D113" s="264"/>
      <c r="E113" s="264"/>
      <c r="F113" s="283" t="s">
        <v>1021</v>
      </c>
      <c r="G113" s="264"/>
      <c r="H113" s="264" t="s">
        <v>1064</v>
      </c>
      <c r="I113" s="264" t="s">
        <v>1055</v>
      </c>
      <c r="J113" s="264"/>
      <c r="K113" s="275"/>
    </row>
    <row r="114" spans="2:11" ht="15" customHeight="1">
      <c r="B114" s="284"/>
      <c r="C114" s="264" t="s">
        <v>53</v>
      </c>
      <c r="D114" s="264"/>
      <c r="E114" s="264"/>
      <c r="F114" s="283" t="s">
        <v>1021</v>
      </c>
      <c r="G114" s="264"/>
      <c r="H114" s="264" t="s">
        <v>1065</v>
      </c>
      <c r="I114" s="264" t="s">
        <v>1055</v>
      </c>
      <c r="J114" s="264"/>
      <c r="K114" s="275"/>
    </row>
    <row r="115" spans="2:11" ht="15" customHeight="1">
      <c r="B115" s="284"/>
      <c r="C115" s="264" t="s">
        <v>62</v>
      </c>
      <c r="D115" s="264"/>
      <c r="E115" s="264"/>
      <c r="F115" s="283" t="s">
        <v>1021</v>
      </c>
      <c r="G115" s="264"/>
      <c r="H115" s="264" t="s">
        <v>1066</v>
      </c>
      <c r="I115" s="264" t="s">
        <v>1067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3" t="s">
        <v>1068</v>
      </c>
      <c r="D120" s="373"/>
      <c r="E120" s="373"/>
      <c r="F120" s="373"/>
      <c r="G120" s="373"/>
      <c r="H120" s="373"/>
      <c r="I120" s="373"/>
      <c r="J120" s="373"/>
      <c r="K120" s="300"/>
    </row>
    <row r="121" spans="2:11" ht="17.25" customHeight="1">
      <c r="B121" s="301"/>
      <c r="C121" s="276" t="s">
        <v>1015</v>
      </c>
      <c r="D121" s="276"/>
      <c r="E121" s="276"/>
      <c r="F121" s="276" t="s">
        <v>1016</v>
      </c>
      <c r="G121" s="277"/>
      <c r="H121" s="276" t="s">
        <v>110</v>
      </c>
      <c r="I121" s="276" t="s">
        <v>62</v>
      </c>
      <c r="J121" s="276" t="s">
        <v>1017</v>
      </c>
      <c r="K121" s="302"/>
    </row>
    <row r="122" spans="2:11" ht="17.25" customHeight="1">
      <c r="B122" s="301"/>
      <c r="C122" s="278" t="s">
        <v>1018</v>
      </c>
      <c r="D122" s="278"/>
      <c r="E122" s="278"/>
      <c r="F122" s="279" t="s">
        <v>1019</v>
      </c>
      <c r="G122" s="280"/>
      <c r="H122" s="278"/>
      <c r="I122" s="278"/>
      <c r="J122" s="278" t="s">
        <v>1020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1024</v>
      </c>
      <c r="D124" s="281"/>
      <c r="E124" s="281"/>
      <c r="F124" s="283" t="s">
        <v>1021</v>
      </c>
      <c r="G124" s="264"/>
      <c r="H124" s="264" t="s">
        <v>1060</v>
      </c>
      <c r="I124" s="264" t="s">
        <v>1023</v>
      </c>
      <c r="J124" s="264">
        <v>120</v>
      </c>
      <c r="K124" s="305"/>
    </row>
    <row r="125" spans="2:11" ht="15" customHeight="1">
      <c r="B125" s="303"/>
      <c r="C125" s="264" t="s">
        <v>1069</v>
      </c>
      <c r="D125" s="264"/>
      <c r="E125" s="264"/>
      <c r="F125" s="283" t="s">
        <v>1021</v>
      </c>
      <c r="G125" s="264"/>
      <c r="H125" s="264" t="s">
        <v>1070</v>
      </c>
      <c r="I125" s="264" t="s">
        <v>1023</v>
      </c>
      <c r="J125" s="264" t="s">
        <v>1071</v>
      </c>
      <c r="K125" s="305"/>
    </row>
    <row r="126" spans="2:11" ht="15" customHeight="1">
      <c r="B126" s="303"/>
      <c r="C126" s="264" t="s">
        <v>970</v>
      </c>
      <c r="D126" s="264"/>
      <c r="E126" s="264"/>
      <c r="F126" s="283" t="s">
        <v>1021</v>
      </c>
      <c r="G126" s="264"/>
      <c r="H126" s="264" t="s">
        <v>1072</v>
      </c>
      <c r="I126" s="264" t="s">
        <v>1023</v>
      </c>
      <c r="J126" s="264" t="s">
        <v>1071</v>
      </c>
      <c r="K126" s="305"/>
    </row>
    <row r="127" spans="2:11" ht="15" customHeight="1">
      <c r="B127" s="303"/>
      <c r="C127" s="264" t="s">
        <v>1032</v>
      </c>
      <c r="D127" s="264"/>
      <c r="E127" s="264"/>
      <c r="F127" s="283" t="s">
        <v>1027</v>
      </c>
      <c r="G127" s="264"/>
      <c r="H127" s="264" t="s">
        <v>1033</v>
      </c>
      <c r="I127" s="264" t="s">
        <v>1023</v>
      </c>
      <c r="J127" s="264">
        <v>15</v>
      </c>
      <c r="K127" s="305"/>
    </row>
    <row r="128" spans="2:11" ht="15" customHeight="1">
      <c r="B128" s="303"/>
      <c r="C128" s="285" t="s">
        <v>1034</v>
      </c>
      <c r="D128" s="285"/>
      <c r="E128" s="285"/>
      <c r="F128" s="286" t="s">
        <v>1027</v>
      </c>
      <c r="G128" s="285"/>
      <c r="H128" s="285" t="s">
        <v>1035</v>
      </c>
      <c r="I128" s="285" t="s">
        <v>1023</v>
      </c>
      <c r="J128" s="285">
        <v>15</v>
      </c>
      <c r="K128" s="305"/>
    </row>
    <row r="129" spans="2:11" ht="15" customHeight="1">
      <c r="B129" s="303"/>
      <c r="C129" s="285" t="s">
        <v>1036</v>
      </c>
      <c r="D129" s="285"/>
      <c r="E129" s="285"/>
      <c r="F129" s="286" t="s">
        <v>1027</v>
      </c>
      <c r="G129" s="285"/>
      <c r="H129" s="285" t="s">
        <v>1037</v>
      </c>
      <c r="I129" s="285" t="s">
        <v>1023</v>
      </c>
      <c r="J129" s="285">
        <v>20</v>
      </c>
      <c r="K129" s="305"/>
    </row>
    <row r="130" spans="2:11" ht="15" customHeight="1">
      <c r="B130" s="303"/>
      <c r="C130" s="285" t="s">
        <v>1038</v>
      </c>
      <c r="D130" s="285"/>
      <c r="E130" s="285"/>
      <c r="F130" s="286" t="s">
        <v>1027</v>
      </c>
      <c r="G130" s="285"/>
      <c r="H130" s="285" t="s">
        <v>1039</v>
      </c>
      <c r="I130" s="285" t="s">
        <v>1023</v>
      </c>
      <c r="J130" s="285">
        <v>20</v>
      </c>
      <c r="K130" s="305"/>
    </row>
    <row r="131" spans="2:11" ht="15" customHeight="1">
      <c r="B131" s="303"/>
      <c r="C131" s="264" t="s">
        <v>1026</v>
      </c>
      <c r="D131" s="264"/>
      <c r="E131" s="264"/>
      <c r="F131" s="283" t="s">
        <v>1027</v>
      </c>
      <c r="G131" s="264"/>
      <c r="H131" s="264" t="s">
        <v>1060</v>
      </c>
      <c r="I131" s="264" t="s">
        <v>1023</v>
      </c>
      <c r="J131" s="264">
        <v>50</v>
      </c>
      <c r="K131" s="305"/>
    </row>
    <row r="132" spans="2:11" ht="15" customHeight="1">
      <c r="B132" s="303"/>
      <c r="C132" s="264" t="s">
        <v>1040</v>
      </c>
      <c r="D132" s="264"/>
      <c r="E132" s="264"/>
      <c r="F132" s="283" t="s">
        <v>1027</v>
      </c>
      <c r="G132" s="264"/>
      <c r="H132" s="264" t="s">
        <v>1060</v>
      </c>
      <c r="I132" s="264" t="s">
        <v>1023</v>
      </c>
      <c r="J132" s="264">
        <v>50</v>
      </c>
      <c r="K132" s="305"/>
    </row>
    <row r="133" spans="2:11" ht="15" customHeight="1">
      <c r="B133" s="303"/>
      <c r="C133" s="264" t="s">
        <v>1046</v>
      </c>
      <c r="D133" s="264"/>
      <c r="E133" s="264"/>
      <c r="F133" s="283" t="s">
        <v>1027</v>
      </c>
      <c r="G133" s="264"/>
      <c r="H133" s="264" t="s">
        <v>1060</v>
      </c>
      <c r="I133" s="264" t="s">
        <v>1023</v>
      </c>
      <c r="J133" s="264">
        <v>50</v>
      </c>
      <c r="K133" s="305"/>
    </row>
    <row r="134" spans="2:11" ht="15" customHeight="1">
      <c r="B134" s="303"/>
      <c r="C134" s="264" t="s">
        <v>1048</v>
      </c>
      <c r="D134" s="264"/>
      <c r="E134" s="264"/>
      <c r="F134" s="283" t="s">
        <v>1027</v>
      </c>
      <c r="G134" s="264"/>
      <c r="H134" s="264" t="s">
        <v>1060</v>
      </c>
      <c r="I134" s="264" t="s">
        <v>1023</v>
      </c>
      <c r="J134" s="264">
        <v>50</v>
      </c>
      <c r="K134" s="305"/>
    </row>
    <row r="135" spans="2:11" ht="15" customHeight="1">
      <c r="B135" s="303"/>
      <c r="C135" s="264" t="s">
        <v>115</v>
      </c>
      <c r="D135" s="264"/>
      <c r="E135" s="264"/>
      <c r="F135" s="283" t="s">
        <v>1027</v>
      </c>
      <c r="G135" s="264"/>
      <c r="H135" s="264" t="s">
        <v>1073</v>
      </c>
      <c r="I135" s="264" t="s">
        <v>1023</v>
      </c>
      <c r="J135" s="264">
        <v>255</v>
      </c>
      <c r="K135" s="305"/>
    </row>
    <row r="136" spans="2:11" ht="15" customHeight="1">
      <c r="B136" s="303"/>
      <c r="C136" s="264" t="s">
        <v>1050</v>
      </c>
      <c r="D136" s="264"/>
      <c r="E136" s="264"/>
      <c r="F136" s="283" t="s">
        <v>1021</v>
      </c>
      <c r="G136" s="264"/>
      <c r="H136" s="264" t="s">
        <v>1074</v>
      </c>
      <c r="I136" s="264" t="s">
        <v>1052</v>
      </c>
      <c r="J136" s="264"/>
      <c r="K136" s="305"/>
    </row>
    <row r="137" spans="2:11" ht="15" customHeight="1">
      <c r="B137" s="303"/>
      <c r="C137" s="264" t="s">
        <v>1053</v>
      </c>
      <c r="D137" s="264"/>
      <c r="E137" s="264"/>
      <c r="F137" s="283" t="s">
        <v>1021</v>
      </c>
      <c r="G137" s="264"/>
      <c r="H137" s="264" t="s">
        <v>1075</v>
      </c>
      <c r="I137" s="264" t="s">
        <v>1055</v>
      </c>
      <c r="J137" s="264"/>
      <c r="K137" s="305"/>
    </row>
    <row r="138" spans="2:11" ht="15" customHeight="1">
      <c r="B138" s="303"/>
      <c r="C138" s="264" t="s">
        <v>1056</v>
      </c>
      <c r="D138" s="264"/>
      <c r="E138" s="264"/>
      <c r="F138" s="283" t="s">
        <v>1021</v>
      </c>
      <c r="G138" s="264"/>
      <c r="H138" s="264" t="s">
        <v>1056</v>
      </c>
      <c r="I138" s="264" t="s">
        <v>1055</v>
      </c>
      <c r="J138" s="264"/>
      <c r="K138" s="305"/>
    </row>
    <row r="139" spans="2:11" ht="15" customHeight="1">
      <c r="B139" s="303"/>
      <c r="C139" s="264" t="s">
        <v>43</v>
      </c>
      <c r="D139" s="264"/>
      <c r="E139" s="264"/>
      <c r="F139" s="283" t="s">
        <v>1021</v>
      </c>
      <c r="G139" s="264"/>
      <c r="H139" s="264" t="s">
        <v>1076</v>
      </c>
      <c r="I139" s="264" t="s">
        <v>1055</v>
      </c>
      <c r="J139" s="264"/>
      <c r="K139" s="305"/>
    </row>
    <row r="140" spans="2:11" ht="15" customHeight="1">
      <c r="B140" s="303"/>
      <c r="C140" s="264" t="s">
        <v>1077</v>
      </c>
      <c r="D140" s="264"/>
      <c r="E140" s="264"/>
      <c r="F140" s="283" t="s">
        <v>1021</v>
      </c>
      <c r="G140" s="264"/>
      <c r="H140" s="264" t="s">
        <v>1078</v>
      </c>
      <c r="I140" s="264" t="s">
        <v>1055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7" t="s">
        <v>1079</v>
      </c>
      <c r="D145" s="377"/>
      <c r="E145" s="377"/>
      <c r="F145" s="377"/>
      <c r="G145" s="377"/>
      <c r="H145" s="377"/>
      <c r="I145" s="377"/>
      <c r="J145" s="377"/>
      <c r="K145" s="275"/>
    </row>
    <row r="146" spans="2:11" ht="17.25" customHeight="1">
      <c r="B146" s="274"/>
      <c r="C146" s="276" t="s">
        <v>1015</v>
      </c>
      <c r="D146" s="276"/>
      <c r="E146" s="276"/>
      <c r="F146" s="276" t="s">
        <v>1016</v>
      </c>
      <c r="G146" s="277"/>
      <c r="H146" s="276" t="s">
        <v>110</v>
      </c>
      <c r="I146" s="276" t="s">
        <v>62</v>
      </c>
      <c r="J146" s="276" t="s">
        <v>1017</v>
      </c>
      <c r="K146" s="275"/>
    </row>
    <row r="147" spans="2:11" ht="17.25" customHeight="1">
      <c r="B147" s="274"/>
      <c r="C147" s="278" t="s">
        <v>1018</v>
      </c>
      <c r="D147" s="278"/>
      <c r="E147" s="278"/>
      <c r="F147" s="279" t="s">
        <v>1019</v>
      </c>
      <c r="G147" s="280"/>
      <c r="H147" s="278"/>
      <c r="I147" s="278"/>
      <c r="J147" s="278" t="s">
        <v>1020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1024</v>
      </c>
      <c r="D149" s="264"/>
      <c r="E149" s="264"/>
      <c r="F149" s="310" t="s">
        <v>1021</v>
      </c>
      <c r="G149" s="264"/>
      <c r="H149" s="309" t="s">
        <v>1060</v>
      </c>
      <c r="I149" s="309" t="s">
        <v>1023</v>
      </c>
      <c r="J149" s="309">
        <v>120</v>
      </c>
      <c r="K149" s="305"/>
    </row>
    <row r="150" spans="2:11" ht="15" customHeight="1">
      <c r="B150" s="284"/>
      <c r="C150" s="309" t="s">
        <v>1069</v>
      </c>
      <c r="D150" s="264"/>
      <c r="E150" s="264"/>
      <c r="F150" s="310" t="s">
        <v>1021</v>
      </c>
      <c r="G150" s="264"/>
      <c r="H150" s="309" t="s">
        <v>1080</v>
      </c>
      <c r="I150" s="309" t="s">
        <v>1023</v>
      </c>
      <c r="J150" s="309" t="s">
        <v>1071</v>
      </c>
      <c r="K150" s="305"/>
    </row>
    <row r="151" spans="2:11" ht="15" customHeight="1">
      <c r="B151" s="284"/>
      <c r="C151" s="309" t="s">
        <v>970</v>
      </c>
      <c r="D151" s="264"/>
      <c r="E151" s="264"/>
      <c r="F151" s="310" t="s">
        <v>1021</v>
      </c>
      <c r="G151" s="264"/>
      <c r="H151" s="309" t="s">
        <v>1081</v>
      </c>
      <c r="I151" s="309" t="s">
        <v>1023</v>
      </c>
      <c r="J151" s="309" t="s">
        <v>1071</v>
      </c>
      <c r="K151" s="305"/>
    </row>
    <row r="152" spans="2:11" ht="15" customHeight="1">
      <c r="B152" s="284"/>
      <c r="C152" s="309" t="s">
        <v>1026</v>
      </c>
      <c r="D152" s="264"/>
      <c r="E152" s="264"/>
      <c r="F152" s="310" t="s">
        <v>1027</v>
      </c>
      <c r="G152" s="264"/>
      <c r="H152" s="309" t="s">
        <v>1060</v>
      </c>
      <c r="I152" s="309" t="s">
        <v>1023</v>
      </c>
      <c r="J152" s="309">
        <v>50</v>
      </c>
      <c r="K152" s="305"/>
    </row>
    <row r="153" spans="2:11" ht="15" customHeight="1">
      <c r="B153" s="284"/>
      <c r="C153" s="309" t="s">
        <v>1029</v>
      </c>
      <c r="D153" s="264"/>
      <c r="E153" s="264"/>
      <c r="F153" s="310" t="s">
        <v>1021</v>
      </c>
      <c r="G153" s="264"/>
      <c r="H153" s="309" t="s">
        <v>1060</v>
      </c>
      <c r="I153" s="309" t="s">
        <v>1031</v>
      </c>
      <c r="J153" s="309"/>
      <c r="K153" s="305"/>
    </row>
    <row r="154" spans="2:11" ht="15" customHeight="1">
      <c r="B154" s="284"/>
      <c r="C154" s="309" t="s">
        <v>1040</v>
      </c>
      <c r="D154" s="264"/>
      <c r="E154" s="264"/>
      <c r="F154" s="310" t="s">
        <v>1027</v>
      </c>
      <c r="G154" s="264"/>
      <c r="H154" s="309" t="s">
        <v>1060</v>
      </c>
      <c r="I154" s="309" t="s">
        <v>1023</v>
      </c>
      <c r="J154" s="309">
        <v>50</v>
      </c>
      <c r="K154" s="305"/>
    </row>
    <row r="155" spans="2:11" ht="15" customHeight="1">
      <c r="B155" s="284"/>
      <c r="C155" s="309" t="s">
        <v>1048</v>
      </c>
      <c r="D155" s="264"/>
      <c r="E155" s="264"/>
      <c r="F155" s="310" t="s">
        <v>1027</v>
      </c>
      <c r="G155" s="264"/>
      <c r="H155" s="309" t="s">
        <v>1060</v>
      </c>
      <c r="I155" s="309" t="s">
        <v>1023</v>
      </c>
      <c r="J155" s="309">
        <v>50</v>
      </c>
      <c r="K155" s="305"/>
    </row>
    <row r="156" spans="2:11" ht="15" customHeight="1">
      <c r="B156" s="284"/>
      <c r="C156" s="309" t="s">
        <v>1046</v>
      </c>
      <c r="D156" s="264"/>
      <c r="E156" s="264"/>
      <c r="F156" s="310" t="s">
        <v>1027</v>
      </c>
      <c r="G156" s="264"/>
      <c r="H156" s="309" t="s">
        <v>1060</v>
      </c>
      <c r="I156" s="309" t="s">
        <v>1023</v>
      </c>
      <c r="J156" s="309">
        <v>50</v>
      </c>
      <c r="K156" s="305"/>
    </row>
    <row r="157" spans="2:11" ht="15" customHeight="1">
      <c r="B157" s="284"/>
      <c r="C157" s="309" t="s">
        <v>92</v>
      </c>
      <c r="D157" s="264"/>
      <c r="E157" s="264"/>
      <c r="F157" s="310" t="s">
        <v>1021</v>
      </c>
      <c r="G157" s="264"/>
      <c r="H157" s="309" t="s">
        <v>1082</v>
      </c>
      <c r="I157" s="309" t="s">
        <v>1023</v>
      </c>
      <c r="J157" s="309" t="s">
        <v>1083</v>
      </c>
      <c r="K157" s="305"/>
    </row>
    <row r="158" spans="2:11" ht="15" customHeight="1">
      <c r="B158" s="284"/>
      <c r="C158" s="309" t="s">
        <v>1084</v>
      </c>
      <c r="D158" s="264"/>
      <c r="E158" s="264"/>
      <c r="F158" s="310" t="s">
        <v>1021</v>
      </c>
      <c r="G158" s="264"/>
      <c r="H158" s="309" t="s">
        <v>1085</v>
      </c>
      <c r="I158" s="309" t="s">
        <v>1055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3" t="s">
        <v>1086</v>
      </c>
      <c r="D163" s="373"/>
      <c r="E163" s="373"/>
      <c r="F163" s="373"/>
      <c r="G163" s="373"/>
      <c r="H163" s="373"/>
      <c r="I163" s="373"/>
      <c r="J163" s="373"/>
      <c r="K163" s="255"/>
    </row>
    <row r="164" spans="2:11" ht="17.25" customHeight="1">
      <c r="B164" s="254"/>
      <c r="C164" s="276" t="s">
        <v>1015</v>
      </c>
      <c r="D164" s="276"/>
      <c r="E164" s="276"/>
      <c r="F164" s="276" t="s">
        <v>1016</v>
      </c>
      <c r="G164" s="313"/>
      <c r="H164" s="314" t="s">
        <v>110</v>
      </c>
      <c r="I164" s="314" t="s">
        <v>62</v>
      </c>
      <c r="J164" s="276" t="s">
        <v>1017</v>
      </c>
      <c r="K164" s="255"/>
    </row>
    <row r="165" spans="2:11" ht="17.25" customHeight="1">
      <c r="B165" s="257"/>
      <c r="C165" s="278" t="s">
        <v>1018</v>
      </c>
      <c r="D165" s="278"/>
      <c r="E165" s="278"/>
      <c r="F165" s="279" t="s">
        <v>1019</v>
      </c>
      <c r="G165" s="315"/>
      <c r="H165" s="316"/>
      <c r="I165" s="316"/>
      <c r="J165" s="278" t="s">
        <v>1020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1024</v>
      </c>
      <c r="D167" s="264"/>
      <c r="E167" s="264"/>
      <c r="F167" s="283" t="s">
        <v>1021</v>
      </c>
      <c r="G167" s="264"/>
      <c r="H167" s="264" t="s">
        <v>1060</v>
      </c>
      <c r="I167" s="264" t="s">
        <v>1023</v>
      </c>
      <c r="J167" s="264">
        <v>120</v>
      </c>
      <c r="K167" s="305"/>
    </row>
    <row r="168" spans="2:11" ht="15" customHeight="1">
      <c r="B168" s="284"/>
      <c r="C168" s="264" t="s">
        <v>1069</v>
      </c>
      <c r="D168" s="264"/>
      <c r="E168" s="264"/>
      <c r="F168" s="283" t="s">
        <v>1021</v>
      </c>
      <c r="G168" s="264"/>
      <c r="H168" s="264" t="s">
        <v>1070</v>
      </c>
      <c r="I168" s="264" t="s">
        <v>1023</v>
      </c>
      <c r="J168" s="264" t="s">
        <v>1071</v>
      </c>
      <c r="K168" s="305"/>
    </row>
    <row r="169" spans="2:11" ht="15" customHeight="1">
      <c r="B169" s="284"/>
      <c r="C169" s="264" t="s">
        <v>970</v>
      </c>
      <c r="D169" s="264"/>
      <c r="E169" s="264"/>
      <c r="F169" s="283" t="s">
        <v>1021</v>
      </c>
      <c r="G169" s="264"/>
      <c r="H169" s="264" t="s">
        <v>1087</v>
      </c>
      <c r="I169" s="264" t="s">
        <v>1023</v>
      </c>
      <c r="J169" s="264" t="s">
        <v>1071</v>
      </c>
      <c r="K169" s="305"/>
    </row>
    <row r="170" spans="2:11" ht="15" customHeight="1">
      <c r="B170" s="284"/>
      <c r="C170" s="264" t="s">
        <v>1026</v>
      </c>
      <c r="D170" s="264"/>
      <c r="E170" s="264"/>
      <c r="F170" s="283" t="s">
        <v>1027</v>
      </c>
      <c r="G170" s="264"/>
      <c r="H170" s="264" t="s">
        <v>1087</v>
      </c>
      <c r="I170" s="264" t="s">
        <v>1023</v>
      </c>
      <c r="J170" s="264">
        <v>50</v>
      </c>
      <c r="K170" s="305"/>
    </row>
    <row r="171" spans="2:11" ht="15" customHeight="1">
      <c r="B171" s="284"/>
      <c r="C171" s="264" t="s">
        <v>1029</v>
      </c>
      <c r="D171" s="264"/>
      <c r="E171" s="264"/>
      <c r="F171" s="283" t="s">
        <v>1021</v>
      </c>
      <c r="G171" s="264"/>
      <c r="H171" s="264" t="s">
        <v>1087</v>
      </c>
      <c r="I171" s="264" t="s">
        <v>1031</v>
      </c>
      <c r="J171" s="264"/>
      <c r="K171" s="305"/>
    </row>
    <row r="172" spans="2:11" ht="15" customHeight="1">
      <c r="B172" s="284"/>
      <c r="C172" s="264" t="s">
        <v>1040</v>
      </c>
      <c r="D172" s="264"/>
      <c r="E172" s="264"/>
      <c r="F172" s="283" t="s">
        <v>1027</v>
      </c>
      <c r="G172" s="264"/>
      <c r="H172" s="264" t="s">
        <v>1087</v>
      </c>
      <c r="I172" s="264" t="s">
        <v>1023</v>
      </c>
      <c r="J172" s="264">
        <v>50</v>
      </c>
      <c r="K172" s="305"/>
    </row>
    <row r="173" spans="2:11" ht="15" customHeight="1">
      <c r="B173" s="284"/>
      <c r="C173" s="264" t="s">
        <v>1048</v>
      </c>
      <c r="D173" s="264"/>
      <c r="E173" s="264"/>
      <c r="F173" s="283" t="s">
        <v>1027</v>
      </c>
      <c r="G173" s="264"/>
      <c r="H173" s="264" t="s">
        <v>1087</v>
      </c>
      <c r="I173" s="264" t="s">
        <v>1023</v>
      </c>
      <c r="J173" s="264">
        <v>50</v>
      </c>
      <c r="K173" s="305"/>
    </row>
    <row r="174" spans="2:11" ht="15" customHeight="1">
      <c r="B174" s="284"/>
      <c r="C174" s="264" t="s">
        <v>1046</v>
      </c>
      <c r="D174" s="264"/>
      <c r="E174" s="264"/>
      <c r="F174" s="283" t="s">
        <v>1027</v>
      </c>
      <c r="G174" s="264"/>
      <c r="H174" s="264" t="s">
        <v>1087</v>
      </c>
      <c r="I174" s="264" t="s">
        <v>1023</v>
      </c>
      <c r="J174" s="264">
        <v>50</v>
      </c>
      <c r="K174" s="305"/>
    </row>
    <row r="175" spans="2:11" ht="15" customHeight="1">
      <c r="B175" s="284"/>
      <c r="C175" s="264" t="s">
        <v>109</v>
      </c>
      <c r="D175" s="264"/>
      <c r="E175" s="264"/>
      <c r="F175" s="283" t="s">
        <v>1021</v>
      </c>
      <c r="G175" s="264"/>
      <c r="H175" s="264" t="s">
        <v>1088</v>
      </c>
      <c r="I175" s="264" t="s">
        <v>1089</v>
      </c>
      <c r="J175" s="264"/>
      <c r="K175" s="305"/>
    </row>
    <row r="176" spans="2:11" ht="15" customHeight="1">
      <c r="B176" s="284"/>
      <c r="C176" s="264" t="s">
        <v>62</v>
      </c>
      <c r="D176" s="264"/>
      <c r="E176" s="264"/>
      <c r="F176" s="283" t="s">
        <v>1021</v>
      </c>
      <c r="G176" s="264"/>
      <c r="H176" s="264" t="s">
        <v>1090</v>
      </c>
      <c r="I176" s="264" t="s">
        <v>1091</v>
      </c>
      <c r="J176" s="264">
        <v>1</v>
      </c>
      <c r="K176" s="305"/>
    </row>
    <row r="177" spans="2:11" ht="15" customHeight="1">
      <c r="B177" s="284"/>
      <c r="C177" s="264" t="s">
        <v>58</v>
      </c>
      <c r="D177" s="264"/>
      <c r="E177" s="264"/>
      <c r="F177" s="283" t="s">
        <v>1021</v>
      </c>
      <c r="G177" s="264"/>
      <c r="H177" s="264" t="s">
        <v>1092</v>
      </c>
      <c r="I177" s="264" t="s">
        <v>1023</v>
      </c>
      <c r="J177" s="264">
        <v>20</v>
      </c>
      <c r="K177" s="305"/>
    </row>
    <row r="178" spans="2:11" ht="15" customHeight="1">
      <c r="B178" s="284"/>
      <c r="C178" s="264" t="s">
        <v>110</v>
      </c>
      <c r="D178" s="264"/>
      <c r="E178" s="264"/>
      <c r="F178" s="283" t="s">
        <v>1021</v>
      </c>
      <c r="G178" s="264"/>
      <c r="H178" s="264" t="s">
        <v>1093</v>
      </c>
      <c r="I178" s="264" t="s">
        <v>1023</v>
      </c>
      <c r="J178" s="264">
        <v>255</v>
      </c>
      <c r="K178" s="305"/>
    </row>
    <row r="179" spans="2:11" ht="15" customHeight="1">
      <c r="B179" s="284"/>
      <c r="C179" s="264" t="s">
        <v>111</v>
      </c>
      <c r="D179" s="264"/>
      <c r="E179" s="264"/>
      <c r="F179" s="283" t="s">
        <v>1021</v>
      </c>
      <c r="G179" s="264"/>
      <c r="H179" s="264" t="s">
        <v>986</v>
      </c>
      <c r="I179" s="264" t="s">
        <v>1023</v>
      </c>
      <c r="J179" s="264">
        <v>10</v>
      </c>
      <c r="K179" s="305"/>
    </row>
    <row r="180" spans="2:11" ht="15" customHeight="1">
      <c r="B180" s="284"/>
      <c r="C180" s="264" t="s">
        <v>112</v>
      </c>
      <c r="D180" s="264"/>
      <c r="E180" s="264"/>
      <c r="F180" s="283" t="s">
        <v>1021</v>
      </c>
      <c r="G180" s="264"/>
      <c r="H180" s="264" t="s">
        <v>1094</v>
      </c>
      <c r="I180" s="264" t="s">
        <v>1055</v>
      </c>
      <c r="J180" s="264"/>
      <c r="K180" s="305"/>
    </row>
    <row r="181" spans="2:11" ht="15" customHeight="1">
      <c r="B181" s="284"/>
      <c r="C181" s="264" t="s">
        <v>1095</v>
      </c>
      <c r="D181" s="264"/>
      <c r="E181" s="264"/>
      <c r="F181" s="283" t="s">
        <v>1021</v>
      </c>
      <c r="G181" s="264"/>
      <c r="H181" s="264" t="s">
        <v>1096</v>
      </c>
      <c r="I181" s="264" t="s">
        <v>1055</v>
      </c>
      <c r="J181" s="264"/>
      <c r="K181" s="305"/>
    </row>
    <row r="182" spans="2:11" ht="15" customHeight="1">
      <c r="B182" s="284"/>
      <c r="C182" s="264" t="s">
        <v>1084</v>
      </c>
      <c r="D182" s="264"/>
      <c r="E182" s="264"/>
      <c r="F182" s="283" t="s">
        <v>1021</v>
      </c>
      <c r="G182" s="264"/>
      <c r="H182" s="264" t="s">
        <v>1097</v>
      </c>
      <c r="I182" s="264" t="s">
        <v>1055</v>
      </c>
      <c r="J182" s="264"/>
      <c r="K182" s="305"/>
    </row>
    <row r="183" spans="2:11" ht="15" customHeight="1">
      <c r="B183" s="284"/>
      <c r="C183" s="264" t="s">
        <v>114</v>
      </c>
      <c r="D183" s="264"/>
      <c r="E183" s="264"/>
      <c r="F183" s="283" t="s">
        <v>1027</v>
      </c>
      <c r="G183" s="264"/>
      <c r="H183" s="264" t="s">
        <v>1098</v>
      </c>
      <c r="I183" s="264" t="s">
        <v>1023</v>
      </c>
      <c r="J183" s="264">
        <v>50</v>
      </c>
      <c r="K183" s="305"/>
    </row>
    <row r="184" spans="2:11" ht="15" customHeight="1">
      <c r="B184" s="284"/>
      <c r="C184" s="264" t="s">
        <v>1099</v>
      </c>
      <c r="D184" s="264"/>
      <c r="E184" s="264"/>
      <c r="F184" s="283" t="s">
        <v>1027</v>
      </c>
      <c r="G184" s="264"/>
      <c r="H184" s="264" t="s">
        <v>1100</v>
      </c>
      <c r="I184" s="264" t="s">
        <v>1101</v>
      </c>
      <c r="J184" s="264"/>
      <c r="K184" s="305"/>
    </row>
    <row r="185" spans="2:11" ht="15" customHeight="1">
      <c r="B185" s="284"/>
      <c r="C185" s="264" t="s">
        <v>1102</v>
      </c>
      <c r="D185" s="264"/>
      <c r="E185" s="264"/>
      <c r="F185" s="283" t="s">
        <v>1027</v>
      </c>
      <c r="G185" s="264"/>
      <c r="H185" s="264" t="s">
        <v>1103</v>
      </c>
      <c r="I185" s="264" t="s">
        <v>1101</v>
      </c>
      <c r="J185" s="264"/>
      <c r="K185" s="305"/>
    </row>
    <row r="186" spans="2:11" ht="15" customHeight="1">
      <c r="B186" s="284"/>
      <c r="C186" s="264" t="s">
        <v>1104</v>
      </c>
      <c r="D186" s="264"/>
      <c r="E186" s="264"/>
      <c r="F186" s="283" t="s">
        <v>1027</v>
      </c>
      <c r="G186" s="264"/>
      <c r="H186" s="264" t="s">
        <v>1105</v>
      </c>
      <c r="I186" s="264" t="s">
        <v>1101</v>
      </c>
      <c r="J186" s="264"/>
      <c r="K186" s="305"/>
    </row>
    <row r="187" spans="2:11" ht="15" customHeight="1">
      <c r="B187" s="284"/>
      <c r="C187" s="317" t="s">
        <v>1106</v>
      </c>
      <c r="D187" s="264"/>
      <c r="E187" s="264"/>
      <c r="F187" s="283" t="s">
        <v>1027</v>
      </c>
      <c r="G187" s="264"/>
      <c r="H187" s="264" t="s">
        <v>1107</v>
      </c>
      <c r="I187" s="264" t="s">
        <v>1108</v>
      </c>
      <c r="J187" s="318" t="s">
        <v>1109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4"/>
      <c r="H189" s="264"/>
      <c r="I189" s="264"/>
      <c r="J189" s="264"/>
      <c r="K189" s="260"/>
    </row>
    <row r="190" spans="2:11" ht="18.75" customHeight="1">
      <c r="B190" s="260"/>
      <c r="C190" s="264"/>
      <c r="D190" s="264"/>
      <c r="E190" s="264"/>
      <c r="F190" s="283"/>
      <c r="G190" s="264"/>
      <c r="H190" s="264"/>
      <c r="I190" s="264"/>
      <c r="J190" s="264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">
      <c r="B193" s="254"/>
      <c r="C193" s="373" t="s">
        <v>1110</v>
      </c>
      <c r="D193" s="373"/>
      <c r="E193" s="373"/>
      <c r="F193" s="373"/>
      <c r="G193" s="373"/>
      <c r="H193" s="373"/>
      <c r="I193" s="373"/>
      <c r="J193" s="373"/>
      <c r="K193" s="255"/>
    </row>
    <row r="194" spans="2:11" ht="25.5" customHeight="1">
      <c r="B194" s="254"/>
      <c r="C194" s="323" t="s">
        <v>1111</v>
      </c>
      <c r="D194" s="323"/>
      <c r="E194" s="323"/>
      <c r="F194" s="323" t="s">
        <v>1112</v>
      </c>
      <c r="G194" s="324"/>
      <c r="H194" s="379" t="s">
        <v>1113</v>
      </c>
      <c r="I194" s="379"/>
      <c r="J194" s="379"/>
      <c r="K194" s="255"/>
    </row>
    <row r="195" spans="2:11" ht="5.25" customHeight="1">
      <c r="B195" s="284"/>
      <c r="C195" s="281"/>
      <c r="D195" s="281"/>
      <c r="E195" s="281"/>
      <c r="F195" s="281"/>
      <c r="G195" s="264"/>
      <c r="H195" s="281"/>
      <c r="I195" s="281"/>
      <c r="J195" s="281"/>
      <c r="K195" s="305"/>
    </row>
    <row r="196" spans="2:11" ht="15" customHeight="1">
      <c r="B196" s="284"/>
      <c r="C196" s="264" t="s">
        <v>1114</v>
      </c>
      <c r="D196" s="264"/>
      <c r="E196" s="264"/>
      <c r="F196" s="283" t="s">
        <v>48</v>
      </c>
      <c r="G196" s="264"/>
      <c r="H196" s="380" t="s">
        <v>1115</v>
      </c>
      <c r="I196" s="380"/>
      <c r="J196" s="380"/>
      <c r="K196" s="305"/>
    </row>
    <row r="197" spans="2:11" ht="15" customHeight="1">
      <c r="B197" s="284"/>
      <c r="C197" s="290"/>
      <c r="D197" s="264"/>
      <c r="E197" s="264"/>
      <c r="F197" s="283" t="s">
        <v>49</v>
      </c>
      <c r="G197" s="264"/>
      <c r="H197" s="380" t="s">
        <v>1116</v>
      </c>
      <c r="I197" s="380"/>
      <c r="J197" s="380"/>
      <c r="K197" s="305"/>
    </row>
    <row r="198" spans="2:11" ht="15" customHeight="1">
      <c r="B198" s="284"/>
      <c r="C198" s="290"/>
      <c r="D198" s="264"/>
      <c r="E198" s="264"/>
      <c r="F198" s="283" t="s">
        <v>52</v>
      </c>
      <c r="G198" s="264"/>
      <c r="H198" s="380" t="s">
        <v>1117</v>
      </c>
      <c r="I198" s="380"/>
      <c r="J198" s="380"/>
      <c r="K198" s="305"/>
    </row>
    <row r="199" spans="2:11" ht="15" customHeight="1">
      <c r="B199" s="284"/>
      <c r="C199" s="264"/>
      <c r="D199" s="264"/>
      <c r="E199" s="264"/>
      <c r="F199" s="283" t="s">
        <v>50</v>
      </c>
      <c r="G199" s="264"/>
      <c r="H199" s="380" t="s">
        <v>1118</v>
      </c>
      <c r="I199" s="380"/>
      <c r="J199" s="380"/>
      <c r="K199" s="305"/>
    </row>
    <row r="200" spans="2:11" ht="15" customHeight="1">
      <c r="B200" s="284"/>
      <c r="C200" s="264"/>
      <c r="D200" s="264"/>
      <c r="E200" s="264"/>
      <c r="F200" s="283" t="s">
        <v>51</v>
      </c>
      <c r="G200" s="264"/>
      <c r="H200" s="380" t="s">
        <v>1119</v>
      </c>
      <c r="I200" s="380"/>
      <c r="J200" s="380"/>
      <c r="K200" s="305"/>
    </row>
    <row r="201" spans="2:11" ht="15" customHeight="1">
      <c r="B201" s="284"/>
      <c r="C201" s="264"/>
      <c r="D201" s="264"/>
      <c r="E201" s="264"/>
      <c r="F201" s="283"/>
      <c r="G201" s="264"/>
      <c r="H201" s="264"/>
      <c r="I201" s="264"/>
      <c r="J201" s="264"/>
      <c r="K201" s="305"/>
    </row>
    <row r="202" spans="2:11" ht="15" customHeight="1">
      <c r="B202" s="284"/>
      <c r="C202" s="264" t="s">
        <v>1067</v>
      </c>
      <c r="D202" s="264"/>
      <c r="E202" s="264"/>
      <c r="F202" s="283" t="s">
        <v>82</v>
      </c>
      <c r="G202" s="264"/>
      <c r="H202" s="380" t="s">
        <v>1120</v>
      </c>
      <c r="I202" s="380"/>
      <c r="J202" s="380"/>
      <c r="K202" s="305"/>
    </row>
    <row r="203" spans="2:11" ht="15" customHeight="1">
      <c r="B203" s="284"/>
      <c r="C203" s="290"/>
      <c r="D203" s="264"/>
      <c r="E203" s="264"/>
      <c r="F203" s="283" t="s">
        <v>964</v>
      </c>
      <c r="G203" s="264"/>
      <c r="H203" s="380" t="s">
        <v>965</v>
      </c>
      <c r="I203" s="380"/>
      <c r="J203" s="380"/>
      <c r="K203" s="305"/>
    </row>
    <row r="204" spans="2:11" ht="15" customHeight="1">
      <c r="B204" s="284"/>
      <c r="C204" s="264"/>
      <c r="D204" s="264"/>
      <c r="E204" s="264"/>
      <c r="F204" s="283" t="s">
        <v>962</v>
      </c>
      <c r="G204" s="264"/>
      <c r="H204" s="380" t="s">
        <v>1121</v>
      </c>
      <c r="I204" s="380"/>
      <c r="J204" s="380"/>
      <c r="K204" s="305"/>
    </row>
    <row r="205" spans="2:11" ht="15" customHeight="1">
      <c r="B205" s="325"/>
      <c r="C205" s="290"/>
      <c r="D205" s="290"/>
      <c r="E205" s="290"/>
      <c r="F205" s="283" t="s">
        <v>966</v>
      </c>
      <c r="G205" s="269"/>
      <c r="H205" s="378" t="s">
        <v>967</v>
      </c>
      <c r="I205" s="378"/>
      <c r="J205" s="378"/>
      <c r="K205" s="326"/>
    </row>
    <row r="206" spans="2:11" ht="15" customHeight="1">
      <c r="B206" s="325"/>
      <c r="C206" s="290"/>
      <c r="D206" s="290"/>
      <c r="E206" s="290"/>
      <c r="F206" s="283" t="s">
        <v>968</v>
      </c>
      <c r="G206" s="269"/>
      <c r="H206" s="378" t="s">
        <v>906</v>
      </c>
      <c r="I206" s="378"/>
      <c r="J206" s="378"/>
      <c r="K206" s="326"/>
    </row>
    <row r="207" spans="2:11" ht="15" customHeight="1">
      <c r="B207" s="325"/>
      <c r="C207" s="290"/>
      <c r="D207" s="290"/>
      <c r="E207" s="290"/>
      <c r="F207" s="327"/>
      <c r="G207" s="269"/>
      <c r="H207" s="328"/>
      <c r="I207" s="328"/>
      <c r="J207" s="328"/>
      <c r="K207" s="326"/>
    </row>
    <row r="208" spans="2:11" ht="15" customHeight="1">
      <c r="B208" s="325"/>
      <c r="C208" s="264" t="s">
        <v>1091</v>
      </c>
      <c r="D208" s="290"/>
      <c r="E208" s="290"/>
      <c r="F208" s="283">
        <v>1</v>
      </c>
      <c r="G208" s="269"/>
      <c r="H208" s="378" t="s">
        <v>1122</v>
      </c>
      <c r="I208" s="378"/>
      <c r="J208" s="378"/>
      <c r="K208" s="326"/>
    </row>
    <row r="209" spans="2:11" ht="15" customHeight="1">
      <c r="B209" s="325"/>
      <c r="C209" s="290"/>
      <c r="D209" s="290"/>
      <c r="E209" s="290"/>
      <c r="F209" s="283">
        <v>2</v>
      </c>
      <c r="G209" s="269"/>
      <c r="H209" s="378" t="s">
        <v>1123</v>
      </c>
      <c r="I209" s="378"/>
      <c r="J209" s="378"/>
      <c r="K209" s="326"/>
    </row>
    <row r="210" spans="2:11" ht="15" customHeight="1">
      <c r="B210" s="325"/>
      <c r="C210" s="290"/>
      <c r="D210" s="290"/>
      <c r="E210" s="290"/>
      <c r="F210" s="283">
        <v>3</v>
      </c>
      <c r="G210" s="269"/>
      <c r="H210" s="378" t="s">
        <v>1124</v>
      </c>
      <c r="I210" s="378"/>
      <c r="J210" s="378"/>
      <c r="K210" s="326"/>
    </row>
    <row r="211" spans="2:11" ht="15" customHeight="1">
      <c r="B211" s="325"/>
      <c r="C211" s="290"/>
      <c r="D211" s="290"/>
      <c r="E211" s="290"/>
      <c r="F211" s="283">
        <v>4</v>
      </c>
      <c r="G211" s="269"/>
      <c r="H211" s="378" t="s">
        <v>1125</v>
      </c>
      <c r="I211" s="378"/>
      <c r="J211" s="378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brigada</dc:creator>
  <cp:keywords/>
  <dc:description/>
  <cp:lastModifiedBy>Marcel Chmelík</cp:lastModifiedBy>
  <dcterms:created xsi:type="dcterms:W3CDTF">2016-09-23T07:26:16Z</dcterms:created>
  <dcterms:modified xsi:type="dcterms:W3CDTF">2017-01-16T11:11:13Z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