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17022 - NZM- Čáslav, Reko..." sheetId="2" r:id="rId2"/>
    <sheet name="VRN - Vedlejší rozpočtové..." sheetId="3" r:id="rId3"/>
    <sheet name="Pokyny pro vyplnění" sheetId="4" r:id="rId4"/>
  </sheets>
  <definedNames>
    <definedName name="_xlnm._FilterDatabase" localSheetId="1" hidden="1">'17022 - NZM- Čáslav, Reko...'!$C$91:$K$574</definedName>
    <definedName name="_xlnm._FilterDatabase" localSheetId="2" hidden="1">'VRN - Vedlejší rozpočtové...'!$C$80:$K$126</definedName>
    <definedName name="_xlnm.Print_Area" localSheetId="1">'17022 - NZM- Čáslav, Reko...'!$C$4:$J$34,'17022 - NZM- Čáslav, Reko...'!$C$40:$J$75,'17022 - NZM- Čáslav, Reko...'!$C$81:$K$574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'VRN - Vedlejší rozpočtové...'!$C$4:$J$36,'VRN - Vedlejší rozpočtové...'!$C$42:$J$62,'VRN - Vedlejší rozpočtové...'!$C$68:$K$126</definedName>
    <definedName name="_xlnm.Print_Titles" localSheetId="0">'Rekapitulace stavby'!$49:$49</definedName>
    <definedName name="_xlnm.Print_Titles" localSheetId="2">'VRN - Vedlejší rozpočtové...'!$80:$80</definedName>
  </definedNames>
  <calcPr calcId="145621"/>
</workbook>
</file>

<file path=xl/sharedStrings.xml><?xml version="1.0" encoding="utf-8"?>
<sst xmlns="http://schemas.openxmlformats.org/spreadsheetml/2006/main" count="6200" uniqueCount="854">
  <si>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</si>
  <si>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</si>
  <si>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</si>
  <si>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</si>
  <si>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</si>
  <si>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</si>
  <si>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</si>
  <si>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{270de37a-7a07-4f6f-99b6-a543df7514fd}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</si>
  <si>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</si>
  <si>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</si>
  <si>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</si>
  <si>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</si>
  <si>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</si>
  <si>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</si>
  <si>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</si>
  <si>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</si>
  <si>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17022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</si>
  <si>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</si>
  <si>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</si>
  <si>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NZM- Čáslav, Rekonstrukce haly K</t>
  </si>
  <si>
    <t>KSO:</t>
  </si>
  <si>
    <t>802 13 72</t>
  </si>
  <si>
    <t>CC-CZ:</t>
  </si>
  <si>
    <t>12621</t>
  </si>
  <si>
    <t>Místo:</t>
  </si>
  <si>
    <t>Čáslav</t>
  </si>
  <si>
    <t>Datum:</t>
  </si>
  <si>
    <t>9.3.2017</t>
  </si>
  <si>
    <t>CZ-CPV:</t>
  </si>
  <si>
    <t>45000000-7</t>
  </si>
  <si>
    <t>CZ-CPA:</t>
  </si>
  <si>
    <t>41.00.28</t>
  </si>
  <si>
    <t>Zadavatel:</t>
  </si>
  <si>
    <t>IČ:</t>
  </si>
  <si>
    <t/>
  </si>
  <si>
    <t>NZM Praha</t>
  </si>
  <si>
    <t>DIČ:</t>
  </si>
  <si>
    <t>Uchazeč:</t>
  </si>
  <si>
    <t>Vyplň údaj</t>
  </si>
  <si>
    <t>Projektant:</t>
  </si>
  <si>
    <t>Projektový atelier pro arch.a poz.st.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</si>
  <si>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</si>
  <si>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</si>
  <si>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</si>
  <si>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</si>
  <si>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</si>
  <si>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</si>
  <si>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</si>
  <si>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</si>
  <si>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</si>
  <si>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</si>
  <si>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</si>
  <si>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</si>
  <si>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</si>
  <si>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</si>
  <si>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</si>
  <si>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</si>
  <si>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</si>
  <si>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</si>
  <si>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</si>
  <si>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</si>
  <si>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</si>
  <si>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</si>
  <si>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</si>
  <si>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</si>
  <si>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</si>
  <si>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</si>
  <si>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</si>
  <si>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</si>
  <si>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</si>
  <si>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</si>
  <si>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</si>
  <si>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</si>
  <si>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</si>
  <si>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</si>
  <si>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</si>
  <si>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</si>
  <si>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</si>
  <si>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</si>
  <si>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</si>
  <si>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</si>
  <si>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</si>
  <si>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</si>
  <si>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</si>
  <si>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VRN</t>
  </si>
  <si>
    <t>Vedlejší rozpočtové náklady</t>
  </si>
  <si>
    <t>{906cee40-d5af-4cf1-99d2-b87c09ceaf5f}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</si>
  <si>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</si>
  <si>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</si>
  <si>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</si>
  <si>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</si>
  <si>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</si>
  <si>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</si>
  <si>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</si>
  <si>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</si>
  <si>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</si>
  <si>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</si>
  <si>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</si>
  <si>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</si>
  <si>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</si>
  <si>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</si>
  <si>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</si>
  <si>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</si>
  <si>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</si>
  <si>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</si>
  <si>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</si>
  <si>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</si>
  <si>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</si>
  <si>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</si>
  <si>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</si>
  <si>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</si>
  <si>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720 - Zdravotechnika</t>
  </si>
  <si>
    <t xml:space="preserve">    727 - Zdravotechnika - požární ochrana</t>
  </si>
  <si>
    <t xml:space="preserve">    764 - Konstrukce klempířské</t>
  </si>
  <si>
    <t xml:space="preserve">    767 - Konstrukce zámečnické</t>
  </si>
  <si>
    <t xml:space="preserve">    776 - Podlahy povlakové</t>
  </si>
  <si>
    <t xml:space="preserve">      783 - Dokončovací práce - nátěry</t>
  </si>
  <si>
    <t>M - Práce a dodávky M</t>
  </si>
  <si>
    <t xml:space="preserve">    21-M - Elektromontáže</t>
  </si>
  <si>
    <t xml:space="preserve">    22-M - Montáže slaboproudých technologických zařízení 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</si>
  <si>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</si>
  <si>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</si>
  <si>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</si>
  <si>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</si>
  <si>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</si>
  <si>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</si>
  <si>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</si>
  <si>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</si>
  <si>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</si>
  <si>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</si>
  <si>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</si>
  <si>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</si>
  <si>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</si>
  <si>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</si>
  <si>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</si>
  <si>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</si>
  <si>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</si>
  <si>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</si>
  <si>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</si>
  <si>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</si>
  <si>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113107144</t>
  </si>
  <si>
    <t>Odstranění podkladů nebo krytů s přemístěním hmot na skládku na vzdálenost do 3 m nebo s naložením na dopravní prostředek v ploše jednotlivě do 50 m2 živičných, o tl. vrstvy přes 150 do 200 mm</t>
  </si>
  <si>
    <t>m2</t>
  </si>
  <si>
    <t>CS ÚRS 2017 01</t>
  </si>
  <si>
    <t>4</t>
  </si>
  <si>
    <t>23757636</t>
  </si>
  <si>
    <t>VV</t>
  </si>
  <si>
    <t>plochy při hale jih a východ</t>
  </si>
  <si>
    <t>"SA-2_PŮDORYS.pdf</t>
  </si>
  <si>
    <t>80,235</t>
  </si>
  <si>
    <t>Součet</t>
  </si>
  <si>
    <t>113107137</t>
  </si>
  <si>
    <t>Odstranění podkladů nebo krytů s přemístěním hmot na skládku na vzdálenost do 3 m nebo s naložením na dopravní prostředek v ploše jednotlivě do 50 m2 z betonu vyztuženého sítěmi, o tl. vrstvy přes 150 do 300 mm</t>
  </si>
  <si>
    <t>-485045766</t>
  </si>
  <si>
    <t>nájezdová rampa</t>
  </si>
  <si>
    <t>26,373</t>
  </si>
  <si>
    <t>3</t>
  </si>
  <si>
    <t>139711101</t>
  </si>
  <si>
    <t>Vykopávka v uzavřených prostorách s naložením výkopku na dopravní prostředek v hornině tř. 1 až 4</t>
  </si>
  <si>
    <t>m3</t>
  </si>
  <si>
    <t>1277803972</t>
  </si>
  <si>
    <t>snížení podlahy pro novou skladbu</t>
  </si>
  <si>
    <t>42,800*13,130*0,240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</si>
  <si>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</si>
  <si>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</si>
  <si>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-516736769</t>
  </si>
  <si>
    <t>ze snížení podlahy pro novou skladbu</t>
  </si>
  <si>
    <t>5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</si>
  <si>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</si>
  <si>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</si>
  <si>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800925850</t>
  </si>
  <si>
    <t>134,871*10</t>
  </si>
  <si>
    <t>6</t>
  </si>
  <si>
    <t>171201201</t>
  </si>
  <si>
    <t>Uložení sypaniny na skládky</t>
  </si>
  <si>
    <t>806178696</t>
  </si>
  <si>
    <t>7</t>
  </si>
  <si>
    <t>171201211</t>
  </si>
  <si>
    <t>Uložení sypaniny poplatek za uložení sypaniny na skládce (skládkovné)</t>
  </si>
  <si>
    <t>t</t>
  </si>
  <si>
    <t>-1369271784</t>
  </si>
  <si>
    <t>134,871*2</t>
  </si>
  <si>
    <t>Zakládání</t>
  </si>
  <si>
    <t>8</t>
  </si>
  <si>
    <t>213311141</t>
  </si>
  <si>
    <t>Polštáře zhutněné pod základy ze štěrkopísku tříděného</t>
  </si>
  <si>
    <t>511102495</t>
  </si>
  <si>
    <t>skl. S1</t>
  </si>
  <si>
    <t>základová plocha</t>
  </si>
  <si>
    <t>13,13*42,80</t>
  </si>
  <si>
    <t>561,964*0,15</t>
  </si>
  <si>
    <t>9</t>
  </si>
  <si>
    <t>273322511</t>
  </si>
  <si>
    <t>Základy z betonu železového (bez výztuže) desky z betonu se zvýšenými nároky na prostředí tř. C 25/30</t>
  </si>
  <si>
    <t>1745086008</t>
  </si>
  <si>
    <t>10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</si>
  <si>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</si>
  <si>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</si>
  <si>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-1384908896</t>
  </si>
  <si>
    <t>13,13*0,15*2</t>
  </si>
  <si>
    <t>42,80*0,15*2</t>
  </si>
  <si>
    <t>11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</si>
  <si>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</si>
  <si>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</si>
  <si>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-296710791</t>
  </si>
  <si>
    <t>12</t>
  </si>
  <si>
    <t>273362021</t>
  </si>
  <si>
    <t>Výztuž základů desek ze svařovaných sítí z drátů typu KARI</t>
  </si>
  <si>
    <t>-355498506</t>
  </si>
  <si>
    <t>561,964*1,10*1,15*0,0079*1,15</t>
  </si>
  <si>
    <t>Komunikace pozemní</t>
  </si>
  <si>
    <t>13</t>
  </si>
  <si>
    <t>564851111</t>
  </si>
  <si>
    <t>Podklad ze štěrkodrti ŠD s rozprostřením a zhutněním, po zhutnění tl. 150 mm</t>
  </si>
  <si>
    <t>210991012</t>
  </si>
  <si>
    <t>14</t>
  </si>
  <si>
    <t>567114111</t>
  </si>
  <si>
    <t>Podklad ze směsi stmelené cementem SC bez dilatačních spár, s rozprostřením a zhutněním SC C 20/25 (PB I), po zhutnění tl. 100 mm</t>
  </si>
  <si>
    <t>48406971</t>
  </si>
  <si>
    <t>577145131</t>
  </si>
  <si>
    <t>Asfaltový beton vrstva obrusná ACO 16 (ABH) s rozprostřením a zhutněním z modifikovaného asfaltu, po zhutnění v pruhu šířky do 3 m tl. 50 mm</t>
  </si>
  <si>
    <t>1972851327</t>
  </si>
  <si>
    <t>Úpravy povrchů, podlahy a osazování výplní</t>
  </si>
  <si>
    <t>16</t>
  </si>
  <si>
    <t>631311235</t>
  </si>
  <si>
    <t>Mazanina z betonu prostého se zvýšenými nároky na prostředí tl. přes 120 do 240 mm tř. C 30/37</t>
  </si>
  <si>
    <t>-90503672</t>
  </si>
  <si>
    <t>561,964*0,18</t>
  </si>
  <si>
    <t>přípočet na boční vytažení</t>
  </si>
  <si>
    <t>13,13*0,20*0,18*2</t>
  </si>
  <si>
    <t>42,80*0,20*0,18*2</t>
  </si>
  <si>
    <t>17</t>
  </si>
  <si>
    <t>631319013</t>
  </si>
  <si>
    <t>Příplatek k cenám mazanin za úpravu povrchu mazaniny přehlazením, mazanina tl. přes 120 do 240 mm</t>
  </si>
  <si>
    <t>-330614781</t>
  </si>
  <si>
    <t>18</t>
  </si>
  <si>
    <t>631319206</t>
  </si>
  <si>
    <t>Příplatek k cenám betonových mazanin za vyztužení ocelovými vlákny (drátkobeton) objemové vyztužení 40 kg/m3</t>
  </si>
  <si>
    <t>-885619792</t>
  </si>
  <si>
    <t>19</t>
  </si>
  <si>
    <t>631351101</t>
  </si>
  <si>
    <t>Bednění v podlahách rýh a hran zřízení</t>
  </si>
  <si>
    <t>-897045631</t>
  </si>
  <si>
    <t>13,13*(0,18+0,20+0,20)*2</t>
  </si>
  <si>
    <t>42,80*(0,18+0,20+0,20)*2</t>
  </si>
  <si>
    <t>20</t>
  </si>
  <si>
    <t>631351102</t>
  </si>
  <si>
    <t>Bednění v podlahách rýh a hran odstranění</t>
  </si>
  <si>
    <t>1288638980</t>
  </si>
  <si>
    <t>631991101R</t>
  </si>
  <si>
    <t>Příplatek za tvrdící vsyp</t>
  </si>
  <si>
    <t>Kč</t>
  </si>
  <si>
    <t>-1664273983</t>
  </si>
  <si>
    <t>22</t>
  </si>
  <si>
    <t>631991111R</t>
  </si>
  <si>
    <t>Příplatek za dilatace</t>
  </si>
  <si>
    <t>752648783</t>
  </si>
  <si>
    <t>23</t>
  </si>
  <si>
    <t>637211111R</t>
  </si>
  <si>
    <t>Oprava okapového chodníku z betonových dlaždic tl 40 mm na MC 10  přeložením</t>
  </si>
  <si>
    <t>303319876</t>
  </si>
  <si>
    <t>42,800+4,248</t>
  </si>
  <si>
    <t>47,048*0,50</t>
  </si>
  <si>
    <t>24</t>
  </si>
  <si>
    <t>M</t>
  </si>
  <si>
    <t>592456200</t>
  </si>
  <si>
    <t>dlažba desková betonová 50x50x6 cm šedá</t>
  </si>
  <si>
    <t>1657119993</t>
  </si>
  <si>
    <t xml:space="preserve"> 60% -doplnění dlažby</t>
  </si>
  <si>
    <t>47,048*0,50*0,60*1,02</t>
  </si>
  <si>
    <t>Trubní vedení</t>
  </si>
  <si>
    <t>25</t>
  </si>
  <si>
    <t>899102211</t>
  </si>
  <si>
    <t>Demontáž poklopů litinových a ocelových včetně rámů, hmotnosti jednotlivě přes 50 do 100 Kg</t>
  </si>
  <si>
    <t>kus</t>
  </si>
  <si>
    <t>-69288517</t>
  </si>
  <si>
    <t>Z/15</t>
  </si>
  <si>
    <t>26</t>
  </si>
  <si>
    <t>899991111R</t>
  </si>
  <si>
    <t>Montáž osazení kanálového poklopu</t>
  </si>
  <si>
    <t>kg</t>
  </si>
  <si>
    <t>2122047978</t>
  </si>
  <si>
    <t>Z/1</t>
  </si>
  <si>
    <t>1,20*0,60*64</t>
  </si>
  <si>
    <t>27</t>
  </si>
  <si>
    <t>562306039R</t>
  </si>
  <si>
    <t>poklop dvoudílný pro těžký poojezd, 1200 x 600 x 60 mm</t>
  </si>
  <si>
    <t>32</t>
  </si>
  <si>
    <t>-1052729074</t>
  </si>
  <si>
    <t>Ostatní konstrukce a práce, bourání</t>
  </si>
  <si>
    <t>28</t>
  </si>
  <si>
    <t>919726121</t>
  </si>
  <si>
    <t>Geotextilie netkaná pro ochranu, separaci nebo filtraci měrná hmotnost do 200 g/m2</t>
  </si>
  <si>
    <t>1648216416</t>
  </si>
  <si>
    <t>29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</si>
  <si>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</si>
  <si>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</si>
  <si>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m</t>
  </si>
  <si>
    <t>1108549613</t>
  </si>
  <si>
    <t>30</t>
  </si>
  <si>
    <t>592275180</t>
  </si>
  <si>
    <t>žlabovka betonová 50x50x13 cm</t>
  </si>
  <si>
    <t>-1209296720</t>
  </si>
  <si>
    <t>40% - doplnění žlabovek</t>
  </si>
  <si>
    <t>47,048*2*0,40</t>
  </si>
  <si>
    <t>31</t>
  </si>
  <si>
    <t>935114122</t>
  </si>
  <si>
    <t>Štěrbinový odvodňovací betonový žlab se základem z betonu prostého a s obetonováním rozměru 450x500 mm bez obrubníku se spádem dna 0,5 %</t>
  </si>
  <si>
    <t>106071428</t>
  </si>
  <si>
    <t>10,500</t>
  </si>
  <si>
    <t>965043441R</t>
  </si>
  <si>
    <t>Bourání mazanin betonových s potěrem nebo teracem tl přes 150 mm pl přes 4 m2</t>
  </si>
  <si>
    <t>-1846513010</t>
  </si>
  <si>
    <t>561,964*0,25</t>
  </si>
  <si>
    <t>33</t>
  </si>
  <si>
    <t>965049112</t>
  </si>
  <si>
    <t>Bourání mazanin Příplatek k cenám za bourání mazanin betonových se svařovanou sítí, tl. přes 100 mm</t>
  </si>
  <si>
    <t>-27602334</t>
  </si>
  <si>
    <t>34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</si>
  <si>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</si>
  <si>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</si>
  <si>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1982843070</t>
  </si>
  <si>
    <t>35</t>
  </si>
  <si>
    <t>966991111R</t>
  </si>
  <si>
    <t>Demontáž plechového púřístavku</t>
  </si>
  <si>
    <t>580412552</t>
  </si>
  <si>
    <t>36</t>
  </si>
  <si>
    <t>969991111R</t>
  </si>
  <si>
    <t>Oprava zděného pilíře rozvaděče s omítkou</t>
  </si>
  <si>
    <t>2055605547</t>
  </si>
  <si>
    <t>37</t>
  </si>
  <si>
    <t>969991112R</t>
  </si>
  <si>
    <t>Přeložka zavětrování haly</t>
  </si>
  <si>
    <t>1656679962</t>
  </si>
  <si>
    <t>997</t>
  </si>
  <si>
    <t>Přesun sutě</t>
  </si>
  <si>
    <t>38</t>
  </si>
  <si>
    <t>997013211</t>
  </si>
  <si>
    <t>Vnitrostaveništní doprava suti a vybouraných hmot vodorovně do 50 m svisle ručně (nošením po schodech) pro budovy a haly výšky do 6 m</t>
  </si>
  <si>
    <t>-1282231908</t>
  </si>
  <si>
    <t>39</t>
  </si>
  <si>
    <t>997013501</t>
  </si>
  <si>
    <t>Odvoz suti a vybouraných hmot na skládku nebo meziskládku se složením, na vzdálenost do 1 km</t>
  </si>
  <si>
    <t>1182649573</t>
  </si>
  <si>
    <t>40</t>
  </si>
  <si>
    <t>997013509</t>
  </si>
  <si>
    <t>Odvoz suti a vybouraných hmot na skládku nebo meziskládku se složením, na vzdálenost Příplatek k ceně za každý další i započatý 1 km přes 1 km</t>
  </si>
  <si>
    <t>-1025022590</t>
  </si>
  <si>
    <t>386,963*19 'Přepočtené koeficientem množství</t>
  </si>
  <si>
    <t>41</t>
  </si>
  <si>
    <t>997013801</t>
  </si>
  <si>
    <t>Poplatek za uložení stavebního odpadu na skládce (skládkovné) betonového</t>
  </si>
  <si>
    <t>746341621</t>
  </si>
  <si>
    <t>998</t>
  </si>
  <si>
    <t>Přesun hmot</t>
  </si>
  <si>
    <t>42</t>
  </si>
  <si>
    <t>998014011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</si>
  <si>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jednopodlažní</t>
  </si>
  <si>
    <t>577366873</t>
  </si>
  <si>
    <t>PSV</t>
  </si>
  <si>
    <t>Práce a dodávky PSV</t>
  </si>
  <si>
    <t>711</t>
  </si>
  <si>
    <t>Izolace proti vodě, vlhkosti a plynům</t>
  </si>
  <si>
    <t>43</t>
  </si>
  <si>
    <t>711111001</t>
  </si>
  <si>
    <t>Provedení izolace proti zemní vlhkosti natěradly a tmely za studena na ploše vodorovné V nátěrem penetračním</t>
  </si>
  <si>
    <t>-361026487</t>
  </si>
  <si>
    <t>44</t>
  </si>
  <si>
    <t>711112001</t>
  </si>
  <si>
    <t>Provedení izolace proti zemní vlhkosti natěradly a tmely za studena na ploše svislé S nátěrem penetračním</t>
  </si>
  <si>
    <t>1615959657</t>
  </si>
  <si>
    <t>na vytažení lemu + boky desky</t>
  </si>
  <si>
    <t>13,13*(0,20+0,18)*2</t>
  </si>
  <si>
    <t>42,80*(0,20+0,18)*2</t>
  </si>
  <si>
    <t>45</t>
  </si>
  <si>
    <t>111631500</t>
  </si>
  <si>
    <t>lak asfaltový penetrační (MJ t) bal 9 kg</t>
  </si>
  <si>
    <t>356863457</t>
  </si>
  <si>
    <t>P</t>
  </si>
  <si>
    <t>Poznámka k položce:
Spotřeba 0,3-0,4kg/m2 dle povrchu, ředidlo technický benzín</t>
  </si>
  <si>
    <t>604,471*0,0003</t>
  </si>
  <si>
    <t>46</t>
  </si>
  <si>
    <t>711141559</t>
  </si>
  <si>
    <t>Provedení izolace proti zemní vlhkosti pásy přitavením NAIP na ploše vodorovné V</t>
  </si>
  <si>
    <t>-939339399</t>
  </si>
  <si>
    <t>s hliníkovou fólií</t>
  </si>
  <si>
    <t>s polyesterovým rounem</t>
  </si>
  <si>
    <t>47</t>
  </si>
  <si>
    <t>711142559</t>
  </si>
  <si>
    <t>Provedení izolace proti zemní vlhkosti pásy přitavením NAIP na ploše svislé S</t>
  </si>
  <si>
    <t>478754320</t>
  </si>
  <si>
    <t>48</t>
  </si>
  <si>
    <t>628560000</t>
  </si>
  <si>
    <t>pás asfaltovaný modifikovaný nosná vložka hliníková folie oboustraná mikrotenová folie</t>
  </si>
  <si>
    <t>-1027923142</t>
  </si>
  <si>
    <t>na vytažení lemu+ boku desky</t>
  </si>
  <si>
    <t>604,471*1,15</t>
  </si>
  <si>
    <t>49</t>
  </si>
  <si>
    <t>628522540</t>
  </si>
  <si>
    <t>pásy s modifikovaným asfaltem tl. 4,0 mm vložka polyesterové rouno minerální jemnozrnný posyp</t>
  </si>
  <si>
    <t>-1211075518</t>
  </si>
  <si>
    <t>50</t>
  </si>
  <si>
    <t>711491172</t>
  </si>
  <si>
    <t>Provedení izolace proti povrchové a podpovrchové tlakové vodě ostatní na ploše vodorovné V z textilií, vrstvy ochranné</t>
  </si>
  <si>
    <t>-72171084</t>
  </si>
  <si>
    <t>51</t>
  </si>
  <si>
    <t>711491272</t>
  </si>
  <si>
    <t>Provedení izolace proti povrchové a podpovrchové tlakové vodě ostatní na ploše svislé S z textilií, vrstvy ochranné</t>
  </si>
  <si>
    <t>-1707478348</t>
  </si>
  <si>
    <t>52</t>
  </si>
  <si>
    <t>693110490</t>
  </si>
  <si>
    <t>jutová tkanina 120 g/m2, šíře 100 cm, nábal 50 m, barva přírodní</t>
  </si>
  <si>
    <t>450722099</t>
  </si>
  <si>
    <t>604,471*1,05</t>
  </si>
  <si>
    <t>53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</si>
  <si>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</si>
  <si>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</si>
  <si>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</si>
  <si>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-183951387</t>
  </si>
  <si>
    <t>713</t>
  </si>
  <si>
    <t>Izolace tepelné</t>
  </si>
  <si>
    <t>54</t>
  </si>
  <si>
    <t>713131145</t>
  </si>
  <si>
    <t>Montáž tepelné izolace stěn rohožemi, pásy, deskami, dílci, bloky (izolační materiál ve specifikaci) lepením bodově</t>
  </si>
  <si>
    <t>1500994239</t>
  </si>
  <si>
    <t>na vytažení lemu + boky desky + podkladví vrstvy</t>
  </si>
  <si>
    <t>13,13*(0,20+0,18+0,02+0,04+0,04+0,15+0,15)*2</t>
  </si>
  <si>
    <t>42,80*(0,20+0,18+0,02+0,04+0,04+0,15+0,15)*2</t>
  </si>
  <si>
    <t>55</t>
  </si>
  <si>
    <t>283763520</t>
  </si>
  <si>
    <t>deska fasádní polystyrénová pro tepelné izolace spodní stavby 1250 x 600 x 50 mm</t>
  </si>
  <si>
    <t>1173835815</t>
  </si>
  <si>
    <t>Poznámka k položce:
lambda=0,034 [W / m K]</t>
  </si>
  <si>
    <t>87,251*1,02</t>
  </si>
  <si>
    <t>56</t>
  </si>
  <si>
    <t>998713101</t>
  </si>
  <si>
    <t>Přesun hmot pro izolace tepelné stanovený z hmotnosti přesunovaného materiálu vodorovná dopravní vzdálenost do 50 m v objektech výšky do 6 m</t>
  </si>
  <si>
    <t>-727515690</t>
  </si>
  <si>
    <t>720</t>
  </si>
  <si>
    <t>Zdravotechnika</t>
  </si>
  <si>
    <t>57</t>
  </si>
  <si>
    <t>7200991111</t>
  </si>
  <si>
    <t>Práce a dodávky spojené se zdravotechnikou celkem, specifikované v samostatné příloze</t>
  </si>
  <si>
    <t>189788264</t>
  </si>
  <si>
    <t>727</t>
  </si>
  <si>
    <t>Zdravotechnika - požární ochrana</t>
  </si>
  <si>
    <t>58</t>
  </si>
  <si>
    <t>727991111R</t>
  </si>
  <si>
    <t>Montáž základny přenosnéh hasícího přístroje</t>
  </si>
  <si>
    <t>-404316343</t>
  </si>
  <si>
    <t>59</t>
  </si>
  <si>
    <t>449321130</t>
  </si>
  <si>
    <t>přístroj hasicí ruční práškový 6 kg</t>
  </si>
  <si>
    <t>-726579491</t>
  </si>
  <si>
    <t>764</t>
  </si>
  <si>
    <t>Konstrukce klempířské</t>
  </si>
  <si>
    <t>60</t>
  </si>
  <si>
    <t>764216604</t>
  </si>
  <si>
    <t>Oplechování parapetů z pozinkovaného plechu s povrchovou úpravou rovných mechanicky kotvené, bez rohů rš 330 mm</t>
  </si>
  <si>
    <t>1759488858</t>
  </si>
  <si>
    <t>pomocně pro rš 350, syst=mové</t>
  </si>
  <si>
    <t>KL/3</t>
  </si>
  <si>
    <t>1,25*1</t>
  </si>
  <si>
    <t>61</t>
  </si>
  <si>
    <t>764216606</t>
  </si>
  <si>
    <t>Oplechování parapetů z pozinkovaného plechu s povrchovou úpravou rovných mechanicky kotvené, bez rohů rš 500 mm</t>
  </si>
  <si>
    <t>-1534021582</t>
  </si>
  <si>
    <t>pomocně pro rš 450, systémové</t>
  </si>
  <si>
    <t>KL/4</t>
  </si>
  <si>
    <t>1,00*1</t>
  </si>
  <si>
    <t>62</t>
  </si>
  <si>
    <t>764511602</t>
  </si>
  <si>
    <t>Žlab podokapní z pozinkovaného plechu s povrchovou úpravou včetně háků a čel půlkruhový rš 330 mm</t>
  </si>
  <si>
    <t>764724534</t>
  </si>
  <si>
    <t>pomocně pro rš 350 ,pro sytémové</t>
  </si>
  <si>
    <t>KL/1</t>
  </si>
  <si>
    <t>86,20</t>
  </si>
  <si>
    <t>63</t>
  </si>
  <si>
    <t>764511642</t>
  </si>
  <si>
    <t>Žlab podokapní z pozinkovaného plechu s povrchovou úpravou včetně háků a čel kotlík oválný (trychtýřový), rš žlabu/průměr svodu 330/100 mm</t>
  </si>
  <si>
    <t>-1229950825</t>
  </si>
  <si>
    <t>pomocně pro 350/100, systémové</t>
  </si>
  <si>
    <t>64</t>
  </si>
  <si>
    <t>764518622</t>
  </si>
  <si>
    <t>Svod z pozinkovaného plechu s upraveným povrchem včetně objímek, kolen a odskoků kruhový, průměru 100 mm</t>
  </si>
  <si>
    <t>-520563863</t>
  </si>
  <si>
    <t>pomocně pro systémové</t>
  </si>
  <si>
    <t>KL/2</t>
  </si>
  <si>
    <t>17,80</t>
  </si>
  <si>
    <t>65</t>
  </si>
  <si>
    <t>998764201</t>
  </si>
  <si>
    <t>Přesun hmot pro konstrukce klempířské stanovený procentní sazbou (%) z ceny vodorovná dopravní vzdálenost do 50 m v objektech výšky do 6 m</t>
  </si>
  <si>
    <t>830538640</t>
  </si>
  <si>
    <t>767</t>
  </si>
  <si>
    <t>Konstrukce zámečnické</t>
  </si>
  <si>
    <t>66</t>
  </si>
  <si>
    <t>767422101</t>
  </si>
  <si>
    <t>Montáž fasádních kovových obkladů kovová fasáda rošt opláštění</t>
  </si>
  <si>
    <t>319977543</t>
  </si>
  <si>
    <t>obnova všech ocelových prvků haly (opravy, náhrady, povrchová úprava)v ceně</t>
  </si>
  <si>
    <t>skl.S2</t>
  </si>
  <si>
    <t xml:space="preserve"> stěny</t>
  </si>
  <si>
    <t>skl. S2</t>
  </si>
  <si>
    <t>42,800*(4,20-0,12)*2</t>
  </si>
  <si>
    <t>13,130*(4,20-0,12+5,37-0,12)/2*2</t>
  </si>
  <si>
    <t>" Odpočty otvorů</t>
  </si>
  <si>
    <t>oken</t>
  </si>
  <si>
    <t>-0,75*2,00*6</t>
  </si>
  <si>
    <t>vrat</t>
  </si>
  <si>
    <t>-3,60*3,75*1</t>
  </si>
  <si>
    <t>-3,80*3,90*1</t>
  </si>
  <si>
    <t>průhledové stěny</t>
  </si>
  <si>
    <t>-4,00*3,00*1</t>
  </si>
  <si>
    <t>Mezisoučet</t>
  </si>
  <si>
    <t>skl. S3</t>
  </si>
  <si>
    <t>plocha střechy</t>
  </si>
  <si>
    <t>42,800*13,130*1/0,985"cos10°</t>
  </si>
  <si>
    <t>67</t>
  </si>
  <si>
    <t>553247180</t>
  </si>
  <si>
    <t>panel sendvičový stěnový vnější, izolace PIR, skryté kotvení, U= 0,18 W/m2K, modulová/celková šířka 1000/1050 mm, tl. 120 mm</t>
  </si>
  <si>
    <t>306369552</t>
  </si>
  <si>
    <t>pomocně pro systémové panely s izol. jádrem z pěny PIN, oboustranně kryté kovovým plechem</t>
  </si>
  <si>
    <t>422,431*1,08</t>
  </si>
  <si>
    <t>68</t>
  </si>
  <si>
    <t>553247320</t>
  </si>
  <si>
    <t>panel sendvičový střešní, izolace PIR, viditelné kotvení, U= 0,26 W/m2K, modulová/celková šířka 1000/1083 mm, tl. 120/80 mm</t>
  </si>
  <si>
    <t>1733836882</t>
  </si>
  <si>
    <t>skl.S3</t>
  </si>
  <si>
    <t>42,800*13,130</t>
  </si>
  <si>
    <t>561,964*1/0,985"cos10°</t>
  </si>
  <si>
    <t>570,522*1,08</t>
  </si>
  <si>
    <t>69</t>
  </si>
  <si>
    <t>767991111R</t>
  </si>
  <si>
    <t>Montáž a dodávka okna ozn.1, dle specifikace v tab výplně otvorů</t>
  </si>
  <si>
    <t>1635247928</t>
  </si>
  <si>
    <t>70</t>
  </si>
  <si>
    <t>767991112R</t>
  </si>
  <si>
    <t>Montáž a dodávka vrat ozn.2, dle specifikace v tab výplně otvorů</t>
  </si>
  <si>
    <t>383737672</t>
  </si>
  <si>
    <t>71</t>
  </si>
  <si>
    <t>767991113R</t>
  </si>
  <si>
    <t>Montáž a dodávka vrat ozn.3, dle specifikace v tab výplně otvorů</t>
  </si>
  <si>
    <t>-2021260186</t>
  </si>
  <si>
    <t>72</t>
  </si>
  <si>
    <t>767991114R</t>
  </si>
  <si>
    <t>Montáž a dodávka vrat ozn.4, dle specifikace v tab výplně otvorů</t>
  </si>
  <si>
    <t>533219217</t>
  </si>
  <si>
    <t>73</t>
  </si>
  <si>
    <t>767995112</t>
  </si>
  <si>
    <t>Montáž ostatních atypických zámečnických konstrukcí hmotnosti přes 5 do 10 kg</t>
  </si>
  <si>
    <t>1213832395</t>
  </si>
  <si>
    <t>statická nárada vzpěrek</t>
  </si>
  <si>
    <t>1,20*7,09*28</t>
  </si>
  <si>
    <t>74</t>
  </si>
  <si>
    <t>130104260</t>
  </si>
  <si>
    <t>úhelník ocelový rovnostranný, v jakosti 11 375, 60 x 60 x 8 mm</t>
  </si>
  <si>
    <t>1969688735</t>
  </si>
  <si>
    <t>Poznámka k položce:
Hmotnost: 7,09 kg/m</t>
  </si>
  <si>
    <t>1,20*0,00709*28*1,15</t>
  </si>
  <si>
    <t>776</t>
  </si>
  <si>
    <t>Podlahy povlakové</t>
  </si>
  <si>
    <t>783</t>
  </si>
  <si>
    <t>Dokončovací práce - nátěry</t>
  </si>
  <si>
    <t>75</t>
  </si>
  <si>
    <t>783314201</t>
  </si>
  <si>
    <t>Základní antikorozní nátěr zámečnických konstrukcí jednonásobný syntetický standardní</t>
  </si>
  <si>
    <t>-932140416</t>
  </si>
  <si>
    <t>0,274*32</t>
  </si>
  <si>
    <t>76</t>
  </si>
  <si>
    <t>783317101</t>
  </si>
  <si>
    <t>Krycí nátěr (email) zámečnických konstrukcí jednonásobný syntetický standardní</t>
  </si>
  <si>
    <t>1543936234</t>
  </si>
  <si>
    <t>dvojnásobný</t>
  </si>
  <si>
    <t>8,768*2</t>
  </si>
  <si>
    <t>77</t>
  </si>
  <si>
    <t>783901551</t>
  </si>
  <si>
    <t>Příprava podkladu betonových podlah před provedením nátěru omytím tlakovou vodou</t>
  </si>
  <si>
    <t>1455607218</t>
  </si>
  <si>
    <t>13,13*0,20*2</t>
  </si>
  <si>
    <t>42,80*0,20*2</t>
  </si>
  <si>
    <t>78</t>
  </si>
  <si>
    <t>783917161</t>
  </si>
  <si>
    <t>Krycí (uzavírací) nátěr betonových podlah dvojnásobný syntetický</t>
  </si>
  <si>
    <t>1198803835</t>
  </si>
  <si>
    <t>pomocně pro sytémový uzavírací nástřik</t>
  </si>
  <si>
    <t>Práce a dodávky M</t>
  </si>
  <si>
    <t>21-M</t>
  </si>
  <si>
    <t>Elektromontáže</t>
  </si>
  <si>
    <t>79</t>
  </si>
  <si>
    <t>210991111</t>
  </si>
  <si>
    <t>Práce a dodávky spojené se silnoproudem celkem, specifikované v samostatné příloze</t>
  </si>
  <si>
    <t>-608302602</t>
  </si>
  <si>
    <t>22-M</t>
  </si>
  <si>
    <t xml:space="preserve">Montáže slaboproudých technologických zařízení </t>
  </si>
  <si>
    <t>80</t>
  </si>
  <si>
    <t>220991111</t>
  </si>
  <si>
    <t>Práce a dodávky spojené se slaboproudem celkem, specifikované v samostatné příloze</t>
  </si>
  <si>
    <t>-876310135</t>
  </si>
  <si>
    <t>HZS</t>
  </si>
  <si>
    <t>Hodinové zúčtovací sazby</t>
  </si>
  <si>
    <t>81</t>
  </si>
  <si>
    <t>HZS1291</t>
  </si>
  <si>
    <t>Hodinové zúčtovací sazby profesí HSV zemní a pomocné práce pomocný stavební dělník</t>
  </si>
  <si>
    <t>hod</t>
  </si>
  <si>
    <t>512</t>
  </si>
  <si>
    <t>52262238</t>
  </si>
  <si>
    <t>obecné přípomoci</t>
  </si>
  <si>
    <t>82</t>
  </si>
  <si>
    <t>HZS1301</t>
  </si>
  <si>
    <t>Hodinové zúčtovací sazby profesí HSV provádění konstrukcí zedník</t>
  </si>
  <si>
    <t>-1802028060</t>
  </si>
  <si>
    <t>83</t>
  </si>
  <si>
    <t>111991111R</t>
  </si>
  <si>
    <t>pomocný materiál pro přípomoci, zdící, pojiva atp.</t>
  </si>
  <si>
    <t>238505566</t>
  </si>
  <si>
    <t>Objekt: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</si>
  <si>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</si>
  <si>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</si>
  <si>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</si>
  <si>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</si>
  <si>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</si>
  <si>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</si>
  <si>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</si>
  <si>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</si>
  <si>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</si>
  <si>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</si>
  <si>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-1570239903</t>
  </si>
  <si>
    <t>SONDY PRO STATIKU:</t>
  </si>
  <si>
    <t>OTEVŘENÍ VÝKLENKU 9KS</t>
  </si>
  <si>
    <t>KE ZHLAVÍ TRÁMŮ 2KS</t>
  </si>
  <si>
    <t>SONDY RESTAURÁTORSKÉ  BRÁNA 3KS OSTATNÍ ZAPOČTENY V ČÁ. RESTAUROVÁNÍ</t>
  </si>
  <si>
    <t>SONDY PRO NÁTĚRY OKEN</t>
  </si>
  <si>
    <t>36 KS</t>
  </si>
  <si>
    <t>VYTÝČENÍ SÍTÍ VNITŘNÍ I VNĚJŠÍ INFRASTRUKTURY</t>
  </si>
  <si>
    <t>KOMINICKÉ PRŮZKUMY</t>
  </si>
  <si>
    <t>012103000</t>
  </si>
  <si>
    <t>Průzkumné, geodetické a projektové práce geodetické práce před výstavbou</t>
  </si>
  <si>
    <t>CS ÚRS 2016 01</t>
  </si>
  <si>
    <t>120245129</t>
  </si>
  <si>
    <t>012203000</t>
  </si>
  <si>
    <t>Průzkumné, geodetické a projektové práce geodetické práce při provádění stavby</t>
  </si>
  <si>
    <t>-328459644</t>
  </si>
  <si>
    <t>012303000</t>
  </si>
  <si>
    <t>Průzkumné, geodetické a projektové práce geodetické práce po výstavbě</t>
  </si>
  <si>
    <t>CS ÚRS 2013 01</t>
  </si>
  <si>
    <t>-459994710</t>
  </si>
  <si>
    <t>013254000</t>
  </si>
  <si>
    <t>Průzkumné, geodetické a projektové práce projektové práce dokumentace stavby (výkresová a textová) skutečného provedení stavby</t>
  </si>
  <si>
    <t>-1438483531</t>
  </si>
  <si>
    <t>VRN3</t>
  </si>
  <si>
    <t>Zařízení staveniště</t>
  </si>
  <si>
    <t>030001000</t>
  </si>
  <si>
    <t>Základní rozdělení průvodních činností a nákladů zařízení staveniště</t>
  </si>
  <si>
    <t>-1398649762</t>
  </si>
  <si>
    <t>VRN4</t>
  </si>
  <si>
    <t>Inženýrská činnost</t>
  </si>
  <si>
    <t>045203000</t>
  </si>
  <si>
    <t>Inženýrská činnost kompletační a koordinační činnost kompletační činnost</t>
  </si>
  <si>
    <t>-184452820</t>
  </si>
  <si>
    <t>VRN9</t>
  </si>
  <si>
    <t>Ostatní náklady</t>
  </si>
  <si>
    <t>090001000</t>
  </si>
  <si>
    <t>Základní rozdělení průvodních činností a nákladů ostatní náklady</t>
  </si>
  <si>
    <t>-1780788723</t>
  </si>
  <si>
    <t>DOZORY, DOHLEDY, REVIZE, TECHNICKÁ POMOC</t>
  </si>
  <si>
    <t>PŘEDEPSANÉ KONTROLY PŮVODNÍCH PRVKŮ A KCÍ S OPRAVOU</t>
  </si>
  <si>
    <t xml:space="preserve">VÝROBNÍ DOKUMENTACE </t>
  </si>
  <si>
    <t>FOTODOKUMENTACE</t>
  </si>
  <si>
    <t>ODSTRANĚNÍ DŮSLEDKŮ STAVEBNÍ ČINNOSTI VČ.EV.OZELENĚNÍ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</si>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</sst>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8" t="s">
        <v>16</v>
      </c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29"/>
      <c r="AQ5" s="31"/>
      <c r="BE5" s="356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60" t="s">
        <v>19</v>
      </c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29"/>
      <c r="AQ6" s="31"/>
      <c r="BE6" s="357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57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57"/>
      <c r="BS8" s="24" t="s">
        <v>8</v>
      </c>
    </row>
    <row r="9" spans="2:71" ht="29.25" customHeight="1">
      <c r="B9" s="28"/>
      <c r="C9" s="29"/>
      <c r="D9" s="34" t="s">
        <v>28</v>
      </c>
      <c r="E9" s="29"/>
      <c r="F9" s="29"/>
      <c r="G9" s="29"/>
      <c r="H9" s="29"/>
      <c r="I9" s="29"/>
      <c r="J9" s="29"/>
      <c r="K9" s="39" t="s">
        <v>29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30</v>
      </c>
      <c r="AL9" s="29"/>
      <c r="AM9" s="29"/>
      <c r="AN9" s="39" t="s">
        <v>31</v>
      </c>
      <c r="AO9" s="29"/>
      <c r="AP9" s="29"/>
      <c r="AQ9" s="31"/>
      <c r="BE9" s="357"/>
      <c r="BS9" s="24" t="s">
        <v>8</v>
      </c>
    </row>
    <row r="10" spans="2:71" ht="14.45" customHeight="1">
      <c r="B10" s="28"/>
      <c r="C10" s="29"/>
      <c r="D10" s="37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33</v>
      </c>
      <c r="AL10" s="29"/>
      <c r="AM10" s="29"/>
      <c r="AN10" s="35" t="s">
        <v>34</v>
      </c>
      <c r="AO10" s="29"/>
      <c r="AP10" s="29"/>
      <c r="AQ10" s="31"/>
      <c r="BE10" s="357"/>
      <c r="BS10" s="24" t="s">
        <v>8</v>
      </c>
    </row>
    <row r="11" spans="2:71" ht="18.4" customHeight="1">
      <c r="B11" s="28"/>
      <c r="C11" s="29"/>
      <c r="D11" s="29"/>
      <c r="E11" s="35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36</v>
      </c>
      <c r="AL11" s="29"/>
      <c r="AM11" s="29"/>
      <c r="AN11" s="35" t="s">
        <v>34</v>
      </c>
      <c r="AO11" s="29"/>
      <c r="AP11" s="29"/>
      <c r="AQ11" s="31"/>
      <c r="BE11" s="357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7"/>
      <c r="BS12" s="24" t="s">
        <v>8</v>
      </c>
    </row>
    <row r="13" spans="2:71" ht="14.45" customHeight="1">
      <c r="B13" s="28"/>
      <c r="C13" s="29"/>
      <c r="D13" s="37" t="s">
        <v>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33</v>
      </c>
      <c r="AL13" s="29"/>
      <c r="AM13" s="29"/>
      <c r="AN13" s="40" t="s">
        <v>38</v>
      </c>
      <c r="AO13" s="29"/>
      <c r="AP13" s="29"/>
      <c r="AQ13" s="31"/>
      <c r="BE13" s="357"/>
      <c r="BS13" s="24" t="s">
        <v>8</v>
      </c>
    </row>
    <row r="14" spans="2:71" ht="13.5">
      <c r="B14" s="28"/>
      <c r="C14" s="29"/>
      <c r="D14" s="29"/>
      <c r="E14" s="361" t="s">
        <v>38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7" t="s">
        <v>36</v>
      </c>
      <c r="AL14" s="29"/>
      <c r="AM14" s="29"/>
      <c r="AN14" s="40" t="s">
        <v>38</v>
      </c>
      <c r="AO14" s="29"/>
      <c r="AP14" s="29"/>
      <c r="AQ14" s="31"/>
      <c r="BE14" s="357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7"/>
      <c r="BS15" s="24" t="s">
        <v>6</v>
      </c>
    </row>
    <row r="16" spans="2:71" ht="14.45" customHeight="1">
      <c r="B16" s="28"/>
      <c r="C16" s="29"/>
      <c r="D16" s="37" t="s">
        <v>39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33</v>
      </c>
      <c r="AL16" s="29"/>
      <c r="AM16" s="29"/>
      <c r="AN16" s="35" t="s">
        <v>34</v>
      </c>
      <c r="AO16" s="29"/>
      <c r="AP16" s="29"/>
      <c r="AQ16" s="31"/>
      <c r="BE16" s="357"/>
      <c r="BS16" s="24" t="s">
        <v>6</v>
      </c>
    </row>
    <row r="17" spans="2:71" ht="18.4" customHeight="1">
      <c r="B17" s="28"/>
      <c r="C17" s="29"/>
      <c r="D17" s="29"/>
      <c r="E17" s="35" t="s">
        <v>40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36</v>
      </c>
      <c r="AL17" s="29"/>
      <c r="AM17" s="29"/>
      <c r="AN17" s="35" t="s">
        <v>34</v>
      </c>
      <c r="AO17" s="29"/>
      <c r="AP17" s="29"/>
      <c r="AQ17" s="31"/>
      <c r="BE17" s="357"/>
      <c r="BS17" s="24" t="s">
        <v>41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7"/>
      <c r="BS18" s="24" t="s">
        <v>8</v>
      </c>
    </row>
    <row r="19" spans="2:71" ht="14.45" customHeight="1">
      <c r="B19" s="28"/>
      <c r="C19" s="29"/>
      <c r="D19" s="37" t="s">
        <v>42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7"/>
      <c r="BS19" s="24" t="s">
        <v>8</v>
      </c>
    </row>
    <row r="20" spans="2:71" ht="22.5" customHeight="1">
      <c r="B20" s="28"/>
      <c r="C20" s="29"/>
      <c r="D20" s="29"/>
      <c r="E20" s="363" t="s">
        <v>34</v>
      </c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29"/>
      <c r="AP20" s="29"/>
      <c r="AQ20" s="31"/>
      <c r="BE20" s="357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7"/>
    </row>
    <row r="22" spans="2:57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57"/>
    </row>
    <row r="23" spans="2:57" s="1" customFormat="1" ht="25.9" customHeight="1">
      <c r="B23" s="42"/>
      <c r="C23" s="43"/>
      <c r="D23" s="44" t="s">
        <v>43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64">
        <f>ROUND(AG51,2)</f>
        <v>0</v>
      </c>
      <c r="AL23" s="365"/>
      <c r="AM23" s="365"/>
      <c r="AN23" s="365"/>
      <c r="AO23" s="365"/>
      <c r="AP23" s="43"/>
      <c r="AQ23" s="46"/>
      <c r="BE23" s="357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57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66" t="s">
        <v>44</v>
      </c>
      <c r="M25" s="366"/>
      <c r="N25" s="366"/>
      <c r="O25" s="366"/>
      <c r="P25" s="43"/>
      <c r="Q25" s="43"/>
      <c r="R25" s="43"/>
      <c r="S25" s="43"/>
      <c r="T25" s="43"/>
      <c r="U25" s="43"/>
      <c r="V25" s="43"/>
      <c r="W25" s="366" t="s">
        <v>45</v>
      </c>
      <c r="X25" s="366"/>
      <c r="Y25" s="366"/>
      <c r="Z25" s="366"/>
      <c r="AA25" s="366"/>
      <c r="AB25" s="366"/>
      <c r="AC25" s="366"/>
      <c r="AD25" s="366"/>
      <c r="AE25" s="366"/>
      <c r="AF25" s="43"/>
      <c r="AG25" s="43"/>
      <c r="AH25" s="43"/>
      <c r="AI25" s="43"/>
      <c r="AJ25" s="43"/>
      <c r="AK25" s="366" t="s">
        <v>46</v>
      </c>
      <c r="AL25" s="366"/>
      <c r="AM25" s="366"/>
      <c r="AN25" s="366"/>
      <c r="AO25" s="366"/>
      <c r="AP25" s="43"/>
      <c r="AQ25" s="46"/>
      <c r="BE25" s="357"/>
    </row>
    <row r="26" spans="2:57" s="2" customFormat="1" ht="14.45" customHeight="1">
      <c r="B26" s="48"/>
      <c r="C26" s="49"/>
      <c r="D26" s="50" t="s">
        <v>47</v>
      </c>
      <c r="E26" s="49"/>
      <c r="F26" s="50" t="s">
        <v>48</v>
      </c>
      <c r="G26" s="49"/>
      <c r="H26" s="49"/>
      <c r="I26" s="49"/>
      <c r="J26" s="49"/>
      <c r="K26" s="49"/>
      <c r="L26" s="367">
        <v>0.21</v>
      </c>
      <c r="M26" s="368"/>
      <c r="N26" s="368"/>
      <c r="O26" s="368"/>
      <c r="P26" s="49"/>
      <c r="Q26" s="49"/>
      <c r="R26" s="49"/>
      <c r="S26" s="49"/>
      <c r="T26" s="49"/>
      <c r="U26" s="49"/>
      <c r="V26" s="49"/>
      <c r="W26" s="369">
        <f>ROUND(AZ51,2)</f>
        <v>0</v>
      </c>
      <c r="X26" s="368"/>
      <c r="Y26" s="368"/>
      <c r="Z26" s="368"/>
      <c r="AA26" s="368"/>
      <c r="AB26" s="368"/>
      <c r="AC26" s="368"/>
      <c r="AD26" s="368"/>
      <c r="AE26" s="368"/>
      <c r="AF26" s="49"/>
      <c r="AG26" s="49"/>
      <c r="AH26" s="49"/>
      <c r="AI26" s="49"/>
      <c r="AJ26" s="49"/>
      <c r="AK26" s="369">
        <f>ROUND(AV51,2)</f>
        <v>0</v>
      </c>
      <c r="AL26" s="368"/>
      <c r="AM26" s="368"/>
      <c r="AN26" s="368"/>
      <c r="AO26" s="368"/>
      <c r="AP26" s="49"/>
      <c r="AQ26" s="51"/>
      <c r="BE26" s="357"/>
    </row>
    <row r="27" spans="2:57" s="2" customFormat="1" ht="14.45" customHeight="1">
      <c r="B27" s="48"/>
      <c r="C27" s="49"/>
      <c r="D27" s="49"/>
      <c r="E27" s="49"/>
      <c r="F27" s="50" t="s">
        <v>49</v>
      </c>
      <c r="G27" s="49"/>
      <c r="H27" s="49"/>
      <c r="I27" s="49"/>
      <c r="J27" s="49"/>
      <c r="K27" s="49"/>
      <c r="L27" s="367">
        <v>0.15</v>
      </c>
      <c r="M27" s="368"/>
      <c r="N27" s="368"/>
      <c r="O27" s="368"/>
      <c r="P27" s="49"/>
      <c r="Q27" s="49"/>
      <c r="R27" s="49"/>
      <c r="S27" s="49"/>
      <c r="T27" s="49"/>
      <c r="U27" s="49"/>
      <c r="V27" s="49"/>
      <c r="W27" s="369">
        <f>ROUND(BA51,2)</f>
        <v>0</v>
      </c>
      <c r="X27" s="368"/>
      <c r="Y27" s="368"/>
      <c r="Z27" s="368"/>
      <c r="AA27" s="368"/>
      <c r="AB27" s="368"/>
      <c r="AC27" s="368"/>
      <c r="AD27" s="368"/>
      <c r="AE27" s="368"/>
      <c r="AF27" s="49"/>
      <c r="AG27" s="49"/>
      <c r="AH27" s="49"/>
      <c r="AI27" s="49"/>
      <c r="AJ27" s="49"/>
      <c r="AK27" s="369">
        <f>ROUND(AW51,2)</f>
        <v>0</v>
      </c>
      <c r="AL27" s="368"/>
      <c r="AM27" s="368"/>
      <c r="AN27" s="368"/>
      <c r="AO27" s="368"/>
      <c r="AP27" s="49"/>
      <c r="AQ27" s="51"/>
      <c r="BE27" s="357"/>
    </row>
    <row r="28" spans="2:57" s="2" customFormat="1" ht="14.45" customHeight="1" hidden="1">
      <c r="B28" s="48"/>
      <c r="C28" s="49"/>
      <c r="D28" s="49"/>
      <c r="E28" s="49"/>
      <c r="F28" s="50" t="s">
        <v>50</v>
      </c>
      <c r="G28" s="49"/>
      <c r="H28" s="49"/>
      <c r="I28" s="49"/>
      <c r="J28" s="49"/>
      <c r="K28" s="49"/>
      <c r="L28" s="367">
        <v>0.21</v>
      </c>
      <c r="M28" s="368"/>
      <c r="N28" s="368"/>
      <c r="O28" s="368"/>
      <c r="P28" s="49"/>
      <c r="Q28" s="49"/>
      <c r="R28" s="49"/>
      <c r="S28" s="49"/>
      <c r="T28" s="49"/>
      <c r="U28" s="49"/>
      <c r="V28" s="49"/>
      <c r="W28" s="369">
        <f>ROUND(BB51,2)</f>
        <v>0</v>
      </c>
      <c r="X28" s="368"/>
      <c r="Y28" s="368"/>
      <c r="Z28" s="368"/>
      <c r="AA28" s="368"/>
      <c r="AB28" s="368"/>
      <c r="AC28" s="368"/>
      <c r="AD28" s="368"/>
      <c r="AE28" s="368"/>
      <c r="AF28" s="49"/>
      <c r="AG28" s="49"/>
      <c r="AH28" s="49"/>
      <c r="AI28" s="49"/>
      <c r="AJ28" s="49"/>
      <c r="AK28" s="369">
        <v>0</v>
      </c>
      <c r="AL28" s="368"/>
      <c r="AM28" s="368"/>
      <c r="AN28" s="368"/>
      <c r="AO28" s="368"/>
      <c r="AP28" s="49"/>
      <c r="AQ28" s="51"/>
      <c r="BE28" s="357"/>
    </row>
    <row r="29" spans="2:57" s="2" customFormat="1" ht="14.45" customHeight="1" hidden="1">
      <c r="B29" s="48"/>
      <c r="C29" s="49"/>
      <c r="D29" s="49"/>
      <c r="E29" s="49"/>
      <c r="F29" s="50" t="s">
        <v>51</v>
      </c>
      <c r="G29" s="49"/>
      <c r="H29" s="49"/>
      <c r="I29" s="49"/>
      <c r="J29" s="49"/>
      <c r="K29" s="49"/>
      <c r="L29" s="367">
        <v>0.15</v>
      </c>
      <c r="M29" s="368"/>
      <c r="N29" s="368"/>
      <c r="O29" s="368"/>
      <c r="P29" s="49"/>
      <c r="Q29" s="49"/>
      <c r="R29" s="49"/>
      <c r="S29" s="49"/>
      <c r="T29" s="49"/>
      <c r="U29" s="49"/>
      <c r="V29" s="49"/>
      <c r="W29" s="369">
        <f>ROUND(BC51,2)</f>
        <v>0</v>
      </c>
      <c r="X29" s="368"/>
      <c r="Y29" s="368"/>
      <c r="Z29" s="368"/>
      <c r="AA29" s="368"/>
      <c r="AB29" s="368"/>
      <c r="AC29" s="368"/>
      <c r="AD29" s="368"/>
      <c r="AE29" s="368"/>
      <c r="AF29" s="49"/>
      <c r="AG29" s="49"/>
      <c r="AH29" s="49"/>
      <c r="AI29" s="49"/>
      <c r="AJ29" s="49"/>
      <c r="AK29" s="369">
        <v>0</v>
      </c>
      <c r="AL29" s="368"/>
      <c r="AM29" s="368"/>
      <c r="AN29" s="368"/>
      <c r="AO29" s="368"/>
      <c r="AP29" s="49"/>
      <c r="AQ29" s="51"/>
      <c r="BE29" s="357"/>
    </row>
    <row r="30" spans="2:57" s="2" customFormat="1" ht="14.45" customHeight="1" hidden="1">
      <c r="B30" s="48"/>
      <c r="C30" s="49"/>
      <c r="D30" s="49"/>
      <c r="E30" s="49"/>
      <c r="F30" s="50" t="s">
        <v>52</v>
      </c>
      <c r="G30" s="49"/>
      <c r="H30" s="49"/>
      <c r="I30" s="49"/>
      <c r="J30" s="49"/>
      <c r="K30" s="49"/>
      <c r="L30" s="367">
        <v>0</v>
      </c>
      <c r="M30" s="368"/>
      <c r="N30" s="368"/>
      <c r="O30" s="368"/>
      <c r="P30" s="49"/>
      <c r="Q30" s="49"/>
      <c r="R30" s="49"/>
      <c r="S30" s="49"/>
      <c r="T30" s="49"/>
      <c r="U30" s="49"/>
      <c r="V30" s="49"/>
      <c r="W30" s="369">
        <f>ROUND(BD51,2)</f>
        <v>0</v>
      </c>
      <c r="X30" s="368"/>
      <c r="Y30" s="368"/>
      <c r="Z30" s="368"/>
      <c r="AA30" s="368"/>
      <c r="AB30" s="368"/>
      <c r="AC30" s="368"/>
      <c r="AD30" s="368"/>
      <c r="AE30" s="368"/>
      <c r="AF30" s="49"/>
      <c r="AG30" s="49"/>
      <c r="AH30" s="49"/>
      <c r="AI30" s="49"/>
      <c r="AJ30" s="49"/>
      <c r="AK30" s="369">
        <v>0</v>
      </c>
      <c r="AL30" s="368"/>
      <c r="AM30" s="368"/>
      <c r="AN30" s="368"/>
      <c r="AO30" s="368"/>
      <c r="AP30" s="49"/>
      <c r="AQ30" s="51"/>
      <c r="BE30" s="357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57"/>
    </row>
    <row r="32" spans="2:57" s="1" customFormat="1" ht="25.9" customHeight="1">
      <c r="B32" s="42"/>
      <c r="C32" s="52"/>
      <c r="D32" s="53" t="s">
        <v>53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54</v>
      </c>
      <c r="U32" s="54"/>
      <c r="V32" s="54"/>
      <c r="W32" s="54"/>
      <c r="X32" s="370" t="s">
        <v>55</v>
      </c>
      <c r="Y32" s="371"/>
      <c r="Z32" s="371"/>
      <c r="AA32" s="371"/>
      <c r="AB32" s="371"/>
      <c r="AC32" s="54"/>
      <c r="AD32" s="54"/>
      <c r="AE32" s="54"/>
      <c r="AF32" s="54"/>
      <c r="AG32" s="54"/>
      <c r="AH32" s="54"/>
      <c r="AI32" s="54"/>
      <c r="AJ32" s="54"/>
      <c r="AK32" s="372">
        <f>SUM(AK23:AK30)</f>
        <v>0</v>
      </c>
      <c r="AL32" s="371"/>
      <c r="AM32" s="371"/>
      <c r="AN32" s="371"/>
      <c r="AO32" s="373"/>
      <c r="AP32" s="52"/>
      <c r="AQ32" s="56"/>
      <c r="BE32" s="357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56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17022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74" t="str">
        <f>K6</f>
        <v>NZM- Čáslav, Rekonstrukce haly K</v>
      </c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24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Čáslav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26</v>
      </c>
      <c r="AJ44" s="64"/>
      <c r="AK44" s="64"/>
      <c r="AL44" s="64"/>
      <c r="AM44" s="376" t="str">
        <f>IF(AN8="","",AN8)</f>
        <v>9.3.2017</v>
      </c>
      <c r="AN44" s="376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32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NZM Praha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39</v>
      </c>
      <c r="AJ46" s="64"/>
      <c r="AK46" s="64"/>
      <c r="AL46" s="64"/>
      <c r="AM46" s="377" t="str">
        <f>IF(E17="","",E17)</f>
        <v>Projektový atelier pro arch.a poz.st.</v>
      </c>
      <c r="AN46" s="377"/>
      <c r="AO46" s="377"/>
      <c r="AP46" s="377"/>
      <c r="AQ46" s="64"/>
      <c r="AR46" s="62"/>
      <c r="AS46" s="378" t="s">
        <v>57</v>
      </c>
      <c r="AT46" s="379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37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80"/>
      <c r="AT47" s="381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82"/>
      <c r="AT48" s="383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84" t="s">
        <v>58</v>
      </c>
      <c r="D49" s="385"/>
      <c r="E49" s="385"/>
      <c r="F49" s="385"/>
      <c r="G49" s="385"/>
      <c r="H49" s="80"/>
      <c r="I49" s="386" t="s">
        <v>59</v>
      </c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7" t="s">
        <v>60</v>
      </c>
      <c r="AH49" s="385"/>
      <c r="AI49" s="385"/>
      <c r="AJ49" s="385"/>
      <c r="AK49" s="385"/>
      <c r="AL49" s="385"/>
      <c r="AM49" s="385"/>
      <c r="AN49" s="386" t="s">
        <v>61</v>
      </c>
      <c r="AO49" s="385"/>
      <c r="AP49" s="385"/>
      <c r="AQ49" s="81" t="s">
        <v>62</v>
      </c>
      <c r="AR49" s="62"/>
      <c r="AS49" s="82" t="s">
        <v>63</v>
      </c>
      <c r="AT49" s="83" t="s">
        <v>64</v>
      </c>
      <c r="AU49" s="83" t="s">
        <v>65</v>
      </c>
      <c r="AV49" s="83" t="s">
        <v>66</v>
      </c>
      <c r="AW49" s="83" t="s">
        <v>67</v>
      </c>
      <c r="AX49" s="83" t="s">
        <v>68</v>
      </c>
      <c r="AY49" s="83" t="s">
        <v>69</v>
      </c>
      <c r="AZ49" s="83" t="s">
        <v>70</v>
      </c>
      <c r="BA49" s="83" t="s">
        <v>71</v>
      </c>
      <c r="BB49" s="83" t="s">
        <v>72</v>
      </c>
      <c r="BC49" s="83" t="s">
        <v>73</v>
      </c>
      <c r="BD49" s="84" t="s">
        <v>74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75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91">
        <f>ROUND(SUM(AG52:AG53),2)</f>
        <v>0</v>
      </c>
      <c r="AH51" s="391"/>
      <c r="AI51" s="391"/>
      <c r="AJ51" s="391"/>
      <c r="AK51" s="391"/>
      <c r="AL51" s="391"/>
      <c r="AM51" s="391"/>
      <c r="AN51" s="392">
        <f>SUM(AG51,AT51)</f>
        <v>0</v>
      </c>
      <c r="AO51" s="392"/>
      <c r="AP51" s="392"/>
      <c r="AQ51" s="90" t="s">
        <v>34</v>
      </c>
      <c r="AR51" s="72"/>
      <c r="AS51" s="91">
        <f>ROUND(SUM(AS52:AS53),2)</f>
        <v>0</v>
      </c>
      <c r="AT51" s="92">
        <f>ROUND(SUM(AV51:AW51),2)</f>
        <v>0</v>
      </c>
      <c r="AU51" s="93">
        <f>ROUND(SUM(AU52:AU53),5)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ROUND(SUM(AZ52:AZ53),2)</f>
        <v>0</v>
      </c>
      <c r="BA51" s="92">
        <f>ROUND(SUM(BA52:BA53),2)</f>
        <v>0</v>
      </c>
      <c r="BB51" s="92">
        <f>ROUND(SUM(BB52:BB53),2)</f>
        <v>0</v>
      </c>
      <c r="BC51" s="92">
        <f>ROUND(SUM(BC52:BC53),2)</f>
        <v>0</v>
      </c>
      <c r="BD51" s="94">
        <f>ROUND(SUM(BD52:BD53),2)</f>
        <v>0</v>
      </c>
      <c r="BS51" s="95" t="s">
        <v>76</v>
      </c>
      <c r="BT51" s="95" t="s">
        <v>77</v>
      </c>
      <c r="BV51" s="95" t="s">
        <v>78</v>
      </c>
      <c r="BW51" s="95" t="s">
        <v>7</v>
      </c>
      <c r="BX51" s="95" t="s">
        <v>79</v>
      </c>
      <c r="CL51" s="95" t="s">
        <v>21</v>
      </c>
    </row>
    <row r="52" spans="1:90" s="5" customFormat="1" ht="22.5" customHeight="1">
      <c r="A52" s="96" t="s">
        <v>80</v>
      </c>
      <c r="B52" s="97"/>
      <c r="C52" s="98"/>
      <c r="D52" s="390" t="s">
        <v>16</v>
      </c>
      <c r="E52" s="390"/>
      <c r="F52" s="390"/>
      <c r="G52" s="390"/>
      <c r="H52" s="390"/>
      <c r="I52" s="99"/>
      <c r="J52" s="390" t="s">
        <v>19</v>
      </c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88">
        <f>'17022 - NZM- Čáslav, Reko...'!J25</f>
        <v>0</v>
      </c>
      <c r="AH52" s="389"/>
      <c r="AI52" s="389"/>
      <c r="AJ52" s="389"/>
      <c r="AK52" s="389"/>
      <c r="AL52" s="389"/>
      <c r="AM52" s="389"/>
      <c r="AN52" s="388">
        <f>SUM(AG52,AT52)</f>
        <v>0</v>
      </c>
      <c r="AO52" s="389"/>
      <c r="AP52" s="389"/>
      <c r="AQ52" s="100" t="s">
        <v>81</v>
      </c>
      <c r="AR52" s="101"/>
      <c r="AS52" s="102">
        <v>0</v>
      </c>
      <c r="AT52" s="103">
        <f>ROUND(SUM(AV52:AW52),2)</f>
        <v>0</v>
      </c>
      <c r="AU52" s="104">
        <f>'17022 - NZM- Čáslav, Reko...'!P92</f>
        <v>0</v>
      </c>
      <c r="AV52" s="103">
        <f>'17022 - NZM- Čáslav, Reko...'!J28</f>
        <v>0</v>
      </c>
      <c r="AW52" s="103">
        <f>'17022 - NZM- Čáslav, Reko...'!J29</f>
        <v>0</v>
      </c>
      <c r="AX52" s="103">
        <f>'17022 - NZM- Čáslav, Reko...'!J30</f>
        <v>0</v>
      </c>
      <c r="AY52" s="103">
        <f>'17022 - NZM- Čáslav, Reko...'!J31</f>
        <v>0</v>
      </c>
      <c r="AZ52" s="103">
        <f>'17022 - NZM- Čáslav, Reko...'!F28</f>
        <v>0</v>
      </c>
      <c r="BA52" s="103">
        <f>'17022 - NZM- Čáslav, Reko...'!F29</f>
        <v>0</v>
      </c>
      <c r="BB52" s="103">
        <f>'17022 - NZM- Čáslav, Reko...'!F30</f>
        <v>0</v>
      </c>
      <c r="BC52" s="103">
        <f>'17022 - NZM- Čáslav, Reko...'!F31</f>
        <v>0</v>
      </c>
      <c r="BD52" s="105">
        <f>'17022 - NZM- Čáslav, Reko...'!F32</f>
        <v>0</v>
      </c>
      <c r="BT52" s="106" t="s">
        <v>82</v>
      </c>
      <c r="BU52" s="106" t="s">
        <v>83</v>
      </c>
      <c r="BV52" s="106" t="s">
        <v>78</v>
      </c>
      <c r="BW52" s="106" t="s">
        <v>7</v>
      </c>
      <c r="BX52" s="106" t="s">
        <v>79</v>
      </c>
      <c r="CL52" s="106" t="s">
        <v>21</v>
      </c>
    </row>
    <row r="53" spans="1:91" s="5" customFormat="1" ht="22.5" customHeight="1">
      <c r="A53" s="96" t="s">
        <v>80</v>
      </c>
      <c r="B53" s="97"/>
      <c r="C53" s="98"/>
      <c r="D53" s="390" t="s">
        <v>84</v>
      </c>
      <c r="E53" s="390"/>
      <c r="F53" s="390"/>
      <c r="G53" s="390"/>
      <c r="H53" s="390"/>
      <c r="I53" s="99"/>
      <c r="J53" s="390" t="s">
        <v>85</v>
      </c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88">
        <f>'VRN - Vedlejší rozpočtové...'!J27</f>
        <v>0</v>
      </c>
      <c r="AH53" s="389"/>
      <c r="AI53" s="389"/>
      <c r="AJ53" s="389"/>
      <c r="AK53" s="389"/>
      <c r="AL53" s="389"/>
      <c r="AM53" s="389"/>
      <c r="AN53" s="388">
        <f>SUM(AG53,AT53)</f>
        <v>0</v>
      </c>
      <c r="AO53" s="389"/>
      <c r="AP53" s="389"/>
      <c r="AQ53" s="100" t="s">
        <v>81</v>
      </c>
      <c r="AR53" s="101"/>
      <c r="AS53" s="107">
        <v>0</v>
      </c>
      <c r="AT53" s="108">
        <f>ROUND(SUM(AV53:AW53),2)</f>
        <v>0</v>
      </c>
      <c r="AU53" s="109">
        <f>'VRN - Vedlejší rozpočtové...'!P81</f>
        <v>0</v>
      </c>
      <c r="AV53" s="108">
        <f>'VRN - Vedlejší rozpočtové...'!J30</f>
        <v>0</v>
      </c>
      <c r="AW53" s="108">
        <f>'VRN - Vedlejší rozpočtové...'!J31</f>
        <v>0</v>
      </c>
      <c r="AX53" s="108">
        <f>'VRN - Vedlejší rozpočtové...'!J32</f>
        <v>0</v>
      </c>
      <c r="AY53" s="108">
        <f>'VRN - Vedlejší rozpočtové...'!J33</f>
        <v>0</v>
      </c>
      <c r="AZ53" s="108">
        <f>'VRN - Vedlejší rozpočtové...'!F30</f>
        <v>0</v>
      </c>
      <c r="BA53" s="108">
        <f>'VRN - Vedlejší rozpočtové...'!F31</f>
        <v>0</v>
      </c>
      <c r="BB53" s="108">
        <f>'VRN - Vedlejší rozpočtové...'!F32</f>
        <v>0</v>
      </c>
      <c r="BC53" s="108">
        <f>'VRN - Vedlejší rozpočtové...'!F33</f>
        <v>0</v>
      </c>
      <c r="BD53" s="110">
        <f>'VRN - Vedlejší rozpočtové...'!F34</f>
        <v>0</v>
      </c>
      <c r="BT53" s="106" t="s">
        <v>82</v>
      </c>
      <c r="BV53" s="106" t="s">
        <v>78</v>
      </c>
      <c r="BW53" s="106" t="s">
        <v>86</v>
      </c>
      <c r="BX53" s="106" t="s">
        <v>7</v>
      </c>
      <c r="CL53" s="106" t="s">
        <v>21</v>
      </c>
      <c r="CM53" s="106" t="s">
        <v>87</v>
      </c>
    </row>
    <row r="54" spans="2:44" s="1" customFormat="1" ht="30" customHeight="1">
      <c r="B54" s="4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2"/>
    </row>
    <row r="55" spans="2:44" s="1" customFormat="1" ht="6.95" customHeight="1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62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7022 - NZM- Čáslav, Reko...'!C2" display="/"/>
    <hyperlink ref="A53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97" t="s">
        <v>89</v>
      </c>
      <c r="H1" s="397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s="1" customFormat="1" ht="13.5">
      <c r="B6" s="42"/>
      <c r="C6" s="43"/>
      <c r="D6" s="37" t="s">
        <v>18</v>
      </c>
      <c r="E6" s="43"/>
      <c r="F6" s="43"/>
      <c r="G6" s="43"/>
      <c r="H6" s="43"/>
      <c r="I6" s="118"/>
      <c r="J6" s="43"/>
      <c r="K6" s="46"/>
    </row>
    <row r="7" spans="2:11" s="1" customFormat="1" ht="36.95" customHeight="1">
      <c r="B7" s="42"/>
      <c r="C7" s="43"/>
      <c r="D7" s="43"/>
      <c r="E7" s="394" t="s">
        <v>19</v>
      </c>
      <c r="F7" s="395"/>
      <c r="G7" s="395"/>
      <c r="H7" s="395"/>
      <c r="I7" s="118"/>
      <c r="J7" s="43"/>
      <c r="K7" s="46"/>
    </row>
    <row r="8" spans="2:11" s="1" customFormat="1" ht="13.5">
      <c r="B8" s="42"/>
      <c r="C8" s="43"/>
      <c r="D8" s="43"/>
      <c r="E8" s="43"/>
      <c r="F8" s="43"/>
      <c r="G8" s="43"/>
      <c r="H8" s="43"/>
      <c r="I8" s="118"/>
      <c r="J8" s="43"/>
      <c r="K8" s="46"/>
    </row>
    <row r="9" spans="2:11" s="1" customFormat="1" ht="14.45" customHeight="1">
      <c r="B9" s="42"/>
      <c r="C9" s="43"/>
      <c r="D9" s="37" t="s">
        <v>20</v>
      </c>
      <c r="E9" s="43"/>
      <c r="F9" s="35" t="s">
        <v>21</v>
      </c>
      <c r="G9" s="43"/>
      <c r="H9" s="43"/>
      <c r="I9" s="119" t="s">
        <v>22</v>
      </c>
      <c r="J9" s="35" t="s">
        <v>23</v>
      </c>
      <c r="K9" s="46"/>
    </row>
    <row r="10" spans="2:11" s="1" customFormat="1" ht="14.45" customHeight="1">
      <c r="B10" s="42"/>
      <c r="C10" s="43"/>
      <c r="D10" s="37" t="s">
        <v>24</v>
      </c>
      <c r="E10" s="43"/>
      <c r="F10" s="35" t="s">
        <v>25</v>
      </c>
      <c r="G10" s="43"/>
      <c r="H10" s="43"/>
      <c r="I10" s="119" t="s">
        <v>26</v>
      </c>
      <c r="J10" s="120" t="str">
        <f>'Rekapitulace stavby'!AN8</f>
        <v>9.3.2017</v>
      </c>
      <c r="K10" s="46"/>
    </row>
    <row r="11" spans="2:11" s="1" customFormat="1" ht="21.75" customHeight="1">
      <c r="B11" s="42"/>
      <c r="C11" s="43"/>
      <c r="D11" s="34" t="s">
        <v>28</v>
      </c>
      <c r="E11" s="43"/>
      <c r="F11" s="39" t="s">
        <v>29</v>
      </c>
      <c r="G11" s="43"/>
      <c r="H11" s="43"/>
      <c r="I11" s="121" t="s">
        <v>30</v>
      </c>
      <c r="J11" s="39" t="s">
        <v>31</v>
      </c>
      <c r="K11" s="46"/>
    </row>
    <row r="12" spans="2:11" s="1" customFormat="1" ht="14.45" customHeight="1">
      <c r="B12" s="42"/>
      <c r="C12" s="43"/>
      <c r="D12" s="37" t="s">
        <v>32</v>
      </c>
      <c r="E12" s="43"/>
      <c r="F12" s="43"/>
      <c r="G12" s="43"/>
      <c r="H12" s="43"/>
      <c r="I12" s="119" t="s">
        <v>33</v>
      </c>
      <c r="J12" s="35" t="s">
        <v>34</v>
      </c>
      <c r="K12" s="46"/>
    </row>
    <row r="13" spans="2:11" s="1" customFormat="1" ht="18" customHeight="1">
      <c r="B13" s="42"/>
      <c r="C13" s="43"/>
      <c r="D13" s="43"/>
      <c r="E13" s="35" t="s">
        <v>35</v>
      </c>
      <c r="F13" s="43"/>
      <c r="G13" s="43"/>
      <c r="H13" s="43"/>
      <c r="I13" s="119" t="s">
        <v>36</v>
      </c>
      <c r="J13" s="35" t="s">
        <v>34</v>
      </c>
      <c r="K13" s="46"/>
    </row>
    <row r="14" spans="2:11" s="1" customFormat="1" ht="6.95" customHeight="1">
      <c r="B14" s="42"/>
      <c r="C14" s="43"/>
      <c r="D14" s="43"/>
      <c r="E14" s="43"/>
      <c r="F14" s="43"/>
      <c r="G14" s="43"/>
      <c r="H14" s="43"/>
      <c r="I14" s="118"/>
      <c r="J14" s="43"/>
      <c r="K14" s="46"/>
    </row>
    <row r="15" spans="2:11" s="1" customFormat="1" ht="14.45" customHeight="1">
      <c r="B15" s="42"/>
      <c r="C15" s="43"/>
      <c r="D15" s="37" t="s">
        <v>37</v>
      </c>
      <c r="E15" s="43"/>
      <c r="F15" s="43"/>
      <c r="G15" s="43"/>
      <c r="H15" s="43"/>
      <c r="I15" s="119" t="s">
        <v>33</v>
      </c>
      <c r="J15" s="35" t="str">
        <f>IF('Rekapitulace stavby'!AN13="Vyplň údaj","",IF('Rekapitulace stavby'!AN13="","",'Rekapitulace stavby'!AN13))</f>
        <v/>
      </c>
      <c r="K15" s="46"/>
    </row>
    <row r="16" spans="2:11" s="1" customFormat="1" ht="18" customHeight="1">
      <c r="B16" s="42"/>
      <c r="C16" s="43"/>
      <c r="D16" s="43"/>
      <c r="E16" s="35" t="str">
        <f>IF('Rekapitulace stavby'!E14="Vyplň údaj","",IF('Rekapitulace stavby'!E14="","",'Rekapitulace stavby'!E14))</f>
        <v/>
      </c>
      <c r="F16" s="43"/>
      <c r="G16" s="43"/>
      <c r="H16" s="43"/>
      <c r="I16" s="119" t="s">
        <v>36</v>
      </c>
      <c r="J16" s="35" t="str">
        <f>IF('Rekapitulace stavby'!AN14="Vyplň údaj","",IF('Rekapitulace stavby'!AN14="","",'Rekapitulace stavby'!AN14))</f>
        <v/>
      </c>
      <c r="K16" s="46"/>
    </row>
    <row r="17" spans="2:11" s="1" customFormat="1" ht="6.95" customHeight="1">
      <c r="B17" s="42"/>
      <c r="C17" s="43"/>
      <c r="D17" s="43"/>
      <c r="E17" s="43"/>
      <c r="F17" s="43"/>
      <c r="G17" s="43"/>
      <c r="H17" s="43"/>
      <c r="I17" s="118"/>
      <c r="J17" s="43"/>
      <c r="K17" s="46"/>
    </row>
    <row r="18" spans="2:11" s="1" customFormat="1" ht="14.45" customHeight="1">
      <c r="B18" s="42"/>
      <c r="C18" s="43"/>
      <c r="D18" s="37" t="s">
        <v>39</v>
      </c>
      <c r="E18" s="43"/>
      <c r="F18" s="43"/>
      <c r="G18" s="43"/>
      <c r="H18" s="43"/>
      <c r="I18" s="119" t="s">
        <v>33</v>
      </c>
      <c r="J18" s="35" t="s">
        <v>34</v>
      </c>
      <c r="K18" s="46"/>
    </row>
    <row r="19" spans="2:11" s="1" customFormat="1" ht="18" customHeight="1">
      <c r="B19" s="42"/>
      <c r="C19" s="43"/>
      <c r="D19" s="43"/>
      <c r="E19" s="35" t="s">
        <v>40</v>
      </c>
      <c r="F19" s="43"/>
      <c r="G19" s="43"/>
      <c r="H19" s="43"/>
      <c r="I19" s="119" t="s">
        <v>36</v>
      </c>
      <c r="J19" s="35" t="s">
        <v>34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18"/>
      <c r="J20" s="43"/>
      <c r="K20" s="46"/>
    </row>
    <row r="21" spans="2:11" s="1" customFormat="1" ht="14.45" customHeight="1">
      <c r="B21" s="42"/>
      <c r="C21" s="43"/>
      <c r="D21" s="37" t="s">
        <v>42</v>
      </c>
      <c r="E21" s="43"/>
      <c r="F21" s="43"/>
      <c r="G21" s="43"/>
      <c r="H21" s="43"/>
      <c r="I21" s="118"/>
      <c r="J21" s="43"/>
      <c r="K21" s="46"/>
    </row>
    <row r="22" spans="2:11" s="6" customFormat="1" ht="22.5" customHeight="1">
      <c r="B22" s="122"/>
      <c r="C22" s="123"/>
      <c r="D22" s="123"/>
      <c r="E22" s="363" t="s">
        <v>34</v>
      </c>
      <c r="F22" s="363"/>
      <c r="G22" s="363"/>
      <c r="H22" s="363"/>
      <c r="I22" s="124"/>
      <c r="J22" s="123"/>
      <c r="K22" s="125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18"/>
      <c r="J23" s="43"/>
      <c r="K23" s="46"/>
    </row>
    <row r="24" spans="2:11" s="1" customFormat="1" ht="6.95" customHeight="1">
      <c r="B24" s="42"/>
      <c r="C24" s="43"/>
      <c r="D24" s="86"/>
      <c r="E24" s="86"/>
      <c r="F24" s="86"/>
      <c r="G24" s="86"/>
      <c r="H24" s="86"/>
      <c r="I24" s="126"/>
      <c r="J24" s="86"/>
      <c r="K24" s="127"/>
    </row>
    <row r="25" spans="2:11" s="1" customFormat="1" ht="25.35" customHeight="1">
      <c r="B25" s="42"/>
      <c r="C25" s="43"/>
      <c r="D25" s="128" t="s">
        <v>43</v>
      </c>
      <c r="E25" s="43"/>
      <c r="F25" s="43"/>
      <c r="G25" s="43"/>
      <c r="H25" s="43"/>
      <c r="I25" s="118"/>
      <c r="J25" s="129">
        <f>ROUND(J92,2)</f>
        <v>0</v>
      </c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14.45" customHeight="1">
      <c r="B27" s="42"/>
      <c r="C27" s="43"/>
      <c r="D27" s="43"/>
      <c r="E27" s="43"/>
      <c r="F27" s="47" t="s">
        <v>45</v>
      </c>
      <c r="G27" s="43"/>
      <c r="H27" s="43"/>
      <c r="I27" s="130" t="s">
        <v>44</v>
      </c>
      <c r="J27" s="47" t="s">
        <v>46</v>
      </c>
      <c r="K27" s="46"/>
    </row>
    <row r="28" spans="2:11" s="1" customFormat="1" ht="14.45" customHeight="1">
      <c r="B28" s="42"/>
      <c r="C28" s="43"/>
      <c r="D28" s="50" t="s">
        <v>47</v>
      </c>
      <c r="E28" s="50" t="s">
        <v>48</v>
      </c>
      <c r="F28" s="131">
        <f>ROUND(SUM(BE92:BE574),2)</f>
        <v>0</v>
      </c>
      <c r="G28" s="43"/>
      <c r="H28" s="43"/>
      <c r="I28" s="132">
        <v>0.21</v>
      </c>
      <c r="J28" s="131">
        <f>ROUND(ROUND((SUM(BE92:BE574)),2)*I28,2)</f>
        <v>0</v>
      </c>
      <c r="K28" s="46"/>
    </row>
    <row r="29" spans="2:11" s="1" customFormat="1" ht="14.45" customHeight="1">
      <c r="B29" s="42"/>
      <c r="C29" s="43"/>
      <c r="D29" s="43"/>
      <c r="E29" s="50" t="s">
        <v>49</v>
      </c>
      <c r="F29" s="131">
        <f>ROUND(SUM(BF92:BF574),2)</f>
        <v>0</v>
      </c>
      <c r="G29" s="43"/>
      <c r="H29" s="43"/>
      <c r="I29" s="132">
        <v>0.15</v>
      </c>
      <c r="J29" s="131">
        <f>ROUND(ROUND((SUM(BF92:BF574)),2)*I29,2)</f>
        <v>0</v>
      </c>
      <c r="K29" s="46"/>
    </row>
    <row r="30" spans="2:11" s="1" customFormat="1" ht="14.45" customHeight="1" hidden="1">
      <c r="B30" s="42"/>
      <c r="C30" s="43"/>
      <c r="D30" s="43"/>
      <c r="E30" s="50" t="s">
        <v>50</v>
      </c>
      <c r="F30" s="131">
        <f>ROUND(SUM(BG92:BG574),2)</f>
        <v>0</v>
      </c>
      <c r="G30" s="43"/>
      <c r="H30" s="43"/>
      <c r="I30" s="132">
        <v>0.21</v>
      </c>
      <c r="J30" s="131">
        <v>0</v>
      </c>
      <c r="K30" s="46"/>
    </row>
    <row r="31" spans="2:11" s="1" customFormat="1" ht="14.45" customHeight="1" hidden="1">
      <c r="B31" s="42"/>
      <c r="C31" s="43"/>
      <c r="D31" s="43"/>
      <c r="E31" s="50" t="s">
        <v>51</v>
      </c>
      <c r="F31" s="131">
        <f>ROUND(SUM(BH92:BH574),2)</f>
        <v>0</v>
      </c>
      <c r="G31" s="43"/>
      <c r="H31" s="43"/>
      <c r="I31" s="132">
        <v>0.15</v>
      </c>
      <c r="J31" s="131"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52</v>
      </c>
      <c r="F32" s="131">
        <f>ROUND(SUM(BI92:BI574),2)</f>
        <v>0</v>
      </c>
      <c r="G32" s="43"/>
      <c r="H32" s="43"/>
      <c r="I32" s="132">
        <v>0</v>
      </c>
      <c r="J32" s="131">
        <v>0</v>
      </c>
      <c r="K32" s="46"/>
    </row>
    <row r="33" spans="2:11" s="1" customFormat="1" ht="6.95" customHeight="1">
      <c r="B33" s="42"/>
      <c r="C33" s="43"/>
      <c r="D33" s="43"/>
      <c r="E33" s="43"/>
      <c r="F33" s="43"/>
      <c r="G33" s="43"/>
      <c r="H33" s="43"/>
      <c r="I33" s="118"/>
      <c r="J33" s="43"/>
      <c r="K33" s="46"/>
    </row>
    <row r="34" spans="2:11" s="1" customFormat="1" ht="25.35" customHeight="1">
      <c r="B34" s="42"/>
      <c r="C34" s="133"/>
      <c r="D34" s="134" t="s">
        <v>53</v>
      </c>
      <c r="E34" s="80"/>
      <c r="F34" s="80"/>
      <c r="G34" s="135" t="s">
        <v>54</v>
      </c>
      <c r="H34" s="136" t="s">
        <v>55</v>
      </c>
      <c r="I34" s="137"/>
      <c r="J34" s="138">
        <f>SUM(J25:J32)</f>
        <v>0</v>
      </c>
      <c r="K34" s="139"/>
    </row>
    <row r="35" spans="2:11" s="1" customFormat="1" ht="14.45" customHeight="1">
      <c r="B35" s="57"/>
      <c r="C35" s="58"/>
      <c r="D35" s="58"/>
      <c r="E35" s="58"/>
      <c r="F35" s="58"/>
      <c r="G35" s="58"/>
      <c r="H35" s="58"/>
      <c r="I35" s="140"/>
      <c r="J35" s="58"/>
      <c r="K35" s="59"/>
    </row>
    <row r="39" spans="2:11" s="1" customFormat="1" ht="6.95" customHeight="1">
      <c r="B39" s="141"/>
      <c r="C39" s="142"/>
      <c r="D39" s="142"/>
      <c r="E39" s="142"/>
      <c r="F39" s="142"/>
      <c r="G39" s="142"/>
      <c r="H39" s="142"/>
      <c r="I39" s="143"/>
      <c r="J39" s="142"/>
      <c r="K39" s="144"/>
    </row>
    <row r="40" spans="2:11" s="1" customFormat="1" ht="36.95" customHeight="1">
      <c r="B40" s="42"/>
      <c r="C40" s="30" t="s">
        <v>94</v>
      </c>
      <c r="D40" s="43"/>
      <c r="E40" s="43"/>
      <c r="F40" s="43"/>
      <c r="G40" s="43"/>
      <c r="H40" s="43"/>
      <c r="I40" s="118"/>
      <c r="J40" s="43"/>
      <c r="K40" s="46"/>
    </row>
    <row r="41" spans="2:11" s="1" customFormat="1" ht="6.95" customHeight="1">
      <c r="B41" s="42"/>
      <c r="C41" s="43"/>
      <c r="D41" s="43"/>
      <c r="E41" s="43"/>
      <c r="F41" s="43"/>
      <c r="G41" s="43"/>
      <c r="H41" s="43"/>
      <c r="I41" s="118"/>
      <c r="J41" s="43"/>
      <c r="K41" s="46"/>
    </row>
    <row r="42" spans="2:11" s="1" customFormat="1" ht="14.45" customHeight="1">
      <c r="B42" s="42"/>
      <c r="C42" s="37" t="s">
        <v>18</v>
      </c>
      <c r="D42" s="43"/>
      <c r="E42" s="43"/>
      <c r="F42" s="43"/>
      <c r="G42" s="43"/>
      <c r="H42" s="43"/>
      <c r="I42" s="118"/>
      <c r="J42" s="43"/>
      <c r="K42" s="46"/>
    </row>
    <row r="43" spans="2:11" s="1" customFormat="1" ht="23.25" customHeight="1">
      <c r="B43" s="42"/>
      <c r="C43" s="43"/>
      <c r="D43" s="43"/>
      <c r="E43" s="394" t="str">
        <f>E7</f>
        <v>NZM- Čáslav, Rekonstrukce haly K</v>
      </c>
      <c r="F43" s="395"/>
      <c r="G43" s="395"/>
      <c r="H43" s="395"/>
      <c r="I43" s="118"/>
      <c r="J43" s="43"/>
      <c r="K43" s="46"/>
    </row>
    <row r="44" spans="2:11" s="1" customFormat="1" ht="6.95" customHeight="1">
      <c r="B44" s="42"/>
      <c r="C44" s="43"/>
      <c r="D44" s="43"/>
      <c r="E44" s="43"/>
      <c r="F44" s="43"/>
      <c r="G44" s="43"/>
      <c r="H44" s="43"/>
      <c r="I44" s="118"/>
      <c r="J44" s="43"/>
      <c r="K44" s="46"/>
    </row>
    <row r="45" spans="2:11" s="1" customFormat="1" ht="18" customHeight="1">
      <c r="B45" s="42"/>
      <c r="C45" s="37" t="s">
        <v>24</v>
      </c>
      <c r="D45" s="43"/>
      <c r="E45" s="43"/>
      <c r="F45" s="35" t="str">
        <f>F10</f>
        <v>Čáslav</v>
      </c>
      <c r="G45" s="43"/>
      <c r="H45" s="43"/>
      <c r="I45" s="119" t="s">
        <v>26</v>
      </c>
      <c r="J45" s="120" t="str">
        <f>IF(J10="","",J10)</f>
        <v>9.3.2017</v>
      </c>
      <c r="K45" s="46"/>
    </row>
    <row r="46" spans="2:11" s="1" customFormat="1" ht="6.95" customHeight="1">
      <c r="B46" s="42"/>
      <c r="C46" s="43"/>
      <c r="D46" s="43"/>
      <c r="E46" s="43"/>
      <c r="F46" s="43"/>
      <c r="G46" s="43"/>
      <c r="H46" s="43"/>
      <c r="I46" s="118"/>
      <c r="J46" s="43"/>
      <c r="K46" s="46"/>
    </row>
    <row r="47" spans="2:11" s="1" customFormat="1" ht="13.5">
      <c r="B47" s="42"/>
      <c r="C47" s="37" t="s">
        <v>32</v>
      </c>
      <c r="D47" s="43"/>
      <c r="E47" s="43"/>
      <c r="F47" s="35" t="str">
        <f>E13</f>
        <v>NZM Praha</v>
      </c>
      <c r="G47" s="43"/>
      <c r="H47" s="43"/>
      <c r="I47" s="119" t="s">
        <v>39</v>
      </c>
      <c r="J47" s="35" t="str">
        <f>E19</f>
        <v>Projektový atelier pro arch.a poz.st.</v>
      </c>
      <c r="K47" s="46"/>
    </row>
    <row r="48" spans="2:11" s="1" customFormat="1" ht="14.45" customHeight="1">
      <c r="B48" s="42"/>
      <c r="C48" s="37" t="s">
        <v>37</v>
      </c>
      <c r="D48" s="43"/>
      <c r="E48" s="43"/>
      <c r="F48" s="35" t="str">
        <f>IF(E16="","",E16)</f>
        <v/>
      </c>
      <c r="G48" s="43"/>
      <c r="H48" s="43"/>
      <c r="I48" s="118"/>
      <c r="J48" s="43"/>
      <c r="K48" s="46"/>
    </row>
    <row r="49" spans="2:11" s="1" customFormat="1" ht="10.35" customHeight="1">
      <c r="B49" s="42"/>
      <c r="C49" s="43"/>
      <c r="D49" s="43"/>
      <c r="E49" s="43"/>
      <c r="F49" s="43"/>
      <c r="G49" s="43"/>
      <c r="H49" s="43"/>
      <c r="I49" s="118"/>
      <c r="J49" s="43"/>
      <c r="K49" s="46"/>
    </row>
    <row r="50" spans="2:11" s="1" customFormat="1" ht="29.25" customHeight="1">
      <c r="B50" s="42"/>
      <c r="C50" s="145" t="s">
        <v>95</v>
      </c>
      <c r="D50" s="133"/>
      <c r="E50" s="133"/>
      <c r="F50" s="133"/>
      <c r="G50" s="133"/>
      <c r="H50" s="133"/>
      <c r="I50" s="146"/>
      <c r="J50" s="147" t="s">
        <v>96</v>
      </c>
      <c r="K50" s="148"/>
    </row>
    <row r="51" spans="2:11" s="1" customFormat="1" ht="10.35" customHeight="1">
      <c r="B51" s="42"/>
      <c r="C51" s="43"/>
      <c r="D51" s="43"/>
      <c r="E51" s="43"/>
      <c r="F51" s="43"/>
      <c r="G51" s="43"/>
      <c r="H51" s="43"/>
      <c r="I51" s="118"/>
      <c r="J51" s="43"/>
      <c r="K51" s="46"/>
    </row>
    <row r="52" spans="2:47" s="1" customFormat="1" ht="29.25" customHeight="1">
      <c r="B52" s="42"/>
      <c r="C52" s="149" t="s">
        <v>97</v>
      </c>
      <c r="D52" s="43"/>
      <c r="E52" s="43"/>
      <c r="F52" s="43"/>
      <c r="G52" s="43"/>
      <c r="H52" s="43"/>
      <c r="I52" s="118"/>
      <c r="J52" s="129">
        <f>J92</f>
        <v>0</v>
      </c>
      <c r="K52" s="46"/>
      <c r="AU52" s="24" t="s">
        <v>98</v>
      </c>
    </row>
    <row r="53" spans="2:11" s="7" customFormat="1" ht="24.95" customHeight="1">
      <c r="B53" s="150"/>
      <c r="C53" s="151"/>
      <c r="D53" s="152" t="s">
        <v>99</v>
      </c>
      <c r="E53" s="153"/>
      <c r="F53" s="153"/>
      <c r="G53" s="153"/>
      <c r="H53" s="153"/>
      <c r="I53" s="154"/>
      <c r="J53" s="155">
        <f>J93</f>
        <v>0</v>
      </c>
      <c r="K53" s="156"/>
    </row>
    <row r="54" spans="2:11" s="8" customFormat="1" ht="19.9" customHeight="1">
      <c r="B54" s="157"/>
      <c r="C54" s="158"/>
      <c r="D54" s="159" t="s">
        <v>100</v>
      </c>
      <c r="E54" s="160"/>
      <c r="F54" s="160"/>
      <c r="G54" s="160"/>
      <c r="H54" s="160"/>
      <c r="I54" s="161"/>
      <c r="J54" s="162">
        <f>J94</f>
        <v>0</v>
      </c>
      <c r="K54" s="163"/>
    </row>
    <row r="55" spans="2:11" s="8" customFormat="1" ht="19.9" customHeight="1">
      <c r="B55" s="157"/>
      <c r="C55" s="158"/>
      <c r="D55" s="159" t="s">
        <v>101</v>
      </c>
      <c r="E55" s="160"/>
      <c r="F55" s="160"/>
      <c r="G55" s="160"/>
      <c r="H55" s="160"/>
      <c r="I55" s="161"/>
      <c r="J55" s="162">
        <f>J134</f>
        <v>0</v>
      </c>
      <c r="K55" s="163"/>
    </row>
    <row r="56" spans="2:11" s="8" customFormat="1" ht="19.9" customHeight="1">
      <c r="B56" s="157"/>
      <c r="C56" s="158"/>
      <c r="D56" s="159" t="s">
        <v>102</v>
      </c>
      <c r="E56" s="160"/>
      <c r="F56" s="160"/>
      <c r="G56" s="160"/>
      <c r="H56" s="160"/>
      <c r="I56" s="161"/>
      <c r="J56" s="162">
        <f>J168</f>
        <v>0</v>
      </c>
      <c r="K56" s="163"/>
    </row>
    <row r="57" spans="2:11" s="8" customFormat="1" ht="19.9" customHeight="1">
      <c r="B57" s="157"/>
      <c r="C57" s="158"/>
      <c r="D57" s="159" t="s">
        <v>103</v>
      </c>
      <c r="E57" s="160"/>
      <c r="F57" s="160"/>
      <c r="G57" s="160"/>
      <c r="H57" s="160"/>
      <c r="I57" s="161"/>
      <c r="J57" s="162">
        <f>J188</f>
        <v>0</v>
      </c>
      <c r="K57" s="163"/>
    </row>
    <row r="58" spans="2:11" s="8" customFormat="1" ht="19.9" customHeight="1">
      <c r="B58" s="157"/>
      <c r="C58" s="158"/>
      <c r="D58" s="159" t="s">
        <v>104</v>
      </c>
      <c r="E58" s="160"/>
      <c r="F58" s="160"/>
      <c r="G58" s="160"/>
      <c r="H58" s="160"/>
      <c r="I58" s="161"/>
      <c r="J58" s="162">
        <f>J248</f>
        <v>0</v>
      </c>
      <c r="K58" s="163"/>
    </row>
    <row r="59" spans="2:11" s="8" customFormat="1" ht="19.9" customHeight="1">
      <c r="B59" s="157"/>
      <c r="C59" s="158"/>
      <c r="D59" s="159" t="s">
        <v>105</v>
      </c>
      <c r="E59" s="160"/>
      <c r="F59" s="160"/>
      <c r="G59" s="160"/>
      <c r="H59" s="160"/>
      <c r="I59" s="161"/>
      <c r="J59" s="162">
        <f>J261</f>
        <v>0</v>
      </c>
      <c r="K59" s="163"/>
    </row>
    <row r="60" spans="2:11" s="8" customFormat="1" ht="19.9" customHeight="1">
      <c r="B60" s="157"/>
      <c r="C60" s="158"/>
      <c r="D60" s="159" t="s">
        <v>106</v>
      </c>
      <c r="E60" s="160"/>
      <c r="F60" s="160"/>
      <c r="G60" s="160"/>
      <c r="H60" s="160"/>
      <c r="I60" s="161"/>
      <c r="J60" s="162">
        <f>J312</f>
        <v>0</v>
      </c>
      <c r="K60" s="163"/>
    </row>
    <row r="61" spans="2:11" s="8" customFormat="1" ht="19.9" customHeight="1">
      <c r="B61" s="157"/>
      <c r="C61" s="158"/>
      <c r="D61" s="159" t="s">
        <v>107</v>
      </c>
      <c r="E61" s="160"/>
      <c r="F61" s="160"/>
      <c r="G61" s="160"/>
      <c r="H61" s="160"/>
      <c r="I61" s="161"/>
      <c r="J61" s="162">
        <f>J318</f>
        <v>0</v>
      </c>
      <c r="K61" s="163"/>
    </row>
    <row r="62" spans="2:11" s="7" customFormat="1" ht="24.95" customHeight="1">
      <c r="B62" s="150"/>
      <c r="C62" s="151"/>
      <c r="D62" s="152" t="s">
        <v>108</v>
      </c>
      <c r="E62" s="153"/>
      <c r="F62" s="153"/>
      <c r="G62" s="153"/>
      <c r="H62" s="153"/>
      <c r="I62" s="154"/>
      <c r="J62" s="155">
        <f>J320</f>
        <v>0</v>
      </c>
      <c r="K62" s="156"/>
    </row>
    <row r="63" spans="2:11" s="8" customFormat="1" ht="19.9" customHeight="1">
      <c r="B63" s="157"/>
      <c r="C63" s="158"/>
      <c r="D63" s="159" t="s">
        <v>109</v>
      </c>
      <c r="E63" s="160"/>
      <c r="F63" s="160"/>
      <c r="G63" s="160"/>
      <c r="H63" s="160"/>
      <c r="I63" s="161"/>
      <c r="J63" s="162">
        <f>J321</f>
        <v>0</v>
      </c>
      <c r="K63" s="163"/>
    </row>
    <row r="64" spans="2:11" s="8" customFormat="1" ht="19.9" customHeight="1">
      <c r="B64" s="157"/>
      <c r="C64" s="158"/>
      <c r="D64" s="159" t="s">
        <v>110</v>
      </c>
      <c r="E64" s="160"/>
      <c r="F64" s="160"/>
      <c r="G64" s="160"/>
      <c r="H64" s="160"/>
      <c r="I64" s="161"/>
      <c r="J64" s="162">
        <f>J404</f>
        <v>0</v>
      </c>
      <c r="K64" s="163"/>
    </row>
    <row r="65" spans="2:11" s="8" customFormat="1" ht="19.9" customHeight="1">
      <c r="B65" s="157"/>
      <c r="C65" s="158"/>
      <c r="D65" s="159" t="s">
        <v>111</v>
      </c>
      <c r="E65" s="160"/>
      <c r="F65" s="160"/>
      <c r="G65" s="160"/>
      <c r="H65" s="160"/>
      <c r="I65" s="161"/>
      <c r="J65" s="162">
        <f>J421</f>
        <v>0</v>
      </c>
      <c r="K65" s="163"/>
    </row>
    <row r="66" spans="2:11" s="8" customFormat="1" ht="19.9" customHeight="1">
      <c r="B66" s="157"/>
      <c r="C66" s="158"/>
      <c r="D66" s="159" t="s">
        <v>112</v>
      </c>
      <c r="E66" s="160"/>
      <c r="F66" s="160"/>
      <c r="G66" s="160"/>
      <c r="H66" s="160"/>
      <c r="I66" s="161"/>
      <c r="J66" s="162">
        <f>J425</f>
        <v>0</v>
      </c>
      <c r="K66" s="163"/>
    </row>
    <row r="67" spans="2:11" s="8" customFormat="1" ht="19.9" customHeight="1">
      <c r="B67" s="157"/>
      <c r="C67" s="158"/>
      <c r="D67" s="159" t="s">
        <v>113</v>
      </c>
      <c r="E67" s="160"/>
      <c r="F67" s="160"/>
      <c r="G67" s="160"/>
      <c r="H67" s="160"/>
      <c r="I67" s="161"/>
      <c r="J67" s="162">
        <f>J432</f>
        <v>0</v>
      </c>
      <c r="K67" s="163"/>
    </row>
    <row r="68" spans="2:11" s="8" customFormat="1" ht="19.9" customHeight="1">
      <c r="B68" s="157"/>
      <c r="C68" s="158"/>
      <c r="D68" s="159" t="s">
        <v>114</v>
      </c>
      <c r="E68" s="160"/>
      <c r="F68" s="160"/>
      <c r="G68" s="160"/>
      <c r="H68" s="160"/>
      <c r="I68" s="161"/>
      <c r="J68" s="162">
        <f>J459</f>
        <v>0</v>
      </c>
      <c r="K68" s="163"/>
    </row>
    <row r="69" spans="2:11" s="8" customFormat="1" ht="19.9" customHeight="1">
      <c r="B69" s="157"/>
      <c r="C69" s="158"/>
      <c r="D69" s="159" t="s">
        <v>115</v>
      </c>
      <c r="E69" s="160"/>
      <c r="F69" s="160"/>
      <c r="G69" s="160"/>
      <c r="H69" s="160"/>
      <c r="I69" s="161"/>
      <c r="J69" s="162">
        <f>J525</f>
        <v>0</v>
      </c>
      <c r="K69" s="163"/>
    </row>
    <row r="70" spans="2:11" s="8" customFormat="1" ht="14.85" customHeight="1">
      <c r="B70" s="157"/>
      <c r="C70" s="158"/>
      <c r="D70" s="159" t="s">
        <v>116</v>
      </c>
      <c r="E70" s="160"/>
      <c r="F70" s="160"/>
      <c r="G70" s="160"/>
      <c r="H70" s="160"/>
      <c r="I70" s="161"/>
      <c r="J70" s="162">
        <f>J526</f>
        <v>0</v>
      </c>
      <c r="K70" s="163"/>
    </row>
    <row r="71" spans="2:11" s="7" customFormat="1" ht="24.95" customHeight="1">
      <c r="B71" s="150"/>
      <c r="C71" s="151"/>
      <c r="D71" s="152" t="s">
        <v>117</v>
      </c>
      <c r="E71" s="153"/>
      <c r="F71" s="153"/>
      <c r="G71" s="153"/>
      <c r="H71" s="153"/>
      <c r="I71" s="154"/>
      <c r="J71" s="155">
        <f>J557</f>
        <v>0</v>
      </c>
      <c r="K71" s="156"/>
    </row>
    <row r="72" spans="2:11" s="8" customFormat="1" ht="19.9" customHeight="1">
      <c r="B72" s="157"/>
      <c r="C72" s="158"/>
      <c r="D72" s="159" t="s">
        <v>118</v>
      </c>
      <c r="E72" s="160"/>
      <c r="F72" s="160"/>
      <c r="G72" s="160"/>
      <c r="H72" s="160"/>
      <c r="I72" s="161"/>
      <c r="J72" s="162">
        <f>J558</f>
        <v>0</v>
      </c>
      <c r="K72" s="163"/>
    </row>
    <row r="73" spans="2:11" s="8" customFormat="1" ht="19.9" customHeight="1">
      <c r="B73" s="157"/>
      <c r="C73" s="158"/>
      <c r="D73" s="159" t="s">
        <v>119</v>
      </c>
      <c r="E73" s="160"/>
      <c r="F73" s="160"/>
      <c r="G73" s="160"/>
      <c r="H73" s="160"/>
      <c r="I73" s="161"/>
      <c r="J73" s="162">
        <f>J562</f>
        <v>0</v>
      </c>
      <c r="K73" s="163"/>
    </row>
    <row r="74" spans="2:11" s="7" customFormat="1" ht="24.95" customHeight="1">
      <c r="B74" s="150"/>
      <c r="C74" s="151"/>
      <c r="D74" s="152" t="s">
        <v>120</v>
      </c>
      <c r="E74" s="153"/>
      <c r="F74" s="153"/>
      <c r="G74" s="153"/>
      <c r="H74" s="153"/>
      <c r="I74" s="154"/>
      <c r="J74" s="155">
        <f>J564</f>
        <v>0</v>
      </c>
      <c r="K74" s="156"/>
    </row>
    <row r="75" spans="2:11" s="1" customFormat="1" ht="21.75" customHeight="1">
      <c r="B75" s="42"/>
      <c r="C75" s="43"/>
      <c r="D75" s="43"/>
      <c r="E75" s="43"/>
      <c r="F75" s="43"/>
      <c r="G75" s="43"/>
      <c r="H75" s="43"/>
      <c r="I75" s="118"/>
      <c r="J75" s="43"/>
      <c r="K75" s="46"/>
    </row>
    <row r="76" spans="2:11" s="1" customFormat="1" ht="6.95" customHeight="1">
      <c r="B76" s="57"/>
      <c r="C76" s="58"/>
      <c r="D76" s="58"/>
      <c r="E76" s="58"/>
      <c r="F76" s="58"/>
      <c r="G76" s="58"/>
      <c r="H76" s="58"/>
      <c r="I76" s="140"/>
      <c r="J76" s="58"/>
      <c r="K76" s="59"/>
    </row>
    <row r="80" spans="2:12" s="1" customFormat="1" ht="6.95" customHeight="1">
      <c r="B80" s="60"/>
      <c r="C80" s="61"/>
      <c r="D80" s="61"/>
      <c r="E80" s="61"/>
      <c r="F80" s="61"/>
      <c r="G80" s="61"/>
      <c r="H80" s="61"/>
      <c r="I80" s="143"/>
      <c r="J80" s="61"/>
      <c r="K80" s="61"/>
      <c r="L80" s="62"/>
    </row>
    <row r="81" spans="2:12" s="1" customFormat="1" ht="36.95" customHeight="1">
      <c r="B81" s="42"/>
      <c r="C81" s="63" t="s">
        <v>121</v>
      </c>
      <c r="D81" s="64"/>
      <c r="E81" s="64"/>
      <c r="F81" s="64"/>
      <c r="G81" s="64"/>
      <c r="H81" s="64"/>
      <c r="I81" s="164"/>
      <c r="J81" s="64"/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64"/>
      <c r="J82" s="64"/>
      <c r="K82" s="64"/>
      <c r="L82" s="62"/>
    </row>
    <row r="83" spans="2:12" s="1" customFormat="1" ht="14.45" customHeight="1">
      <c r="B83" s="42"/>
      <c r="C83" s="66" t="s">
        <v>18</v>
      </c>
      <c r="D83" s="64"/>
      <c r="E83" s="64"/>
      <c r="F83" s="64"/>
      <c r="G83" s="64"/>
      <c r="H83" s="64"/>
      <c r="I83" s="164"/>
      <c r="J83" s="64"/>
      <c r="K83" s="64"/>
      <c r="L83" s="62"/>
    </row>
    <row r="84" spans="2:12" s="1" customFormat="1" ht="23.25" customHeight="1">
      <c r="B84" s="42"/>
      <c r="C84" s="64"/>
      <c r="D84" s="64"/>
      <c r="E84" s="374" t="str">
        <f>E7</f>
        <v>NZM- Čáslav, Rekonstrukce haly K</v>
      </c>
      <c r="F84" s="396"/>
      <c r="G84" s="396"/>
      <c r="H84" s="396"/>
      <c r="I84" s="164"/>
      <c r="J84" s="64"/>
      <c r="K84" s="64"/>
      <c r="L84" s="62"/>
    </row>
    <row r="85" spans="2:12" s="1" customFormat="1" ht="6.95" customHeight="1">
      <c r="B85" s="42"/>
      <c r="C85" s="64"/>
      <c r="D85" s="64"/>
      <c r="E85" s="64"/>
      <c r="F85" s="64"/>
      <c r="G85" s="64"/>
      <c r="H85" s="64"/>
      <c r="I85" s="164"/>
      <c r="J85" s="64"/>
      <c r="K85" s="64"/>
      <c r="L85" s="62"/>
    </row>
    <row r="86" spans="2:12" s="1" customFormat="1" ht="18" customHeight="1">
      <c r="B86" s="42"/>
      <c r="C86" s="66" t="s">
        <v>24</v>
      </c>
      <c r="D86" s="64"/>
      <c r="E86" s="64"/>
      <c r="F86" s="165" t="str">
        <f>F10</f>
        <v>Čáslav</v>
      </c>
      <c r="G86" s="64"/>
      <c r="H86" s="64"/>
      <c r="I86" s="166" t="s">
        <v>26</v>
      </c>
      <c r="J86" s="74" t="str">
        <f>IF(J10="","",J10)</f>
        <v>9.3.2017</v>
      </c>
      <c r="K86" s="64"/>
      <c r="L86" s="62"/>
    </row>
    <row r="87" spans="2:12" s="1" customFormat="1" ht="6.95" customHeight="1">
      <c r="B87" s="42"/>
      <c r="C87" s="64"/>
      <c r="D87" s="64"/>
      <c r="E87" s="64"/>
      <c r="F87" s="64"/>
      <c r="G87" s="64"/>
      <c r="H87" s="64"/>
      <c r="I87" s="164"/>
      <c r="J87" s="64"/>
      <c r="K87" s="64"/>
      <c r="L87" s="62"/>
    </row>
    <row r="88" spans="2:12" s="1" customFormat="1" ht="13.5">
      <c r="B88" s="42"/>
      <c r="C88" s="66" t="s">
        <v>32</v>
      </c>
      <c r="D88" s="64"/>
      <c r="E88" s="64"/>
      <c r="F88" s="165" t="str">
        <f>E13</f>
        <v>NZM Praha</v>
      </c>
      <c r="G88" s="64"/>
      <c r="H88" s="64"/>
      <c r="I88" s="166" t="s">
        <v>39</v>
      </c>
      <c r="J88" s="165" t="str">
        <f>E19</f>
        <v>Projektový atelier pro arch.a poz.st.</v>
      </c>
      <c r="K88" s="64"/>
      <c r="L88" s="62"/>
    </row>
    <row r="89" spans="2:12" s="1" customFormat="1" ht="14.45" customHeight="1">
      <c r="B89" s="42"/>
      <c r="C89" s="66" t="s">
        <v>37</v>
      </c>
      <c r="D89" s="64"/>
      <c r="E89" s="64"/>
      <c r="F89" s="165" t="str">
        <f>IF(E16="","",E16)</f>
        <v/>
      </c>
      <c r="G89" s="64"/>
      <c r="H89" s="64"/>
      <c r="I89" s="164"/>
      <c r="J89" s="64"/>
      <c r="K89" s="64"/>
      <c r="L89" s="62"/>
    </row>
    <row r="90" spans="2:12" s="1" customFormat="1" ht="10.35" customHeight="1">
      <c r="B90" s="42"/>
      <c r="C90" s="64"/>
      <c r="D90" s="64"/>
      <c r="E90" s="64"/>
      <c r="F90" s="64"/>
      <c r="G90" s="64"/>
      <c r="H90" s="64"/>
      <c r="I90" s="164"/>
      <c r="J90" s="64"/>
      <c r="K90" s="64"/>
      <c r="L90" s="62"/>
    </row>
    <row r="91" spans="2:20" s="9" customFormat="1" ht="29.25" customHeight="1">
      <c r="B91" s="167"/>
      <c r="C91" s="168" t="s">
        <v>122</v>
      </c>
      <c r="D91" s="169" t="s">
        <v>62</v>
      </c>
      <c r="E91" s="169" t="s">
        <v>58</v>
      </c>
      <c r="F91" s="169" t="s">
        <v>123</v>
      </c>
      <c r="G91" s="169" t="s">
        <v>124</v>
      </c>
      <c r="H91" s="169" t="s">
        <v>125</v>
      </c>
      <c r="I91" s="170" t="s">
        <v>126</v>
      </c>
      <c r="J91" s="169" t="s">
        <v>96</v>
      </c>
      <c r="K91" s="171" t="s">
        <v>127</v>
      </c>
      <c r="L91" s="172"/>
      <c r="M91" s="82" t="s">
        <v>128</v>
      </c>
      <c r="N91" s="83" t="s">
        <v>47</v>
      </c>
      <c r="O91" s="83" t="s">
        <v>129</v>
      </c>
      <c r="P91" s="83" t="s">
        <v>130</v>
      </c>
      <c r="Q91" s="83" t="s">
        <v>131</v>
      </c>
      <c r="R91" s="83" t="s">
        <v>132</v>
      </c>
      <c r="S91" s="83" t="s">
        <v>133</v>
      </c>
      <c r="T91" s="84" t="s">
        <v>134</v>
      </c>
    </row>
    <row r="92" spans="2:63" s="1" customFormat="1" ht="29.25" customHeight="1">
      <c r="B92" s="42"/>
      <c r="C92" s="88" t="s">
        <v>97</v>
      </c>
      <c r="D92" s="64"/>
      <c r="E92" s="64"/>
      <c r="F92" s="64"/>
      <c r="G92" s="64"/>
      <c r="H92" s="64"/>
      <c r="I92" s="164"/>
      <c r="J92" s="173">
        <f>BK92</f>
        <v>0</v>
      </c>
      <c r="K92" s="64"/>
      <c r="L92" s="62"/>
      <c r="M92" s="85"/>
      <c r="N92" s="86"/>
      <c r="O92" s="86"/>
      <c r="P92" s="174">
        <f>P93+P320+P557+P564</f>
        <v>0</v>
      </c>
      <c r="Q92" s="86"/>
      <c r="R92" s="174">
        <f>R93+R320+R557+R564</f>
        <v>703.5758637499998</v>
      </c>
      <c r="S92" s="86"/>
      <c r="T92" s="175">
        <f>T93+T320+T557+T564</f>
        <v>386.963362</v>
      </c>
      <c r="AT92" s="24" t="s">
        <v>76</v>
      </c>
      <c r="AU92" s="24" t="s">
        <v>98</v>
      </c>
      <c r="BK92" s="176">
        <f>BK93+BK320+BK557+BK564</f>
        <v>0</v>
      </c>
    </row>
    <row r="93" spans="2:63" s="10" customFormat="1" ht="37.35" customHeight="1">
      <c r="B93" s="177"/>
      <c r="C93" s="178"/>
      <c r="D93" s="179" t="s">
        <v>76</v>
      </c>
      <c r="E93" s="180" t="s">
        <v>135</v>
      </c>
      <c r="F93" s="180" t="s">
        <v>136</v>
      </c>
      <c r="G93" s="178"/>
      <c r="H93" s="178"/>
      <c r="I93" s="181"/>
      <c r="J93" s="182">
        <f>BK93</f>
        <v>0</v>
      </c>
      <c r="K93" s="178"/>
      <c r="L93" s="183"/>
      <c r="M93" s="184"/>
      <c r="N93" s="185"/>
      <c r="O93" s="185"/>
      <c r="P93" s="186">
        <f>P94+P134+P168+P188+P248+P261+P312+P318</f>
        <v>0</v>
      </c>
      <c r="Q93" s="185"/>
      <c r="R93" s="186">
        <f>R94+R134+R168+R188+R248+R261+R312+R318</f>
        <v>681.8288485299998</v>
      </c>
      <c r="S93" s="185"/>
      <c r="T93" s="187">
        <f>T94+T134+T168+T188+T248+T261+T312+T318</f>
        <v>386.963362</v>
      </c>
      <c r="AR93" s="188" t="s">
        <v>82</v>
      </c>
      <c r="AT93" s="189" t="s">
        <v>76</v>
      </c>
      <c r="AU93" s="189" t="s">
        <v>77</v>
      </c>
      <c r="AY93" s="188" t="s">
        <v>137</v>
      </c>
      <c r="BK93" s="190">
        <f>BK94+BK134+BK168+BK188+BK248+BK261+BK312+BK318</f>
        <v>0</v>
      </c>
    </row>
    <row r="94" spans="2:63" s="10" customFormat="1" ht="19.9" customHeight="1">
      <c r="B94" s="177"/>
      <c r="C94" s="178"/>
      <c r="D94" s="191" t="s">
        <v>76</v>
      </c>
      <c r="E94" s="192" t="s">
        <v>82</v>
      </c>
      <c r="F94" s="192" t="s">
        <v>138</v>
      </c>
      <c r="G94" s="178"/>
      <c r="H94" s="178"/>
      <c r="I94" s="181"/>
      <c r="J94" s="193">
        <f>BK94</f>
        <v>0</v>
      </c>
      <c r="K94" s="178"/>
      <c r="L94" s="183"/>
      <c r="M94" s="184"/>
      <c r="N94" s="185"/>
      <c r="O94" s="185"/>
      <c r="P94" s="186">
        <f>SUM(P95:P133)</f>
        <v>0</v>
      </c>
      <c r="Q94" s="185"/>
      <c r="R94" s="186">
        <f>SUM(R95:R133)</f>
        <v>0</v>
      </c>
      <c r="S94" s="185"/>
      <c r="T94" s="187">
        <f>SUM(T95:T133)</f>
        <v>52.720740000000006</v>
      </c>
      <c r="AR94" s="188" t="s">
        <v>82</v>
      </c>
      <c r="AT94" s="189" t="s">
        <v>76</v>
      </c>
      <c r="AU94" s="189" t="s">
        <v>82</v>
      </c>
      <c r="AY94" s="188" t="s">
        <v>137</v>
      </c>
      <c r="BK94" s="190">
        <f>SUM(BK95:BK133)</f>
        <v>0</v>
      </c>
    </row>
    <row r="95" spans="2:65" s="1" customFormat="1" ht="44.25" customHeight="1">
      <c r="B95" s="42"/>
      <c r="C95" s="194" t="s">
        <v>82</v>
      </c>
      <c r="D95" s="194" t="s">
        <v>139</v>
      </c>
      <c r="E95" s="195" t="s">
        <v>140</v>
      </c>
      <c r="F95" s="196" t="s">
        <v>141</v>
      </c>
      <c r="G95" s="197" t="s">
        <v>142</v>
      </c>
      <c r="H95" s="198">
        <v>80.235</v>
      </c>
      <c r="I95" s="199"/>
      <c r="J95" s="200">
        <f>ROUND(I95*H95,2)</f>
        <v>0</v>
      </c>
      <c r="K95" s="196" t="s">
        <v>143</v>
      </c>
      <c r="L95" s="62"/>
      <c r="M95" s="201" t="s">
        <v>34</v>
      </c>
      <c r="N95" s="202" t="s">
        <v>48</v>
      </c>
      <c r="O95" s="43"/>
      <c r="P95" s="203">
        <f>O95*H95</f>
        <v>0</v>
      </c>
      <c r="Q95" s="203">
        <v>0</v>
      </c>
      <c r="R95" s="203">
        <f>Q95*H95</f>
        <v>0</v>
      </c>
      <c r="S95" s="203">
        <v>0.45</v>
      </c>
      <c r="T95" s="204">
        <f>S95*H95</f>
        <v>36.10575</v>
      </c>
      <c r="AR95" s="24" t="s">
        <v>144</v>
      </c>
      <c r="AT95" s="24" t="s">
        <v>139</v>
      </c>
      <c r="AU95" s="24" t="s">
        <v>87</v>
      </c>
      <c r="AY95" s="24" t="s">
        <v>137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24" t="s">
        <v>82</v>
      </c>
      <c r="BK95" s="205">
        <f>ROUND(I95*H95,2)</f>
        <v>0</v>
      </c>
      <c r="BL95" s="24" t="s">
        <v>144</v>
      </c>
      <c r="BM95" s="24" t="s">
        <v>145</v>
      </c>
    </row>
    <row r="96" spans="2:51" s="11" customFormat="1" ht="13.5">
      <c r="B96" s="206"/>
      <c r="C96" s="207"/>
      <c r="D96" s="208" t="s">
        <v>146</v>
      </c>
      <c r="E96" s="209" t="s">
        <v>34</v>
      </c>
      <c r="F96" s="210" t="s">
        <v>147</v>
      </c>
      <c r="G96" s="207"/>
      <c r="H96" s="211" t="s">
        <v>34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146</v>
      </c>
      <c r="AU96" s="217" t="s">
        <v>87</v>
      </c>
      <c r="AV96" s="11" t="s">
        <v>82</v>
      </c>
      <c r="AW96" s="11" t="s">
        <v>41</v>
      </c>
      <c r="AX96" s="11" t="s">
        <v>77</v>
      </c>
      <c r="AY96" s="217" t="s">
        <v>137</v>
      </c>
    </row>
    <row r="97" spans="2:51" s="11" customFormat="1" ht="13.5">
      <c r="B97" s="206"/>
      <c r="C97" s="207"/>
      <c r="D97" s="208" t="s">
        <v>146</v>
      </c>
      <c r="E97" s="209" t="s">
        <v>34</v>
      </c>
      <c r="F97" s="210" t="s">
        <v>148</v>
      </c>
      <c r="G97" s="207"/>
      <c r="H97" s="211" t="s">
        <v>34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146</v>
      </c>
      <c r="AU97" s="217" t="s">
        <v>87</v>
      </c>
      <c r="AV97" s="11" t="s">
        <v>82</v>
      </c>
      <c r="AW97" s="11" t="s">
        <v>41</v>
      </c>
      <c r="AX97" s="11" t="s">
        <v>77</v>
      </c>
      <c r="AY97" s="217" t="s">
        <v>137</v>
      </c>
    </row>
    <row r="98" spans="2:51" s="12" customFormat="1" ht="13.5">
      <c r="B98" s="218"/>
      <c r="C98" s="219"/>
      <c r="D98" s="208" t="s">
        <v>146</v>
      </c>
      <c r="E98" s="220" t="s">
        <v>34</v>
      </c>
      <c r="F98" s="221" t="s">
        <v>149</v>
      </c>
      <c r="G98" s="219"/>
      <c r="H98" s="222">
        <v>80.235</v>
      </c>
      <c r="I98" s="223"/>
      <c r="J98" s="219"/>
      <c r="K98" s="219"/>
      <c r="L98" s="224"/>
      <c r="M98" s="225"/>
      <c r="N98" s="226"/>
      <c r="O98" s="226"/>
      <c r="P98" s="226"/>
      <c r="Q98" s="226"/>
      <c r="R98" s="226"/>
      <c r="S98" s="226"/>
      <c r="T98" s="227"/>
      <c r="AT98" s="228" t="s">
        <v>146</v>
      </c>
      <c r="AU98" s="228" t="s">
        <v>87</v>
      </c>
      <c r="AV98" s="12" t="s">
        <v>87</v>
      </c>
      <c r="AW98" s="12" t="s">
        <v>41</v>
      </c>
      <c r="AX98" s="12" t="s">
        <v>77</v>
      </c>
      <c r="AY98" s="228" t="s">
        <v>137</v>
      </c>
    </row>
    <row r="99" spans="2:51" s="13" customFormat="1" ht="13.5">
      <c r="B99" s="229"/>
      <c r="C99" s="230"/>
      <c r="D99" s="231" t="s">
        <v>146</v>
      </c>
      <c r="E99" s="232" t="s">
        <v>34</v>
      </c>
      <c r="F99" s="233" t="s">
        <v>150</v>
      </c>
      <c r="G99" s="230"/>
      <c r="H99" s="234">
        <v>80.235</v>
      </c>
      <c r="I99" s="235"/>
      <c r="J99" s="230"/>
      <c r="K99" s="230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146</v>
      </c>
      <c r="AU99" s="240" t="s">
        <v>87</v>
      </c>
      <c r="AV99" s="13" t="s">
        <v>144</v>
      </c>
      <c r="AW99" s="13" t="s">
        <v>41</v>
      </c>
      <c r="AX99" s="13" t="s">
        <v>82</v>
      </c>
      <c r="AY99" s="240" t="s">
        <v>137</v>
      </c>
    </row>
    <row r="100" spans="2:65" s="1" customFormat="1" ht="44.25" customHeight="1">
      <c r="B100" s="42"/>
      <c r="C100" s="194" t="s">
        <v>87</v>
      </c>
      <c r="D100" s="194" t="s">
        <v>139</v>
      </c>
      <c r="E100" s="195" t="s">
        <v>151</v>
      </c>
      <c r="F100" s="196" t="s">
        <v>152</v>
      </c>
      <c r="G100" s="197" t="s">
        <v>142</v>
      </c>
      <c r="H100" s="198">
        <v>26.373</v>
      </c>
      <c r="I100" s="199"/>
      <c r="J100" s="200">
        <f>ROUND(I100*H100,2)</f>
        <v>0</v>
      </c>
      <c r="K100" s="196" t="s">
        <v>143</v>
      </c>
      <c r="L100" s="62"/>
      <c r="M100" s="201" t="s">
        <v>34</v>
      </c>
      <c r="N100" s="202" t="s">
        <v>48</v>
      </c>
      <c r="O100" s="43"/>
      <c r="P100" s="203">
        <f>O100*H100</f>
        <v>0</v>
      </c>
      <c r="Q100" s="203">
        <v>0</v>
      </c>
      <c r="R100" s="203">
        <f>Q100*H100</f>
        <v>0</v>
      </c>
      <c r="S100" s="203">
        <v>0.63</v>
      </c>
      <c r="T100" s="204">
        <f>S100*H100</f>
        <v>16.614990000000002</v>
      </c>
      <c r="AR100" s="24" t="s">
        <v>144</v>
      </c>
      <c r="AT100" s="24" t="s">
        <v>139</v>
      </c>
      <c r="AU100" s="24" t="s">
        <v>87</v>
      </c>
      <c r="AY100" s="24" t="s">
        <v>137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4" t="s">
        <v>82</v>
      </c>
      <c r="BK100" s="205">
        <f>ROUND(I100*H100,2)</f>
        <v>0</v>
      </c>
      <c r="BL100" s="24" t="s">
        <v>144</v>
      </c>
      <c r="BM100" s="24" t="s">
        <v>153</v>
      </c>
    </row>
    <row r="101" spans="2:51" s="11" customFormat="1" ht="13.5">
      <c r="B101" s="206"/>
      <c r="C101" s="207"/>
      <c r="D101" s="208" t="s">
        <v>146</v>
      </c>
      <c r="E101" s="209" t="s">
        <v>34</v>
      </c>
      <c r="F101" s="210" t="s">
        <v>154</v>
      </c>
      <c r="G101" s="207"/>
      <c r="H101" s="211" t="s">
        <v>34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146</v>
      </c>
      <c r="AU101" s="217" t="s">
        <v>87</v>
      </c>
      <c r="AV101" s="11" t="s">
        <v>82</v>
      </c>
      <c r="AW101" s="11" t="s">
        <v>41</v>
      </c>
      <c r="AX101" s="11" t="s">
        <v>77</v>
      </c>
      <c r="AY101" s="217" t="s">
        <v>137</v>
      </c>
    </row>
    <row r="102" spans="2:51" s="11" customFormat="1" ht="13.5">
      <c r="B102" s="206"/>
      <c r="C102" s="207"/>
      <c r="D102" s="208" t="s">
        <v>146</v>
      </c>
      <c r="E102" s="209" t="s">
        <v>34</v>
      </c>
      <c r="F102" s="210" t="s">
        <v>148</v>
      </c>
      <c r="G102" s="207"/>
      <c r="H102" s="211" t="s">
        <v>34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146</v>
      </c>
      <c r="AU102" s="217" t="s">
        <v>87</v>
      </c>
      <c r="AV102" s="11" t="s">
        <v>82</v>
      </c>
      <c r="AW102" s="11" t="s">
        <v>41</v>
      </c>
      <c r="AX102" s="11" t="s">
        <v>77</v>
      </c>
      <c r="AY102" s="217" t="s">
        <v>137</v>
      </c>
    </row>
    <row r="103" spans="2:51" s="12" customFormat="1" ht="13.5">
      <c r="B103" s="218"/>
      <c r="C103" s="219"/>
      <c r="D103" s="208" t="s">
        <v>146</v>
      </c>
      <c r="E103" s="220" t="s">
        <v>34</v>
      </c>
      <c r="F103" s="221" t="s">
        <v>155</v>
      </c>
      <c r="G103" s="219"/>
      <c r="H103" s="222">
        <v>26.373</v>
      </c>
      <c r="I103" s="223"/>
      <c r="J103" s="219"/>
      <c r="K103" s="219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146</v>
      </c>
      <c r="AU103" s="228" t="s">
        <v>87</v>
      </c>
      <c r="AV103" s="12" t="s">
        <v>87</v>
      </c>
      <c r="AW103" s="12" t="s">
        <v>41</v>
      </c>
      <c r="AX103" s="12" t="s">
        <v>77</v>
      </c>
      <c r="AY103" s="228" t="s">
        <v>137</v>
      </c>
    </row>
    <row r="104" spans="2:51" s="13" customFormat="1" ht="13.5">
      <c r="B104" s="229"/>
      <c r="C104" s="230"/>
      <c r="D104" s="231" t="s">
        <v>146</v>
      </c>
      <c r="E104" s="232" t="s">
        <v>34</v>
      </c>
      <c r="F104" s="233" t="s">
        <v>150</v>
      </c>
      <c r="G104" s="230"/>
      <c r="H104" s="234">
        <v>26.373</v>
      </c>
      <c r="I104" s="235"/>
      <c r="J104" s="230"/>
      <c r="K104" s="230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146</v>
      </c>
      <c r="AU104" s="240" t="s">
        <v>87</v>
      </c>
      <c r="AV104" s="13" t="s">
        <v>144</v>
      </c>
      <c r="AW104" s="13" t="s">
        <v>41</v>
      </c>
      <c r="AX104" s="13" t="s">
        <v>82</v>
      </c>
      <c r="AY104" s="240" t="s">
        <v>137</v>
      </c>
    </row>
    <row r="105" spans="2:65" s="1" customFormat="1" ht="31.5" customHeight="1">
      <c r="B105" s="42"/>
      <c r="C105" s="194" t="s">
        <v>156</v>
      </c>
      <c r="D105" s="194" t="s">
        <v>139</v>
      </c>
      <c r="E105" s="195" t="s">
        <v>157</v>
      </c>
      <c r="F105" s="196" t="s">
        <v>158</v>
      </c>
      <c r="G105" s="197" t="s">
        <v>159</v>
      </c>
      <c r="H105" s="198">
        <v>134.871</v>
      </c>
      <c r="I105" s="199"/>
      <c r="J105" s="200">
        <f>ROUND(I105*H105,2)</f>
        <v>0</v>
      </c>
      <c r="K105" s="196" t="s">
        <v>143</v>
      </c>
      <c r="L105" s="62"/>
      <c r="M105" s="201" t="s">
        <v>34</v>
      </c>
      <c r="N105" s="202" t="s">
        <v>48</v>
      </c>
      <c r="O105" s="43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24" t="s">
        <v>144</v>
      </c>
      <c r="AT105" s="24" t="s">
        <v>139</v>
      </c>
      <c r="AU105" s="24" t="s">
        <v>87</v>
      </c>
      <c r="AY105" s="24" t="s">
        <v>137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24" t="s">
        <v>82</v>
      </c>
      <c r="BK105" s="205">
        <f>ROUND(I105*H105,2)</f>
        <v>0</v>
      </c>
      <c r="BL105" s="24" t="s">
        <v>144</v>
      </c>
      <c r="BM105" s="24" t="s">
        <v>160</v>
      </c>
    </row>
    <row r="106" spans="2:51" s="11" customFormat="1" ht="13.5">
      <c r="B106" s="206"/>
      <c r="C106" s="207"/>
      <c r="D106" s="208" t="s">
        <v>146</v>
      </c>
      <c r="E106" s="209" t="s">
        <v>34</v>
      </c>
      <c r="F106" s="210" t="s">
        <v>161</v>
      </c>
      <c r="G106" s="207"/>
      <c r="H106" s="211" t="s">
        <v>34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146</v>
      </c>
      <c r="AU106" s="217" t="s">
        <v>87</v>
      </c>
      <c r="AV106" s="11" t="s">
        <v>82</v>
      </c>
      <c r="AW106" s="11" t="s">
        <v>41</v>
      </c>
      <c r="AX106" s="11" t="s">
        <v>77</v>
      </c>
      <c r="AY106" s="217" t="s">
        <v>137</v>
      </c>
    </row>
    <row r="107" spans="2:51" s="11" customFormat="1" ht="13.5">
      <c r="B107" s="206"/>
      <c r="C107" s="207"/>
      <c r="D107" s="208" t="s">
        <v>146</v>
      </c>
      <c r="E107" s="209" t="s">
        <v>34</v>
      </c>
      <c r="F107" s="210" t="s">
        <v>148</v>
      </c>
      <c r="G107" s="207"/>
      <c r="H107" s="211" t="s">
        <v>34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146</v>
      </c>
      <c r="AU107" s="217" t="s">
        <v>87</v>
      </c>
      <c r="AV107" s="11" t="s">
        <v>82</v>
      </c>
      <c r="AW107" s="11" t="s">
        <v>41</v>
      </c>
      <c r="AX107" s="11" t="s">
        <v>77</v>
      </c>
      <c r="AY107" s="217" t="s">
        <v>137</v>
      </c>
    </row>
    <row r="108" spans="2:51" s="12" customFormat="1" ht="13.5">
      <c r="B108" s="218"/>
      <c r="C108" s="219"/>
      <c r="D108" s="208" t="s">
        <v>146</v>
      </c>
      <c r="E108" s="220" t="s">
        <v>34</v>
      </c>
      <c r="F108" s="221" t="s">
        <v>162</v>
      </c>
      <c r="G108" s="219"/>
      <c r="H108" s="222">
        <v>134.871</v>
      </c>
      <c r="I108" s="223"/>
      <c r="J108" s="219"/>
      <c r="K108" s="219"/>
      <c r="L108" s="224"/>
      <c r="M108" s="225"/>
      <c r="N108" s="226"/>
      <c r="O108" s="226"/>
      <c r="P108" s="226"/>
      <c r="Q108" s="226"/>
      <c r="R108" s="226"/>
      <c r="S108" s="226"/>
      <c r="T108" s="227"/>
      <c r="AT108" s="228" t="s">
        <v>146</v>
      </c>
      <c r="AU108" s="228" t="s">
        <v>87</v>
      </c>
      <c r="AV108" s="12" t="s">
        <v>87</v>
      </c>
      <c r="AW108" s="12" t="s">
        <v>41</v>
      </c>
      <c r="AX108" s="12" t="s">
        <v>77</v>
      </c>
      <c r="AY108" s="228" t="s">
        <v>137</v>
      </c>
    </row>
    <row r="109" spans="2:51" s="13" customFormat="1" ht="13.5">
      <c r="B109" s="229"/>
      <c r="C109" s="230"/>
      <c r="D109" s="231" t="s">
        <v>146</v>
      </c>
      <c r="E109" s="232" t="s">
        <v>34</v>
      </c>
      <c r="F109" s="233" t="s">
        <v>150</v>
      </c>
      <c r="G109" s="230"/>
      <c r="H109" s="234">
        <v>134.871</v>
      </c>
      <c r="I109" s="235"/>
      <c r="J109" s="230"/>
      <c r="K109" s="230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146</v>
      </c>
      <c r="AU109" s="240" t="s">
        <v>87</v>
      </c>
      <c r="AV109" s="13" t="s">
        <v>144</v>
      </c>
      <c r="AW109" s="13" t="s">
        <v>41</v>
      </c>
      <c r="AX109" s="13" t="s">
        <v>82</v>
      </c>
      <c r="AY109" s="240" t="s">
        <v>137</v>
      </c>
    </row>
    <row r="110" spans="2:65" s="1" customFormat="1" ht="44.25" customHeight="1">
      <c r="B110" s="42"/>
      <c r="C110" s="194" t="s">
        <v>144</v>
      </c>
      <c r="D110" s="194" t="s">
        <v>139</v>
      </c>
      <c r="E110" s="195" t="s">
        <v>163</v>
      </c>
      <c r="F110" s="196" t="s">
        <v>164</v>
      </c>
      <c r="G110" s="197" t="s">
        <v>159</v>
      </c>
      <c r="H110" s="198">
        <v>134.871</v>
      </c>
      <c r="I110" s="199"/>
      <c r="J110" s="200">
        <f>ROUND(I110*H110,2)</f>
        <v>0</v>
      </c>
      <c r="K110" s="196" t="s">
        <v>143</v>
      </c>
      <c r="L110" s="62"/>
      <c r="M110" s="201" t="s">
        <v>34</v>
      </c>
      <c r="N110" s="202" t="s">
        <v>48</v>
      </c>
      <c r="O110" s="43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24" t="s">
        <v>144</v>
      </c>
      <c r="AT110" s="24" t="s">
        <v>139</v>
      </c>
      <c r="AU110" s="24" t="s">
        <v>87</v>
      </c>
      <c r="AY110" s="24" t="s">
        <v>137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24" t="s">
        <v>82</v>
      </c>
      <c r="BK110" s="205">
        <f>ROUND(I110*H110,2)</f>
        <v>0</v>
      </c>
      <c r="BL110" s="24" t="s">
        <v>144</v>
      </c>
      <c r="BM110" s="24" t="s">
        <v>165</v>
      </c>
    </row>
    <row r="111" spans="2:51" s="11" customFormat="1" ht="13.5">
      <c r="B111" s="206"/>
      <c r="C111" s="207"/>
      <c r="D111" s="208" t="s">
        <v>146</v>
      </c>
      <c r="E111" s="209" t="s">
        <v>34</v>
      </c>
      <c r="F111" s="210" t="s">
        <v>166</v>
      </c>
      <c r="G111" s="207"/>
      <c r="H111" s="211" t="s">
        <v>34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146</v>
      </c>
      <c r="AU111" s="217" t="s">
        <v>87</v>
      </c>
      <c r="AV111" s="11" t="s">
        <v>82</v>
      </c>
      <c r="AW111" s="11" t="s">
        <v>41</v>
      </c>
      <c r="AX111" s="11" t="s">
        <v>77</v>
      </c>
      <c r="AY111" s="217" t="s">
        <v>137</v>
      </c>
    </row>
    <row r="112" spans="2:51" s="11" customFormat="1" ht="13.5">
      <c r="B112" s="206"/>
      <c r="C112" s="207"/>
      <c r="D112" s="208" t="s">
        <v>146</v>
      </c>
      <c r="E112" s="209" t="s">
        <v>34</v>
      </c>
      <c r="F112" s="210" t="s">
        <v>148</v>
      </c>
      <c r="G112" s="207"/>
      <c r="H112" s="211" t="s">
        <v>34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146</v>
      </c>
      <c r="AU112" s="217" t="s">
        <v>87</v>
      </c>
      <c r="AV112" s="11" t="s">
        <v>82</v>
      </c>
      <c r="AW112" s="11" t="s">
        <v>41</v>
      </c>
      <c r="AX112" s="11" t="s">
        <v>77</v>
      </c>
      <c r="AY112" s="217" t="s">
        <v>137</v>
      </c>
    </row>
    <row r="113" spans="2:51" s="12" customFormat="1" ht="13.5">
      <c r="B113" s="218"/>
      <c r="C113" s="219"/>
      <c r="D113" s="208" t="s">
        <v>146</v>
      </c>
      <c r="E113" s="220" t="s">
        <v>34</v>
      </c>
      <c r="F113" s="221" t="s">
        <v>162</v>
      </c>
      <c r="G113" s="219"/>
      <c r="H113" s="222">
        <v>134.871</v>
      </c>
      <c r="I113" s="223"/>
      <c r="J113" s="219"/>
      <c r="K113" s="219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146</v>
      </c>
      <c r="AU113" s="228" t="s">
        <v>87</v>
      </c>
      <c r="AV113" s="12" t="s">
        <v>87</v>
      </c>
      <c r="AW113" s="12" t="s">
        <v>41</v>
      </c>
      <c r="AX113" s="12" t="s">
        <v>77</v>
      </c>
      <c r="AY113" s="228" t="s">
        <v>137</v>
      </c>
    </row>
    <row r="114" spans="2:51" s="13" customFormat="1" ht="13.5">
      <c r="B114" s="229"/>
      <c r="C114" s="230"/>
      <c r="D114" s="231" t="s">
        <v>146</v>
      </c>
      <c r="E114" s="232" t="s">
        <v>34</v>
      </c>
      <c r="F114" s="233" t="s">
        <v>150</v>
      </c>
      <c r="G114" s="230"/>
      <c r="H114" s="234">
        <v>134.871</v>
      </c>
      <c r="I114" s="235"/>
      <c r="J114" s="230"/>
      <c r="K114" s="230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146</v>
      </c>
      <c r="AU114" s="240" t="s">
        <v>87</v>
      </c>
      <c r="AV114" s="13" t="s">
        <v>144</v>
      </c>
      <c r="AW114" s="13" t="s">
        <v>41</v>
      </c>
      <c r="AX114" s="13" t="s">
        <v>82</v>
      </c>
      <c r="AY114" s="240" t="s">
        <v>137</v>
      </c>
    </row>
    <row r="115" spans="2:65" s="1" customFormat="1" ht="44.25" customHeight="1">
      <c r="B115" s="42"/>
      <c r="C115" s="194" t="s">
        <v>167</v>
      </c>
      <c r="D115" s="194" t="s">
        <v>139</v>
      </c>
      <c r="E115" s="195" t="s">
        <v>168</v>
      </c>
      <c r="F115" s="196" t="s">
        <v>169</v>
      </c>
      <c r="G115" s="197" t="s">
        <v>159</v>
      </c>
      <c r="H115" s="198">
        <v>1348.71</v>
      </c>
      <c r="I115" s="199"/>
      <c r="J115" s="200">
        <f>ROUND(I115*H115,2)</f>
        <v>0</v>
      </c>
      <c r="K115" s="196" t="s">
        <v>143</v>
      </c>
      <c r="L115" s="62"/>
      <c r="M115" s="201" t="s">
        <v>34</v>
      </c>
      <c r="N115" s="202" t="s">
        <v>48</v>
      </c>
      <c r="O115" s="43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AR115" s="24" t="s">
        <v>144</v>
      </c>
      <c r="AT115" s="24" t="s">
        <v>139</v>
      </c>
      <c r="AU115" s="24" t="s">
        <v>87</v>
      </c>
      <c r="AY115" s="24" t="s">
        <v>137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24" t="s">
        <v>82</v>
      </c>
      <c r="BK115" s="205">
        <f>ROUND(I115*H115,2)</f>
        <v>0</v>
      </c>
      <c r="BL115" s="24" t="s">
        <v>144</v>
      </c>
      <c r="BM115" s="24" t="s">
        <v>170</v>
      </c>
    </row>
    <row r="116" spans="2:51" s="11" customFormat="1" ht="13.5">
      <c r="B116" s="206"/>
      <c r="C116" s="207"/>
      <c r="D116" s="208" t="s">
        <v>146</v>
      </c>
      <c r="E116" s="209" t="s">
        <v>34</v>
      </c>
      <c r="F116" s="210" t="s">
        <v>166</v>
      </c>
      <c r="G116" s="207"/>
      <c r="H116" s="211" t="s">
        <v>34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146</v>
      </c>
      <c r="AU116" s="217" t="s">
        <v>87</v>
      </c>
      <c r="AV116" s="11" t="s">
        <v>82</v>
      </c>
      <c r="AW116" s="11" t="s">
        <v>41</v>
      </c>
      <c r="AX116" s="11" t="s">
        <v>77</v>
      </c>
      <c r="AY116" s="217" t="s">
        <v>137</v>
      </c>
    </row>
    <row r="117" spans="2:51" s="11" customFormat="1" ht="13.5">
      <c r="B117" s="206"/>
      <c r="C117" s="207"/>
      <c r="D117" s="208" t="s">
        <v>146</v>
      </c>
      <c r="E117" s="209" t="s">
        <v>34</v>
      </c>
      <c r="F117" s="210" t="s">
        <v>148</v>
      </c>
      <c r="G117" s="207"/>
      <c r="H117" s="211" t="s">
        <v>34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146</v>
      </c>
      <c r="AU117" s="217" t="s">
        <v>87</v>
      </c>
      <c r="AV117" s="11" t="s">
        <v>82</v>
      </c>
      <c r="AW117" s="11" t="s">
        <v>41</v>
      </c>
      <c r="AX117" s="11" t="s">
        <v>77</v>
      </c>
      <c r="AY117" s="217" t="s">
        <v>137</v>
      </c>
    </row>
    <row r="118" spans="2:51" s="12" customFormat="1" ht="13.5">
      <c r="B118" s="218"/>
      <c r="C118" s="219"/>
      <c r="D118" s="208" t="s">
        <v>146</v>
      </c>
      <c r="E118" s="220" t="s">
        <v>34</v>
      </c>
      <c r="F118" s="221" t="s">
        <v>162</v>
      </c>
      <c r="G118" s="219"/>
      <c r="H118" s="222">
        <v>134.871</v>
      </c>
      <c r="I118" s="223"/>
      <c r="J118" s="219"/>
      <c r="K118" s="219"/>
      <c r="L118" s="224"/>
      <c r="M118" s="225"/>
      <c r="N118" s="226"/>
      <c r="O118" s="226"/>
      <c r="P118" s="226"/>
      <c r="Q118" s="226"/>
      <c r="R118" s="226"/>
      <c r="S118" s="226"/>
      <c r="T118" s="227"/>
      <c r="AT118" s="228" t="s">
        <v>146</v>
      </c>
      <c r="AU118" s="228" t="s">
        <v>87</v>
      </c>
      <c r="AV118" s="12" t="s">
        <v>87</v>
      </c>
      <c r="AW118" s="12" t="s">
        <v>41</v>
      </c>
      <c r="AX118" s="12" t="s">
        <v>77</v>
      </c>
      <c r="AY118" s="228" t="s">
        <v>137</v>
      </c>
    </row>
    <row r="119" spans="2:51" s="13" customFormat="1" ht="13.5">
      <c r="B119" s="229"/>
      <c r="C119" s="230"/>
      <c r="D119" s="208" t="s">
        <v>146</v>
      </c>
      <c r="E119" s="241" t="s">
        <v>34</v>
      </c>
      <c r="F119" s="242" t="s">
        <v>150</v>
      </c>
      <c r="G119" s="230"/>
      <c r="H119" s="243">
        <v>134.871</v>
      </c>
      <c r="I119" s="235"/>
      <c r="J119" s="230"/>
      <c r="K119" s="230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146</v>
      </c>
      <c r="AU119" s="240" t="s">
        <v>87</v>
      </c>
      <c r="AV119" s="13" t="s">
        <v>144</v>
      </c>
      <c r="AW119" s="13" t="s">
        <v>41</v>
      </c>
      <c r="AX119" s="13" t="s">
        <v>77</v>
      </c>
      <c r="AY119" s="240" t="s">
        <v>137</v>
      </c>
    </row>
    <row r="120" spans="2:51" s="12" customFormat="1" ht="13.5">
      <c r="B120" s="218"/>
      <c r="C120" s="219"/>
      <c r="D120" s="208" t="s">
        <v>146</v>
      </c>
      <c r="E120" s="220" t="s">
        <v>34</v>
      </c>
      <c r="F120" s="221" t="s">
        <v>171</v>
      </c>
      <c r="G120" s="219"/>
      <c r="H120" s="222">
        <v>1348.71</v>
      </c>
      <c r="I120" s="223"/>
      <c r="J120" s="219"/>
      <c r="K120" s="219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146</v>
      </c>
      <c r="AU120" s="228" t="s">
        <v>87</v>
      </c>
      <c r="AV120" s="12" t="s">
        <v>87</v>
      </c>
      <c r="AW120" s="12" t="s">
        <v>41</v>
      </c>
      <c r="AX120" s="12" t="s">
        <v>77</v>
      </c>
      <c r="AY120" s="228" t="s">
        <v>137</v>
      </c>
    </row>
    <row r="121" spans="2:51" s="13" customFormat="1" ht="13.5">
      <c r="B121" s="229"/>
      <c r="C121" s="230"/>
      <c r="D121" s="231" t="s">
        <v>146</v>
      </c>
      <c r="E121" s="232" t="s">
        <v>34</v>
      </c>
      <c r="F121" s="233" t="s">
        <v>150</v>
      </c>
      <c r="G121" s="230"/>
      <c r="H121" s="234">
        <v>1348.71</v>
      </c>
      <c r="I121" s="235"/>
      <c r="J121" s="230"/>
      <c r="K121" s="230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146</v>
      </c>
      <c r="AU121" s="240" t="s">
        <v>87</v>
      </c>
      <c r="AV121" s="13" t="s">
        <v>144</v>
      </c>
      <c r="AW121" s="13" t="s">
        <v>41</v>
      </c>
      <c r="AX121" s="13" t="s">
        <v>82</v>
      </c>
      <c r="AY121" s="240" t="s">
        <v>137</v>
      </c>
    </row>
    <row r="122" spans="2:65" s="1" customFormat="1" ht="22.5" customHeight="1">
      <c r="B122" s="42"/>
      <c r="C122" s="194" t="s">
        <v>172</v>
      </c>
      <c r="D122" s="194" t="s">
        <v>139</v>
      </c>
      <c r="E122" s="195" t="s">
        <v>173</v>
      </c>
      <c r="F122" s="196" t="s">
        <v>174</v>
      </c>
      <c r="G122" s="197" t="s">
        <v>159</v>
      </c>
      <c r="H122" s="198">
        <v>134.871</v>
      </c>
      <c r="I122" s="199"/>
      <c r="J122" s="200">
        <f>ROUND(I122*H122,2)</f>
        <v>0</v>
      </c>
      <c r="K122" s="196" t="s">
        <v>143</v>
      </c>
      <c r="L122" s="62"/>
      <c r="M122" s="201" t="s">
        <v>34</v>
      </c>
      <c r="N122" s="202" t="s">
        <v>48</v>
      </c>
      <c r="O122" s="43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AR122" s="24" t="s">
        <v>144</v>
      </c>
      <c r="AT122" s="24" t="s">
        <v>139</v>
      </c>
      <c r="AU122" s="24" t="s">
        <v>87</v>
      </c>
      <c r="AY122" s="24" t="s">
        <v>137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24" t="s">
        <v>82</v>
      </c>
      <c r="BK122" s="205">
        <f>ROUND(I122*H122,2)</f>
        <v>0</v>
      </c>
      <c r="BL122" s="24" t="s">
        <v>144</v>
      </c>
      <c r="BM122" s="24" t="s">
        <v>175</v>
      </c>
    </row>
    <row r="123" spans="2:51" s="11" customFormat="1" ht="13.5">
      <c r="B123" s="206"/>
      <c r="C123" s="207"/>
      <c r="D123" s="208" t="s">
        <v>146</v>
      </c>
      <c r="E123" s="209" t="s">
        <v>34</v>
      </c>
      <c r="F123" s="210" t="s">
        <v>166</v>
      </c>
      <c r="G123" s="207"/>
      <c r="H123" s="211" t="s">
        <v>34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146</v>
      </c>
      <c r="AU123" s="217" t="s">
        <v>87</v>
      </c>
      <c r="AV123" s="11" t="s">
        <v>82</v>
      </c>
      <c r="AW123" s="11" t="s">
        <v>41</v>
      </c>
      <c r="AX123" s="11" t="s">
        <v>77</v>
      </c>
      <c r="AY123" s="217" t="s">
        <v>137</v>
      </c>
    </row>
    <row r="124" spans="2:51" s="11" customFormat="1" ht="13.5">
      <c r="B124" s="206"/>
      <c r="C124" s="207"/>
      <c r="D124" s="208" t="s">
        <v>146</v>
      </c>
      <c r="E124" s="209" t="s">
        <v>34</v>
      </c>
      <c r="F124" s="210" t="s">
        <v>148</v>
      </c>
      <c r="G124" s="207"/>
      <c r="H124" s="211" t="s">
        <v>34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146</v>
      </c>
      <c r="AU124" s="217" t="s">
        <v>87</v>
      </c>
      <c r="AV124" s="11" t="s">
        <v>82</v>
      </c>
      <c r="AW124" s="11" t="s">
        <v>41</v>
      </c>
      <c r="AX124" s="11" t="s">
        <v>77</v>
      </c>
      <c r="AY124" s="217" t="s">
        <v>137</v>
      </c>
    </row>
    <row r="125" spans="2:51" s="12" customFormat="1" ht="13.5">
      <c r="B125" s="218"/>
      <c r="C125" s="219"/>
      <c r="D125" s="208" t="s">
        <v>146</v>
      </c>
      <c r="E125" s="220" t="s">
        <v>34</v>
      </c>
      <c r="F125" s="221" t="s">
        <v>162</v>
      </c>
      <c r="G125" s="219"/>
      <c r="H125" s="222">
        <v>134.871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146</v>
      </c>
      <c r="AU125" s="228" t="s">
        <v>87</v>
      </c>
      <c r="AV125" s="12" t="s">
        <v>87</v>
      </c>
      <c r="AW125" s="12" t="s">
        <v>41</v>
      </c>
      <c r="AX125" s="12" t="s">
        <v>77</v>
      </c>
      <c r="AY125" s="228" t="s">
        <v>137</v>
      </c>
    </row>
    <row r="126" spans="2:51" s="13" customFormat="1" ht="13.5">
      <c r="B126" s="229"/>
      <c r="C126" s="230"/>
      <c r="D126" s="231" t="s">
        <v>146</v>
      </c>
      <c r="E126" s="232" t="s">
        <v>34</v>
      </c>
      <c r="F126" s="233" t="s">
        <v>150</v>
      </c>
      <c r="G126" s="230"/>
      <c r="H126" s="234">
        <v>134.871</v>
      </c>
      <c r="I126" s="235"/>
      <c r="J126" s="230"/>
      <c r="K126" s="230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146</v>
      </c>
      <c r="AU126" s="240" t="s">
        <v>87</v>
      </c>
      <c r="AV126" s="13" t="s">
        <v>144</v>
      </c>
      <c r="AW126" s="13" t="s">
        <v>41</v>
      </c>
      <c r="AX126" s="13" t="s">
        <v>82</v>
      </c>
      <c r="AY126" s="240" t="s">
        <v>137</v>
      </c>
    </row>
    <row r="127" spans="2:65" s="1" customFormat="1" ht="22.5" customHeight="1">
      <c r="B127" s="42"/>
      <c r="C127" s="194" t="s">
        <v>176</v>
      </c>
      <c r="D127" s="194" t="s">
        <v>139</v>
      </c>
      <c r="E127" s="195" t="s">
        <v>177</v>
      </c>
      <c r="F127" s="196" t="s">
        <v>178</v>
      </c>
      <c r="G127" s="197" t="s">
        <v>179</v>
      </c>
      <c r="H127" s="198">
        <v>269.742</v>
      </c>
      <c r="I127" s="199"/>
      <c r="J127" s="200">
        <f>ROUND(I127*H127,2)</f>
        <v>0</v>
      </c>
      <c r="K127" s="196" t="s">
        <v>143</v>
      </c>
      <c r="L127" s="62"/>
      <c r="M127" s="201" t="s">
        <v>34</v>
      </c>
      <c r="N127" s="202" t="s">
        <v>48</v>
      </c>
      <c r="O127" s="43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AR127" s="24" t="s">
        <v>144</v>
      </c>
      <c r="AT127" s="24" t="s">
        <v>139</v>
      </c>
      <c r="AU127" s="24" t="s">
        <v>87</v>
      </c>
      <c r="AY127" s="24" t="s">
        <v>137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24" t="s">
        <v>82</v>
      </c>
      <c r="BK127" s="205">
        <f>ROUND(I127*H127,2)</f>
        <v>0</v>
      </c>
      <c r="BL127" s="24" t="s">
        <v>144</v>
      </c>
      <c r="BM127" s="24" t="s">
        <v>180</v>
      </c>
    </row>
    <row r="128" spans="2:51" s="11" customFormat="1" ht="13.5">
      <c r="B128" s="206"/>
      <c r="C128" s="207"/>
      <c r="D128" s="208" t="s">
        <v>146</v>
      </c>
      <c r="E128" s="209" t="s">
        <v>34</v>
      </c>
      <c r="F128" s="210" t="s">
        <v>166</v>
      </c>
      <c r="G128" s="207"/>
      <c r="H128" s="211" t="s">
        <v>34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146</v>
      </c>
      <c r="AU128" s="217" t="s">
        <v>87</v>
      </c>
      <c r="AV128" s="11" t="s">
        <v>82</v>
      </c>
      <c r="AW128" s="11" t="s">
        <v>41</v>
      </c>
      <c r="AX128" s="11" t="s">
        <v>77</v>
      </c>
      <c r="AY128" s="217" t="s">
        <v>137</v>
      </c>
    </row>
    <row r="129" spans="2:51" s="11" customFormat="1" ht="13.5">
      <c r="B129" s="206"/>
      <c r="C129" s="207"/>
      <c r="D129" s="208" t="s">
        <v>146</v>
      </c>
      <c r="E129" s="209" t="s">
        <v>34</v>
      </c>
      <c r="F129" s="210" t="s">
        <v>148</v>
      </c>
      <c r="G129" s="207"/>
      <c r="H129" s="211" t="s">
        <v>34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146</v>
      </c>
      <c r="AU129" s="217" t="s">
        <v>87</v>
      </c>
      <c r="AV129" s="11" t="s">
        <v>82</v>
      </c>
      <c r="AW129" s="11" t="s">
        <v>41</v>
      </c>
      <c r="AX129" s="11" t="s">
        <v>77</v>
      </c>
      <c r="AY129" s="217" t="s">
        <v>137</v>
      </c>
    </row>
    <row r="130" spans="2:51" s="12" customFormat="1" ht="13.5">
      <c r="B130" s="218"/>
      <c r="C130" s="219"/>
      <c r="D130" s="208" t="s">
        <v>146</v>
      </c>
      <c r="E130" s="220" t="s">
        <v>34</v>
      </c>
      <c r="F130" s="221" t="s">
        <v>162</v>
      </c>
      <c r="G130" s="219"/>
      <c r="H130" s="222">
        <v>134.871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146</v>
      </c>
      <c r="AU130" s="228" t="s">
        <v>87</v>
      </c>
      <c r="AV130" s="12" t="s">
        <v>87</v>
      </c>
      <c r="AW130" s="12" t="s">
        <v>41</v>
      </c>
      <c r="AX130" s="12" t="s">
        <v>77</v>
      </c>
      <c r="AY130" s="228" t="s">
        <v>137</v>
      </c>
    </row>
    <row r="131" spans="2:51" s="13" customFormat="1" ht="13.5">
      <c r="B131" s="229"/>
      <c r="C131" s="230"/>
      <c r="D131" s="208" t="s">
        <v>146</v>
      </c>
      <c r="E131" s="241" t="s">
        <v>34</v>
      </c>
      <c r="F131" s="242" t="s">
        <v>150</v>
      </c>
      <c r="G131" s="230"/>
      <c r="H131" s="243">
        <v>134.871</v>
      </c>
      <c r="I131" s="235"/>
      <c r="J131" s="230"/>
      <c r="K131" s="230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146</v>
      </c>
      <c r="AU131" s="240" t="s">
        <v>87</v>
      </c>
      <c r="AV131" s="13" t="s">
        <v>144</v>
      </c>
      <c r="AW131" s="13" t="s">
        <v>41</v>
      </c>
      <c r="AX131" s="13" t="s">
        <v>77</v>
      </c>
      <c r="AY131" s="240" t="s">
        <v>137</v>
      </c>
    </row>
    <row r="132" spans="2:51" s="12" customFormat="1" ht="13.5">
      <c r="B132" s="218"/>
      <c r="C132" s="219"/>
      <c r="D132" s="208" t="s">
        <v>146</v>
      </c>
      <c r="E132" s="220" t="s">
        <v>34</v>
      </c>
      <c r="F132" s="221" t="s">
        <v>181</v>
      </c>
      <c r="G132" s="219"/>
      <c r="H132" s="222">
        <v>269.742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146</v>
      </c>
      <c r="AU132" s="228" t="s">
        <v>87</v>
      </c>
      <c r="AV132" s="12" t="s">
        <v>87</v>
      </c>
      <c r="AW132" s="12" t="s">
        <v>41</v>
      </c>
      <c r="AX132" s="12" t="s">
        <v>77</v>
      </c>
      <c r="AY132" s="228" t="s">
        <v>137</v>
      </c>
    </row>
    <row r="133" spans="2:51" s="13" customFormat="1" ht="13.5">
      <c r="B133" s="229"/>
      <c r="C133" s="230"/>
      <c r="D133" s="208" t="s">
        <v>146</v>
      </c>
      <c r="E133" s="241" t="s">
        <v>34</v>
      </c>
      <c r="F133" s="242" t="s">
        <v>150</v>
      </c>
      <c r="G133" s="230"/>
      <c r="H133" s="243">
        <v>269.742</v>
      </c>
      <c r="I133" s="235"/>
      <c r="J133" s="230"/>
      <c r="K133" s="230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146</v>
      </c>
      <c r="AU133" s="240" t="s">
        <v>87</v>
      </c>
      <c r="AV133" s="13" t="s">
        <v>144</v>
      </c>
      <c r="AW133" s="13" t="s">
        <v>41</v>
      </c>
      <c r="AX133" s="13" t="s">
        <v>82</v>
      </c>
      <c r="AY133" s="240" t="s">
        <v>137</v>
      </c>
    </row>
    <row r="134" spans="2:63" s="10" customFormat="1" ht="29.85" customHeight="1">
      <c r="B134" s="177"/>
      <c r="C134" s="178"/>
      <c r="D134" s="191" t="s">
        <v>76</v>
      </c>
      <c r="E134" s="192" t="s">
        <v>87</v>
      </c>
      <c r="F134" s="192" t="s">
        <v>182</v>
      </c>
      <c r="G134" s="178"/>
      <c r="H134" s="178"/>
      <c r="I134" s="181"/>
      <c r="J134" s="193">
        <f>BK134</f>
        <v>0</v>
      </c>
      <c r="K134" s="178"/>
      <c r="L134" s="183"/>
      <c r="M134" s="184"/>
      <c r="N134" s="185"/>
      <c r="O134" s="185"/>
      <c r="P134" s="186">
        <f>SUM(P135:P167)</f>
        <v>0</v>
      </c>
      <c r="Q134" s="185"/>
      <c r="R134" s="186">
        <f>SUM(R135:R167)</f>
        <v>395.6952244</v>
      </c>
      <c r="S134" s="185"/>
      <c r="T134" s="187">
        <f>SUM(T135:T167)</f>
        <v>0</v>
      </c>
      <c r="AR134" s="188" t="s">
        <v>82</v>
      </c>
      <c r="AT134" s="189" t="s">
        <v>76</v>
      </c>
      <c r="AU134" s="189" t="s">
        <v>82</v>
      </c>
      <c r="AY134" s="188" t="s">
        <v>137</v>
      </c>
      <c r="BK134" s="190">
        <f>SUM(BK135:BK167)</f>
        <v>0</v>
      </c>
    </row>
    <row r="135" spans="2:65" s="1" customFormat="1" ht="22.5" customHeight="1">
      <c r="B135" s="42"/>
      <c r="C135" s="194" t="s">
        <v>183</v>
      </c>
      <c r="D135" s="194" t="s">
        <v>139</v>
      </c>
      <c r="E135" s="195" t="s">
        <v>184</v>
      </c>
      <c r="F135" s="196" t="s">
        <v>185</v>
      </c>
      <c r="G135" s="197" t="s">
        <v>159</v>
      </c>
      <c r="H135" s="198">
        <v>84.295</v>
      </c>
      <c r="I135" s="199"/>
      <c r="J135" s="200">
        <f>ROUND(I135*H135,2)</f>
        <v>0</v>
      </c>
      <c r="K135" s="196" t="s">
        <v>143</v>
      </c>
      <c r="L135" s="62"/>
      <c r="M135" s="201" t="s">
        <v>34</v>
      </c>
      <c r="N135" s="202" t="s">
        <v>48</v>
      </c>
      <c r="O135" s="43"/>
      <c r="P135" s="203">
        <f>O135*H135</f>
        <v>0</v>
      </c>
      <c r="Q135" s="203">
        <v>2.16</v>
      </c>
      <c r="R135" s="203">
        <f>Q135*H135</f>
        <v>182.0772</v>
      </c>
      <c r="S135" s="203">
        <v>0</v>
      </c>
      <c r="T135" s="204">
        <f>S135*H135</f>
        <v>0</v>
      </c>
      <c r="AR135" s="24" t="s">
        <v>144</v>
      </c>
      <c r="AT135" s="24" t="s">
        <v>139</v>
      </c>
      <c r="AU135" s="24" t="s">
        <v>87</v>
      </c>
      <c r="AY135" s="24" t="s">
        <v>137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24" t="s">
        <v>82</v>
      </c>
      <c r="BK135" s="205">
        <f>ROUND(I135*H135,2)</f>
        <v>0</v>
      </c>
      <c r="BL135" s="24" t="s">
        <v>144</v>
      </c>
      <c r="BM135" s="24" t="s">
        <v>186</v>
      </c>
    </row>
    <row r="136" spans="2:51" s="11" customFormat="1" ht="13.5">
      <c r="B136" s="206"/>
      <c r="C136" s="207"/>
      <c r="D136" s="208" t="s">
        <v>146</v>
      </c>
      <c r="E136" s="209" t="s">
        <v>34</v>
      </c>
      <c r="F136" s="210" t="s">
        <v>187</v>
      </c>
      <c r="G136" s="207"/>
      <c r="H136" s="211" t="s">
        <v>34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146</v>
      </c>
      <c r="AU136" s="217" t="s">
        <v>87</v>
      </c>
      <c r="AV136" s="11" t="s">
        <v>82</v>
      </c>
      <c r="AW136" s="11" t="s">
        <v>41</v>
      </c>
      <c r="AX136" s="11" t="s">
        <v>77</v>
      </c>
      <c r="AY136" s="217" t="s">
        <v>137</v>
      </c>
    </row>
    <row r="137" spans="2:51" s="11" customFormat="1" ht="13.5">
      <c r="B137" s="206"/>
      <c r="C137" s="207"/>
      <c r="D137" s="208" t="s">
        <v>146</v>
      </c>
      <c r="E137" s="209" t="s">
        <v>34</v>
      </c>
      <c r="F137" s="210" t="s">
        <v>188</v>
      </c>
      <c r="G137" s="207"/>
      <c r="H137" s="211" t="s">
        <v>34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146</v>
      </c>
      <c r="AU137" s="217" t="s">
        <v>87</v>
      </c>
      <c r="AV137" s="11" t="s">
        <v>82</v>
      </c>
      <c r="AW137" s="11" t="s">
        <v>41</v>
      </c>
      <c r="AX137" s="11" t="s">
        <v>77</v>
      </c>
      <c r="AY137" s="217" t="s">
        <v>137</v>
      </c>
    </row>
    <row r="138" spans="2:51" s="12" customFormat="1" ht="13.5">
      <c r="B138" s="218"/>
      <c r="C138" s="219"/>
      <c r="D138" s="208" t="s">
        <v>146</v>
      </c>
      <c r="E138" s="220" t="s">
        <v>34</v>
      </c>
      <c r="F138" s="221" t="s">
        <v>189</v>
      </c>
      <c r="G138" s="219"/>
      <c r="H138" s="222">
        <v>561.964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146</v>
      </c>
      <c r="AU138" s="228" t="s">
        <v>87</v>
      </c>
      <c r="AV138" s="12" t="s">
        <v>87</v>
      </c>
      <c r="AW138" s="12" t="s">
        <v>41</v>
      </c>
      <c r="AX138" s="12" t="s">
        <v>77</v>
      </c>
      <c r="AY138" s="228" t="s">
        <v>137</v>
      </c>
    </row>
    <row r="139" spans="2:51" s="13" customFormat="1" ht="13.5">
      <c r="B139" s="229"/>
      <c r="C139" s="230"/>
      <c r="D139" s="208" t="s">
        <v>146</v>
      </c>
      <c r="E139" s="241" t="s">
        <v>34</v>
      </c>
      <c r="F139" s="242" t="s">
        <v>150</v>
      </c>
      <c r="G139" s="230"/>
      <c r="H139" s="243">
        <v>561.964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146</v>
      </c>
      <c r="AU139" s="240" t="s">
        <v>87</v>
      </c>
      <c r="AV139" s="13" t="s">
        <v>144</v>
      </c>
      <c r="AW139" s="13" t="s">
        <v>41</v>
      </c>
      <c r="AX139" s="13" t="s">
        <v>77</v>
      </c>
      <c r="AY139" s="240" t="s">
        <v>137</v>
      </c>
    </row>
    <row r="140" spans="2:51" s="12" customFormat="1" ht="13.5">
      <c r="B140" s="218"/>
      <c r="C140" s="219"/>
      <c r="D140" s="208" t="s">
        <v>146</v>
      </c>
      <c r="E140" s="220" t="s">
        <v>34</v>
      </c>
      <c r="F140" s="221" t="s">
        <v>190</v>
      </c>
      <c r="G140" s="219"/>
      <c r="H140" s="222">
        <v>84.295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146</v>
      </c>
      <c r="AU140" s="228" t="s">
        <v>87</v>
      </c>
      <c r="AV140" s="12" t="s">
        <v>87</v>
      </c>
      <c r="AW140" s="12" t="s">
        <v>41</v>
      </c>
      <c r="AX140" s="12" t="s">
        <v>77</v>
      </c>
      <c r="AY140" s="228" t="s">
        <v>137</v>
      </c>
    </row>
    <row r="141" spans="2:51" s="13" customFormat="1" ht="13.5">
      <c r="B141" s="229"/>
      <c r="C141" s="230"/>
      <c r="D141" s="231" t="s">
        <v>146</v>
      </c>
      <c r="E141" s="232" t="s">
        <v>34</v>
      </c>
      <c r="F141" s="233" t="s">
        <v>150</v>
      </c>
      <c r="G141" s="230"/>
      <c r="H141" s="234">
        <v>84.295</v>
      </c>
      <c r="I141" s="235"/>
      <c r="J141" s="230"/>
      <c r="K141" s="230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146</v>
      </c>
      <c r="AU141" s="240" t="s">
        <v>87</v>
      </c>
      <c r="AV141" s="13" t="s">
        <v>144</v>
      </c>
      <c r="AW141" s="13" t="s">
        <v>41</v>
      </c>
      <c r="AX141" s="13" t="s">
        <v>82</v>
      </c>
      <c r="AY141" s="240" t="s">
        <v>137</v>
      </c>
    </row>
    <row r="142" spans="2:65" s="1" customFormat="1" ht="31.5" customHeight="1">
      <c r="B142" s="42"/>
      <c r="C142" s="194" t="s">
        <v>191</v>
      </c>
      <c r="D142" s="194" t="s">
        <v>139</v>
      </c>
      <c r="E142" s="195" t="s">
        <v>192</v>
      </c>
      <c r="F142" s="196" t="s">
        <v>193</v>
      </c>
      <c r="G142" s="197" t="s">
        <v>159</v>
      </c>
      <c r="H142" s="198">
        <v>84.295</v>
      </c>
      <c r="I142" s="199"/>
      <c r="J142" s="200">
        <f>ROUND(I142*H142,2)</f>
        <v>0</v>
      </c>
      <c r="K142" s="196" t="s">
        <v>143</v>
      </c>
      <c r="L142" s="62"/>
      <c r="M142" s="201" t="s">
        <v>34</v>
      </c>
      <c r="N142" s="202" t="s">
        <v>48</v>
      </c>
      <c r="O142" s="43"/>
      <c r="P142" s="203">
        <f>O142*H142</f>
        <v>0</v>
      </c>
      <c r="Q142" s="203">
        <v>2.45329</v>
      </c>
      <c r="R142" s="203">
        <f>Q142*H142</f>
        <v>206.80008055</v>
      </c>
      <c r="S142" s="203">
        <v>0</v>
      </c>
      <c r="T142" s="204">
        <f>S142*H142</f>
        <v>0</v>
      </c>
      <c r="AR142" s="24" t="s">
        <v>144</v>
      </c>
      <c r="AT142" s="24" t="s">
        <v>139</v>
      </c>
      <c r="AU142" s="24" t="s">
        <v>87</v>
      </c>
      <c r="AY142" s="24" t="s">
        <v>137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24" t="s">
        <v>82</v>
      </c>
      <c r="BK142" s="205">
        <f>ROUND(I142*H142,2)</f>
        <v>0</v>
      </c>
      <c r="BL142" s="24" t="s">
        <v>144</v>
      </c>
      <c r="BM142" s="24" t="s">
        <v>194</v>
      </c>
    </row>
    <row r="143" spans="2:51" s="11" customFormat="1" ht="13.5">
      <c r="B143" s="206"/>
      <c r="C143" s="207"/>
      <c r="D143" s="208" t="s">
        <v>146</v>
      </c>
      <c r="E143" s="209" t="s">
        <v>34</v>
      </c>
      <c r="F143" s="210" t="s">
        <v>187</v>
      </c>
      <c r="G143" s="207"/>
      <c r="H143" s="211" t="s">
        <v>34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146</v>
      </c>
      <c r="AU143" s="217" t="s">
        <v>87</v>
      </c>
      <c r="AV143" s="11" t="s">
        <v>82</v>
      </c>
      <c r="AW143" s="11" t="s">
        <v>41</v>
      </c>
      <c r="AX143" s="11" t="s">
        <v>77</v>
      </c>
      <c r="AY143" s="217" t="s">
        <v>137</v>
      </c>
    </row>
    <row r="144" spans="2:51" s="11" customFormat="1" ht="13.5">
      <c r="B144" s="206"/>
      <c r="C144" s="207"/>
      <c r="D144" s="208" t="s">
        <v>146</v>
      </c>
      <c r="E144" s="209" t="s">
        <v>34</v>
      </c>
      <c r="F144" s="210" t="s">
        <v>188</v>
      </c>
      <c r="G144" s="207"/>
      <c r="H144" s="211" t="s">
        <v>34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146</v>
      </c>
      <c r="AU144" s="217" t="s">
        <v>87</v>
      </c>
      <c r="AV144" s="11" t="s">
        <v>82</v>
      </c>
      <c r="AW144" s="11" t="s">
        <v>41</v>
      </c>
      <c r="AX144" s="11" t="s">
        <v>77</v>
      </c>
      <c r="AY144" s="217" t="s">
        <v>137</v>
      </c>
    </row>
    <row r="145" spans="2:51" s="12" customFormat="1" ht="13.5">
      <c r="B145" s="218"/>
      <c r="C145" s="219"/>
      <c r="D145" s="208" t="s">
        <v>146</v>
      </c>
      <c r="E145" s="220" t="s">
        <v>34</v>
      </c>
      <c r="F145" s="221" t="s">
        <v>189</v>
      </c>
      <c r="G145" s="219"/>
      <c r="H145" s="222">
        <v>561.964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146</v>
      </c>
      <c r="AU145" s="228" t="s">
        <v>87</v>
      </c>
      <c r="AV145" s="12" t="s">
        <v>87</v>
      </c>
      <c r="AW145" s="12" t="s">
        <v>41</v>
      </c>
      <c r="AX145" s="12" t="s">
        <v>77</v>
      </c>
      <c r="AY145" s="228" t="s">
        <v>137</v>
      </c>
    </row>
    <row r="146" spans="2:51" s="13" customFormat="1" ht="13.5">
      <c r="B146" s="229"/>
      <c r="C146" s="230"/>
      <c r="D146" s="208" t="s">
        <v>146</v>
      </c>
      <c r="E146" s="241" t="s">
        <v>34</v>
      </c>
      <c r="F146" s="242" t="s">
        <v>150</v>
      </c>
      <c r="G146" s="230"/>
      <c r="H146" s="243">
        <v>561.964</v>
      </c>
      <c r="I146" s="235"/>
      <c r="J146" s="230"/>
      <c r="K146" s="230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146</v>
      </c>
      <c r="AU146" s="240" t="s">
        <v>87</v>
      </c>
      <c r="AV146" s="13" t="s">
        <v>144</v>
      </c>
      <c r="AW146" s="13" t="s">
        <v>41</v>
      </c>
      <c r="AX146" s="13" t="s">
        <v>77</v>
      </c>
      <c r="AY146" s="240" t="s">
        <v>137</v>
      </c>
    </row>
    <row r="147" spans="2:51" s="12" customFormat="1" ht="13.5">
      <c r="B147" s="218"/>
      <c r="C147" s="219"/>
      <c r="D147" s="208" t="s">
        <v>146</v>
      </c>
      <c r="E147" s="220" t="s">
        <v>34</v>
      </c>
      <c r="F147" s="221" t="s">
        <v>190</v>
      </c>
      <c r="G147" s="219"/>
      <c r="H147" s="222">
        <v>84.295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146</v>
      </c>
      <c r="AU147" s="228" t="s">
        <v>87</v>
      </c>
      <c r="AV147" s="12" t="s">
        <v>87</v>
      </c>
      <c r="AW147" s="12" t="s">
        <v>41</v>
      </c>
      <c r="AX147" s="12" t="s">
        <v>77</v>
      </c>
      <c r="AY147" s="228" t="s">
        <v>137</v>
      </c>
    </row>
    <row r="148" spans="2:51" s="13" customFormat="1" ht="13.5">
      <c r="B148" s="229"/>
      <c r="C148" s="230"/>
      <c r="D148" s="231" t="s">
        <v>146</v>
      </c>
      <c r="E148" s="232" t="s">
        <v>34</v>
      </c>
      <c r="F148" s="233" t="s">
        <v>150</v>
      </c>
      <c r="G148" s="230"/>
      <c r="H148" s="234">
        <v>84.295</v>
      </c>
      <c r="I148" s="235"/>
      <c r="J148" s="230"/>
      <c r="K148" s="230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146</v>
      </c>
      <c r="AU148" s="240" t="s">
        <v>87</v>
      </c>
      <c r="AV148" s="13" t="s">
        <v>144</v>
      </c>
      <c r="AW148" s="13" t="s">
        <v>41</v>
      </c>
      <c r="AX148" s="13" t="s">
        <v>82</v>
      </c>
      <c r="AY148" s="240" t="s">
        <v>137</v>
      </c>
    </row>
    <row r="149" spans="2:65" s="1" customFormat="1" ht="44.25" customHeight="1">
      <c r="B149" s="42"/>
      <c r="C149" s="194" t="s">
        <v>195</v>
      </c>
      <c r="D149" s="194" t="s">
        <v>139</v>
      </c>
      <c r="E149" s="195" t="s">
        <v>196</v>
      </c>
      <c r="F149" s="196" t="s">
        <v>197</v>
      </c>
      <c r="G149" s="197" t="s">
        <v>142</v>
      </c>
      <c r="H149" s="198">
        <v>16.779</v>
      </c>
      <c r="I149" s="199"/>
      <c r="J149" s="200">
        <f>ROUND(I149*H149,2)</f>
        <v>0</v>
      </c>
      <c r="K149" s="196" t="s">
        <v>143</v>
      </c>
      <c r="L149" s="62"/>
      <c r="M149" s="201" t="s">
        <v>34</v>
      </c>
      <c r="N149" s="202" t="s">
        <v>48</v>
      </c>
      <c r="O149" s="43"/>
      <c r="P149" s="203">
        <f>O149*H149</f>
        <v>0</v>
      </c>
      <c r="Q149" s="203">
        <v>0.00103</v>
      </c>
      <c r="R149" s="203">
        <f>Q149*H149</f>
        <v>0.017282370000000002</v>
      </c>
      <c r="S149" s="203">
        <v>0</v>
      </c>
      <c r="T149" s="204">
        <f>S149*H149</f>
        <v>0</v>
      </c>
      <c r="AR149" s="24" t="s">
        <v>144</v>
      </c>
      <c r="AT149" s="24" t="s">
        <v>139</v>
      </c>
      <c r="AU149" s="24" t="s">
        <v>87</v>
      </c>
      <c r="AY149" s="24" t="s">
        <v>137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24" t="s">
        <v>82</v>
      </c>
      <c r="BK149" s="205">
        <f>ROUND(I149*H149,2)</f>
        <v>0</v>
      </c>
      <c r="BL149" s="24" t="s">
        <v>144</v>
      </c>
      <c r="BM149" s="24" t="s">
        <v>198</v>
      </c>
    </row>
    <row r="150" spans="2:51" s="11" customFormat="1" ht="13.5">
      <c r="B150" s="206"/>
      <c r="C150" s="207"/>
      <c r="D150" s="208" t="s">
        <v>146</v>
      </c>
      <c r="E150" s="209" t="s">
        <v>34</v>
      </c>
      <c r="F150" s="210" t="s">
        <v>187</v>
      </c>
      <c r="G150" s="207"/>
      <c r="H150" s="211" t="s">
        <v>34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146</v>
      </c>
      <c r="AU150" s="217" t="s">
        <v>87</v>
      </c>
      <c r="AV150" s="11" t="s">
        <v>82</v>
      </c>
      <c r="AW150" s="11" t="s">
        <v>41</v>
      </c>
      <c r="AX150" s="11" t="s">
        <v>77</v>
      </c>
      <c r="AY150" s="217" t="s">
        <v>137</v>
      </c>
    </row>
    <row r="151" spans="2:51" s="11" customFormat="1" ht="13.5">
      <c r="B151" s="206"/>
      <c r="C151" s="207"/>
      <c r="D151" s="208" t="s">
        <v>146</v>
      </c>
      <c r="E151" s="209" t="s">
        <v>34</v>
      </c>
      <c r="F151" s="210" t="s">
        <v>188</v>
      </c>
      <c r="G151" s="207"/>
      <c r="H151" s="211" t="s">
        <v>34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146</v>
      </c>
      <c r="AU151" s="217" t="s">
        <v>87</v>
      </c>
      <c r="AV151" s="11" t="s">
        <v>82</v>
      </c>
      <c r="AW151" s="11" t="s">
        <v>41</v>
      </c>
      <c r="AX151" s="11" t="s">
        <v>77</v>
      </c>
      <c r="AY151" s="217" t="s">
        <v>137</v>
      </c>
    </row>
    <row r="152" spans="2:51" s="12" customFormat="1" ht="13.5">
      <c r="B152" s="218"/>
      <c r="C152" s="219"/>
      <c r="D152" s="208" t="s">
        <v>146</v>
      </c>
      <c r="E152" s="220" t="s">
        <v>34</v>
      </c>
      <c r="F152" s="221" t="s">
        <v>199</v>
      </c>
      <c r="G152" s="219"/>
      <c r="H152" s="222">
        <v>3.939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146</v>
      </c>
      <c r="AU152" s="228" t="s">
        <v>87</v>
      </c>
      <c r="AV152" s="12" t="s">
        <v>87</v>
      </c>
      <c r="AW152" s="12" t="s">
        <v>41</v>
      </c>
      <c r="AX152" s="12" t="s">
        <v>77</v>
      </c>
      <c r="AY152" s="228" t="s">
        <v>137</v>
      </c>
    </row>
    <row r="153" spans="2:51" s="12" customFormat="1" ht="13.5">
      <c r="B153" s="218"/>
      <c r="C153" s="219"/>
      <c r="D153" s="208" t="s">
        <v>146</v>
      </c>
      <c r="E153" s="220" t="s">
        <v>34</v>
      </c>
      <c r="F153" s="221" t="s">
        <v>200</v>
      </c>
      <c r="G153" s="219"/>
      <c r="H153" s="222">
        <v>12.84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146</v>
      </c>
      <c r="AU153" s="228" t="s">
        <v>87</v>
      </c>
      <c r="AV153" s="12" t="s">
        <v>87</v>
      </c>
      <c r="AW153" s="12" t="s">
        <v>41</v>
      </c>
      <c r="AX153" s="12" t="s">
        <v>77</v>
      </c>
      <c r="AY153" s="228" t="s">
        <v>137</v>
      </c>
    </row>
    <row r="154" spans="2:51" s="13" customFormat="1" ht="13.5">
      <c r="B154" s="229"/>
      <c r="C154" s="230"/>
      <c r="D154" s="231" t="s">
        <v>146</v>
      </c>
      <c r="E154" s="232" t="s">
        <v>34</v>
      </c>
      <c r="F154" s="233" t="s">
        <v>150</v>
      </c>
      <c r="G154" s="230"/>
      <c r="H154" s="234">
        <v>16.779</v>
      </c>
      <c r="I154" s="235"/>
      <c r="J154" s="230"/>
      <c r="K154" s="230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146</v>
      </c>
      <c r="AU154" s="240" t="s">
        <v>87</v>
      </c>
      <c r="AV154" s="13" t="s">
        <v>144</v>
      </c>
      <c r="AW154" s="13" t="s">
        <v>41</v>
      </c>
      <c r="AX154" s="13" t="s">
        <v>82</v>
      </c>
      <c r="AY154" s="240" t="s">
        <v>137</v>
      </c>
    </row>
    <row r="155" spans="2:65" s="1" customFormat="1" ht="44.25" customHeight="1">
      <c r="B155" s="42"/>
      <c r="C155" s="194" t="s">
        <v>201</v>
      </c>
      <c r="D155" s="194" t="s">
        <v>139</v>
      </c>
      <c r="E155" s="195" t="s">
        <v>202</v>
      </c>
      <c r="F155" s="196" t="s">
        <v>203</v>
      </c>
      <c r="G155" s="197" t="s">
        <v>142</v>
      </c>
      <c r="H155" s="198">
        <v>16.779</v>
      </c>
      <c r="I155" s="199"/>
      <c r="J155" s="200">
        <f>ROUND(I155*H155,2)</f>
        <v>0</v>
      </c>
      <c r="K155" s="196" t="s">
        <v>143</v>
      </c>
      <c r="L155" s="62"/>
      <c r="M155" s="201" t="s">
        <v>34</v>
      </c>
      <c r="N155" s="202" t="s">
        <v>48</v>
      </c>
      <c r="O155" s="43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AR155" s="24" t="s">
        <v>144</v>
      </c>
      <c r="AT155" s="24" t="s">
        <v>139</v>
      </c>
      <c r="AU155" s="24" t="s">
        <v>87</v>
      </c>
      <c r="AY155" s="24" t="s">
        <v>137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24" t="s">
        <v>82</v>
      </c>
      <c r="BK155" s="205">
        <f>ROUND(I155*H155,2)</f>
        <v>0</v>
      </c>
      <c r="BL155" s="24" t="s">
        <v>144</v>
      </c>
      <c r="BM155" s="24" t="s">
        <v>204</v>
      </c>
    </row>
    <row r="156" spans="2:51" s="11" customFormat="1" ht="13.5">
      <c r="B156" s="206"/>
      <c r="C156" s="207"/>
      <c r="D156" s="208" t="s">
        <v>146</v>
      </c>
      <c r="E156" s="209" t="s">
        <v>34</v>
      </c>
      <c r="F156" s="210" t="s">
        <v>187</v>
      </c>
      <c r="G156" s="207"/>
      <c r="H156" s="211" t="s">
        <v>34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146</v>
      </c>
      <c r="AU156" s="217" t="s">
        <v>87</v>
      </c>
      <c r="AV156" s="11" t="s">
        <v>82</v>
      </c>
      <c r="AW156" s="11" t="s">
        <v>41</v>
      </c>
      <c r="AX156" s="11" t="s">
        <v>77</v>
      </c>
      <c r="AY156" s="217" t="s">
        <v>137</v>
      </c>
    </row>
    <row r="157" spans="2:51" s="11" customFormat="1" ht="13.5">
      <c r="B157" s="206"/>
      <c r="C157" s="207"/>
      <c r="D157" s="208" t="s">
        <v>146</v>
      </c>
      <c r="E157" s="209" t="s">
        <v>34</v>
      </c>
      <c r="F157" s="210" t="s">
        <v>188</v>
      </c>
      <c r="G157" s="207"/>
      <c r="H157" s="211" t="s">
        <v>34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146</v>
      </c>
      <c r="AU157" s="217" t="s">
        <v>87</v>
      </c>
      <c r="AV157" s="11" t="s">
        <v>82</v>
      </c>
      <c r="AW157" s="11" t="s">
        <v>41</v>
      </c>
      <c r="AX157" s="11" t="s">
        <v>77</v>
      </c>
      <c r="AY157" s="217" t="s">
        <v>137</v>
      </c>
    </row>
    <row r="158" spans="2:51" s="12" customFormat="1" ht="13.5">
      <c r="B158" s="218"/>
      <c r="C158" s="219"/>
      <c r="D158" s="208" t="s">
        <v>146</v>
      </c>
      <c r="E158" s="220" t="s">
        <v>34</v>
      </c>
      <c r="F158" s="221" t="s">
        <v>199</v>
      </c>
      <c r="G158" s="219"/>
      <c r="H158" s="222">
        <v>3.939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146</v>
      </c>
      <c r="AU158" s="228" t="s">
        <v>87</v>
      </c>
      <c r="AV158" s="12" t="s">
        <v>87</v>
      </c>
      <c r="AW158" s="12" t="s">
        <v>41</v>
      </c>
      <c r="AX158" s="12" t="s">
        <v>77</v>
      </c>
      <c r="AY158" s="228" t="s">
        <v>137</v>
      </c>
    </row>
    <row r="159" spans="2:51" s="12" customFormat="1" ht="13.5">
      <c r="B159" s="218"/>
      <c r="C159" s="219"/>
      <c r="D159" s="208" t="s">
        <v>146</v>
      </c>
      <c r="E159" s="220" t="s">
        <v>34</v>
      </c>
      <c r="F159" s="221" t="s">
        <v>200</v>
      </c>
      <c r="G159" s="219"/>
      <c r="H159" s="222">
        <v>12.84</v>
      </c>
      <c r="I159" s="223"/>
      <c r="J159" s="219"/>
      <c r="K159" s="219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146</v>
      </c>
      <c r="AU159" s="228" t="s">
        <v>87</v>
      </c>
      <c r="AV159" s="12" t="s">
        <v>87</v>
      </c>
      <c r="AW159" s="12" t="s">
        <v>41</v>
      </c>
      <c r="AX159" s="12" t="s">
        <v>77</v>
      </c>
      <c r="AY159" s="228" t="s">
        <v>137</v>
      </c>
    </row>
    <row r="160" spans="2:51" s="13" customFormat="1" ht="13.5">
      <c r="B160" s="229"/>
      <c r="C160" s="230"/>
      <c r="D160" s="231" t="s">
        <v>146</v>
      </c>
      <c r="E160" s="232" t="s">
        <v>34</v>
      </c>
      <c r="F160" s="233" t="s">
        <v>150</v>
      </c>
      <c r="G160" s="230"/>
      <c r="H160" s="234">
        <v>16.779</v>
      </c>
      <c r="I160" s="235"/>
      <c r="J160" s="230"/>
      <c r="K160" s="230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146</v>
      </c>
      <c r="AU160" s="240" t="s">
        <v>87</v>
      </c>
      <c r="AV160" s="13" t="s">
        <v>144</v>
      </c>
      <c r="AW160" s="13" t="s">
        <v>41</v>
      </c>
      <c r="AX160" s="13" t="s">
        <v>82</v>
      </c>
      <c r="AY160" s="240" t="s">
        <v>137</v>
      </c>
    </row>
    <row r="161" spans="2:65" s="1" customFormat="1" ht="22.5" customHeight="1">
      <c r="B161" s="42"/>
      <c r="C161" s="194" t="s">
        <v>205</v>
      </c>
      <c r="D161" s="194" t="s">
        <v>139</v>
      </c>
      <c r="E161" s="195" t="s">
        <v>206</v>
      </c>
      <c r="F161" s="196" t="s">
        <v>207</v>
      </c>
      <c r="G161" s="197" t="s">
        <v>179</v>
      </c>
      <c r="H161" s="198">
        <v>6.458</v>
      </c>
      <c r="I161" s="199"/>
      <c r="J161" s="200">
        <f>ROUND(I161*H161,2)</f>
        <v>0</v>
      </c>
      <c r="K161" s="196" t="s">
        <v>143</v>
      </c>
      <c r="L161" s="62"/>
      <c r="M161" s="201" t="s">
        <v>34</v>
      </c>
      <c r="N161" s="202" t="s">
        <v>48</v>
      </c>
      <c r="O161" s="43"/>
      <c r="P161" s="203">
        <f>O161*H161</f>
        <v>0</v>
      </c>
      <c r="Q161" s="203">
        <v>1.05306</v>
      </c>
      <c r="R161" s="203">
        <f>Q161*H161</f>
        <v>6.8006614800000005</v>
      </c>
      <c r="S161" s="203">
        <v>0</v>
      </c>
      <c r="T161" s="204">
        <f>S161*H161</f>
        <v>0</v>
      </c>
      <c r="AR161" s="24" t="s">
        <v>144</v>
      </c>
      <c r="AT161" s="24" t="s">
        <v>139</v>
      </c>
      <c r="AU161" s="24" t="s">
        <v>87</v>
      </c>
      <c r="AY161" s="24" t="s">
        <v>137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24" t="s">
        <v>82</v>
      </c>
      <c r="BK161" s="205">
        <f>ROUND(I161*H161,2)</f>
        <v>0</v>
      </c>
      <c r="BL161" s="24" t="s">
        <v>144</v>
      </c>
      <c r="BM161" s="24" t="s">
        <v>208</v>
      </c>
    </row>
    <row r="162" spans="2:51" s="11" customFormat="1" ht="13.5">
      <c r="B162" s="206"/>
      <c r="C162" s="207"/>
      <c r="D162" s="208" t="s">
        <v>146</v>
      </c>
      <c r="E162" s="209" t="s">
        <v>34</v>
      </c>
      <c r="F162" s="210" t="s">
        <v>187</v>
      </c>
      <c r="G162" s="207"/>
      <c r="H162" s="211" t="s">
        <v>34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146</v>
      </c>
      <c r="AU162" s="217" t="s">
        <v>87</v>
      </c>
      <c r="AV162" s="11" t="s">
        <v>82</v>
      </c>
      <c r="AW162" s="11" t="s">
        <v>41</v>
      </c>
      <c r="AX162" s="11" t="s">
        <v>77</v>
      </c>
      <c r="AY162" s="217" t="s">
        <v>137</v>
      </c>
    </row>
    <row r="163" spans="2:51" s="11" customFormat="1" ht="13.5">
      <c r="B163" s="206"/>
      <c r="C163" s="207"/>
      <c r="D163" s="208" t="s">
        <v>146</v>
      </c>
      <c r="E163" s="209" t="s">
        <v>34</v>
      </c>
      <c r="F163" s="210" t="s">
        <v>188</v>
      </c>
      <c r="G163" s="207"/>
      <c r="H163" s="211" t="s">
        <v>34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146</v>
      </c>
      <c r="AU163" s="217" t="s">
        <v>87</v>
      </c>
      <c r="AV163" s="11" t="s">
        <v>82</v>
      </c>
      <c r="AW163" s="11" t="s">
        <v>41</v>
      </c>
      <c r="AX163" s="11" t="s">
        <v>77</v>
      </c>
      <c r="AY163" s="217" t="s">
        <v>137</v>
      </c>
    </row>
    <row r="164" spans="2:51" s="12" customFormat="1" ht="13.5">
      <c r="B164" s="218"/>
      <c r="C164" s="219"/>
      <c r="D164" s="208" t="s">
        <v>146</v>
      </c>
      <c r="E164" s="220" t="s">
        <v>34</v>
      </c>
      <c r="F164" s="221" t="s">
        <v>189</v>
      </c>
      <c r="G164" s="219"/>
      <c r="H164" s="222">
        <v>561.964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146</v>
      </c>
      <c r="AU164" s="228" t="s">
        <v>87</v>
      </c>
      <c r="AV164" s="12" t="s">
        <v>87</v>
      </c>
      <c r="AW164" s="12" t="s">
        <v>41</v>
      </c>
      <c r="AX164" s="12" t="s">
        <v>77</v>
      </c>
      <c r="AY164" s="228" t="s">
        <v>137</v>
      </c>
    </row>
    <row r="165" spans="2:51" s="13" customFormat="1" ht="13.5">
      <c r="B165" s="229"/>
      <c r="C165" s="230"/>
      <c r="D165" s="208" t="s">
        <v>146</v>
      </c>
      <c r="E165" s="241" t="s">
        <v>34</v>
      </c>
      <c r="F165" s="242" t="s">
        <v>150</v>
      </c>
      <c r="G165" s="230"/>
      <c r="H165" s="243">
        <v>561.964</v>
      </c>
      <c r="I165" s="235"/>
      <c r="J165" s="230"/>
      <c r="K165" s="230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146</v>
      </c>
      <c r="AU165" s="240" t="s">
        <v>87</v>
      </c>
      <c r="AV165" s="13" t="s">
        <v>144</v>
      </c>
      <c r="AW165" s="13" t="s">
        <v>41</v>
      </c>
      <c r="AX165" s="13" t="s">
        <v>77</v>
      </c>
      <c r="AY165" s="240" t="s">
        <v>137</v>
      </c>
    </row>
    <row r="166" spans="2:51" s="12" customFormat="1" ht="13.5">
      <c r="B166" s="218"/>
      <c r="C166" s="219"/>
      <c r="D166" s="208" t="s">
        <v>146</v>
      </c>
      <c r="E166" s="220" t="s">
        <v>34</v>
      </c>
      <c r="F166" s="221" t="s">
        <v>209</v>
      </c>
      <c r="G166" s="219"/>
      <c r="H166" s="222">
        <v>6.458</v>
      </c>
      <c r="I166" s="223"/>
      <c r="J166" s="219"/>
      <c r="K166" s="219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146</v>
      </c>
      <c r="AU166" s="228" t="s">
        <v>87</v>
      </c>
      <c r="AV166" s="12" t="s">
        <v>87</v>
      </c>
      <c r="AW166" s="12" t="s">
        <v>41</v>
      </c>
      <c r="AX166" s="12" t="s">
        <v>77</v>
      </c>
      <c r="AY166" s="228" t="s">
        <v>137</v>
      </c>
    </row>
    <row r="167" spans="2:51" s="13" customFormat="1" ht="13.5">
      <c r="B167" s="229"/>
      <c r="C167" s="230"/>
      <c r="D167" s="208" t="s">
        <v>146</v>
      </c>
      <c r="E167" s="241" t="s">
        <v>34</v>
      </c>
      <c r="F167" s="242" t="s">
        <v>150</v>
      </c>
      <c r="G167" s="230"/>
      <c r="H167" s="243">
        <v>6.458</v>
      </c>
      <c r="I167" s="235"/>
      <c r="J167" s="230"/>
      <c r="K167" s="230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146</v>
      </c>
      <c r="AU167" s="240" t="s">
        <v>87</v>
      </c>
      <c r="AV167" s="13" t="s">
        <v>144</v>
      </c>
      <c r="AW167" s="13" t="s">
        <v>41</v>
      </c>
      <c r="AX167" s="13" t="s">
        <v>82</v>
      </c>
      <c r="AY167" s="240" t="s">
        <v>137</v>
      </c>
    </row>
    <row r="168" spans="2:63" s="10" customFormat="1" ht="29.85" customHeight="1">
      <c r="B168" s="177"/>
      <c r="C168" s="178"/>
      <c r="D168" s="191" t="s">
        <v>76</v>
      </c>
      <c r="E168" s="192" t="s">
        <v>167</v>
      </c>
      <c r="F168" s="192" t="s">
        <v>210</v>
      </c>
      <c r="G168" s="178"/>
      <c r="H168" s="178"/>
      <c r="I168" s="181"/>
      <c r="J168" s="193">
        <f>BK168</f>
        <v>0</v>
      </c>
      <c r="K168" s="178"/>
      <c r="L168" s="183"/>
      <c r="M168" s="184"/>
      <c r="N168" s="185"/>
      <c r="O168" s="185"/>
      <c r="P168" s="186">
        <f>SUM(P169:P187)</f>
        <v>0</v>
      </c>
      <c r="Q168" s="185"/>
      <c r="R168" s="186">
        <f>SUM(R169:R187)</f>
        <v>0</v>
      </c>
      <c r="S168" s="185"/>
      <c r="T168" s="187">
        <f>SUM(T169:T187)</f>
        <v>0</v>
      </c>
      <c r="AR168" s="188" t="s">
        <v>82</v>
      </c>
      <c r="AT168" s="189" t="s">
        <v>76</v>
      </c>
      <c r="AU168" s="189" t="s">
        <v>82</v>
      </c>
      <c r="AY168" s="188" t="s">
        <v>137</v>
      </c>
      <c r="BK168" s="190">
        <f>SUM(BK169:BK187)</f>
        <v>0</v>
      </c>
    </row>
    <row r="169" spans="2:65" s="1" customFormat="1" ht="22.5" customHeight="1">
      <c r="B169" s="42"/>
      <c r="C169" s="194" t="s">
        <v>211</v>
      </c>
      <c r="D169" s="194" t="s">
        <v>139</v>
      </c>
      <c r="E169" s="195" t="s">
        <v>212</v>
      </c>
      <c r="F169" s="196" t="s">
        <v>213</v>
      </c>
      <c r="G169" s="197" t="s">
        <v>142</v>
      </c>
      <c r="H169" s="198">
        <v>106.608</v>
      </c>
      <c r="I169" s="199"/>
      <c r="J169" s="200">
        <f>ROUND(I169*H169,2)</f>
        <v>0</v>
      </c>
      <c r="K169" s="196" t="s">
        <v>143</v>
      </c>
      <c r="L169" s="62"/>
      <c r="M169" s="201" t="s">
        <v>34</v>
      </c>
      <c r="N169" s="202" t="s">
        <v>48</v>
      </c>
      <c r="O169" s="43"/>
      <c r="P169" s="203">
        <f>O169*H169</f>
        <v>0</v>
      </c>
      <c r="Q169" s="203">
        <v>0</v>
      </c>
      <c r="R169" s="203">
        <f>Q169*H169</f>
        <v>0</v>
      </c>
      <c r="S169" s="203">
        <v>0</v>
      </c>
      <c r="T169" s="204">
        <f>S169*H169</f>
        <v>0</v>
      </c>
      <c r="AR169" s="24" t="s">
        <v>144</v>
      </c>
      <c r="AT169" s="24" t="s">
        <v>139</v>
      </c>
      <c r="AU169" s="24" t="s">
        <v>87</v>
      </c>
      <c r="AY169" s="24" t="s">
        <v>137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24" t="s">
        <v>82</v>
      </c>
      <c r="BK169" s="205">
        <f>ROUND(I169*H169,2)</f>
        <v>0</v>
      </c>
      <c r="BL169" s="24" t="s">
        <v>144</v>
      </c>
      <c r="BM169" s="24" t="s">
        <v>214</v>
      </c>
    </row>
    <row r="170" spans="2:51" s="11" customFormat="1" ht="13.5">
      <c r="B170" s="206"/>
      <c r="C170" s="207"/>
      <c r="D170" s="208" t="s">
        <v>146</v>
      </c>
      <c r="E170" s="209" t="s">
        <v>34</v>
      </c>
      <c r="F170" s="210" t="s">
        <v>148</v>
      </c>
      <c r="G170" s="207"/>
      <c r="H170" s="211" t="s">
        <v>34</v>
      </c>
      <c r="I170" s="212"/>
      <c r="J170" s="207"/>
      <c r="K170" s="207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146</v>
      </c>
      <c r="AU170" s="217" t="s">
        <v>87</v>
      </c>
      <c r="AV170" s="11" t="s">
        <v>82</v>
      </c>
      <c r="AW170" s="11" t="s">
        <v>41</v>
      </c>
      <c r="AX170" s="11" t="s">
        <v>77</v>
      </c>
      <c r="AY170" s="217" t="s">
        <v>137</v>
      </c>
    </row>
    <row r="171" spans="2:51" s="11" customFormat="1" ht="13.5">
      <c r="B171" s="206"/>
      <c r="C171" s="207"/>
      <c r="D171" s="208" t="s">
        <v>146</v>
      </c>
      <c r="E171" s="209" t="s">
        <v>34</v>
      </c>
      <c r="F171" s="210" t="s">
        <v>154</v>
      </c>
      <c r="G171" s="207"/>
      <c r="H171" s="211" t="s">
        <v>34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146</v>
      </c>
      <c r="AU171" s="217" t="s">
        <v>87</v>
      </c>
      <c r="AV171" s="11" t="s">
        <v>82</v>
      </c>
      <c r="AW171" s="11" t="s">
        <v>41</v>
      </c>
      <c r="AX171" s="11" t="s">
        <v>77</v>
      </c>
      <c r="AY171" s="217" t="s">
        <v>137</v>
      </c>
    </row>
    <row r="172" spans="2:51" s="12" customFormat="1" ht="13.5">
      <c r="B172" s="218"/>
      <c r="C172" s="219"/>
      <c r="D172" s="208" t="s">
        <v>146</v>
      </c>
      <c r="E172" s="220" t="s">
        <v>34</v>
      </c>
      <c r="F172" s="221" t="s">
        <v>155</v>
      </c>
      <c r="G172" s="219"/>
      <c r="H172" s="222">
        <v>26.373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146</v>
      </c>
      <c r="AU172" s="228" t="s">
        <v>87</v>
      </c>
      <c r="AV172" s="12" t="s">
        <v>87</v>
      </c>
      <c r="AW172" s="12" t="s">
        <v>41</v>
      </c>
      <c r="AX172" s="12" t="s">
        <v>77</v>
      </c>
      <c r="AY172" s="228" t="s">
        <v>137</v>
      </c>
    </row>
    <row r="173" spans="2:51" s="11" customFormat="1" ht="13.5">
      <c r="B173" s="206"/>
      <c r="C173" s="207"/>
      <c r="D173" s="208" t="s">
        <v>146</v>
      </c>
      <c r="E173" s="209" t="s">
        <v>34</v>
      </c>
      <c r="F173" s="210" t="s">
        <v>147</v>
      </c>
      <c r="G173" s="207"/>
      <c r="H173" s="211" t="s">
        <v>34</v>
      </c>
      <c r="I173" s="212"/>
      <c r="J173" s="207"/>
      <c r="K173" s="207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146</v>
      </c>
      <c r="AU173" s="217" t="s">
        <v>87</v>
      </c>
      <c r="AV173" s="11" t="s">
        <v>82</v>
      </c>
      <c r="AW173" s="11" t="s">
        <v>41</v>
      </c>
      <c r="AX173" s="11" t="s">
        <v>77</v>
      </c>
      <c r="AY173" s="217" t="s">
        <v>137</v>
      </c>
    </row>
    <row r="174" spans="2:51" s="12" customFormat="1" ht="13.5">
      <c r="B174" s="218"/>
      <c r="C174" s="219"/>
      <c r="D174" s="208" t="s">
        <v>146</v>
      </c>
      <c r="E174" s="220" t="s">
        <v>34</v>
      </c>
      <c r="F174" s="221" t="s">
        <v>149</v>
      </c>
      <c r="G174" s="219"/>
      <c r="H174" s="222">
        <v>80.235</v>
      </c>
      <c r="I174" s="223"/>
      <c r="J174" s="219"/>
      <c r="K174" s="219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146</v>
      </c>
      <c r="AU174" s="228" t="s">
        <v>87</v>
      </c>
      <c r="AV174" s="12" t="s">
        <v>87</v>
      </c>
      <c r="AW174" s="12" t="s">
        <v>41</v>
      </c>
      <c r="AX174" s="12" t="s">
        <v>77</v>
      </c>
      <c r="AY174" s="228" t="s">
        <v>137</v>
      </c>
    </row>
    <row r="175" spans="2:51" s="13" customFormat="1" ht="13.5">
      <c r="B175" s="229"/>
      <c r="C175" s="230"/>
      <c r="D175" s="231" t="s">
        <v>146</v>
      </c>
      <c r="E175" s="232" t="s">
        <v>34</v>
      </c>
      <c r="F175" s="233" t="s">
        <v>150</v>
      </c>
      <c r="G175" s="230"/>
      <c r="H175" s="234">
        <v>106.608</v>
      </c>
      <c r="I175" s="235"/>
      <c r="J175" s="230"/>
      <c r="K175" s="230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146</v>
      </c>
      <c r="AU175" s="240" t="s">
        <v>87</v>
      </c>
      <c r="AV175" s="13" t="s">
        <v>144</v>
      </c>
      <c r="AW175" s="13" t="s">
        <v>41</v>
      </c>
      <c r="AX175" s="13" t="s">
        <v>82</v>
      </c>
      <c r="AY175" s="240" t="s">
        <v>137</v>
      </c>
    </row>
    <row r="176" spans="2:65" s="1" customFormat="1" ht="31.5" customHeight="1">
      <c r="B176" s="42"/>
      <c r="C176" s="194" t="s">
        <v>215</v>
      </c>
      <c r="D176" s="194" t="s">
        <v>139</v>
      </c>
      <c r="E176" s="195" t="s">
        <v>216</v>
      </c>
      <c r="F176" s="196" t="s">
        <v>217</v>
      </c>
      <c r="G176" s="197" t="s">
        <v>142</v>
      </c>
      <c r="H176" s="198">
        <v>26.373</v>
      </c>
      <c r="I176" s="199"/>
      <c r="J176" s="200">
        <f>ROUND(I176*H176,2)</f>
        <v>0</v>
      </c>
      <c r="K176" s="196" t="s">
        <v>143</v>
      </c>
      <c r="L176" s="62"/>
      <c r="M176" s="201" t="s">
        <v>34</v>
      </c>
      <c r="N176" s="202" t="s">
        <v>48</v>
      </c>
      <c r="O176" s="43"/>
      <c r="P176" s="203">
        <f>O176*H176</f>
        <v>0</v>
      </c>
      <c r="Q176" s="203">
        <v>0</v>
      </c>
      <c r="R176" s="203">
        <f>Q176*H176</f>
        <v>0</v>
      </c>
      <c r="S176" s="203">
        <v>0</v>
      </c>
      <c r="T176" s="204">
        <f>S176*H176</f>
        <v>0</v>
      </c>
      <c r="AR176" s="24" t="s">
        <v>144</v>
      </c>
      <c r="AT176" s="24" t="s">
        <v>139</v>
      </c>
      <c r="AU176" s="24" t="s">
        <v>87</v>
      </c>
      <c r="AY176" s="24" t="s">
        <v>137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24" t="s">
        <v>82</v>
      </c>
      <c r="BK176" s="205">
        <f>ROUND(I176*H176,2)</f>
        <v>0</v>
      </c>
      <c r="BL176" s="24" t="s">
        <v>144</v>
      </c>
      <c r="BM176" s="24" t="s">
        <v>218</v>
      </c>
    </row>
    <row r="177" spans="2:51" s="11" customFormat="1" ht="13.5">
      <c r="B177" s="206"/>
      <c r="C177" s="207"/>
      <c r="D177" s="208" t="s">
        <v>146</v>
      </c>
      <c r="E177" s="209" t="s">
        <v>34</v>
      </c>
      <c r="F177" s="210" t="s">
        <v>154</v>
      </c>
      <c r="G177" s="207"/>
      <c r="H177" s="211" t="s">
        <v>34</v>
      </c>
      <c r="I177" s="212"/>
      <c r="J177" s="207"/>
      <c r="K177" s="207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146</v>
      </c>
      <c r="AU177" s="217" t="s">
        <v>87</v>
      </c>
      <c r="AV177" s="11" t="s">
        <v>82</v>
      </c>
      <c r="AW177" s="11" t="s">
        <v>41</v>
      </c>
      <c r="AX177" s="11" t="s">
        <v>77</v>
      </c>
      <c r="AY177" s="217" t="s">
        <v>137</v>
      </c>
    </row>
    <row r="178" spans="2:51" s="11" customFormat="1" ht="13.5">
      <c r="B178" s="206"/>
      <c r="C178" s="207"/>
      <c r="D178" s="208" t="s">
        <v>146</v>
      </c>
      <c r="E178" s="209" t="s">
        <v>34</v>
      </c>
      <c r="F178" s="210" t="s">
        <v>148</v>
      </c>
      <c r="G178" s="207"/>
      <c r="H178" s="211" t="s">
        <v>34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146</v>
      </c>
      <c r="AU178" s="217" t="s">
        <v>87</v>
      </c>
      <c r="AV178" s="11" t="s">
        <v>82</v>
      </c>
      <c r="AW178" s="11" t="s">
        <v>41</v>
      </c>
      <c r="AX178" s="11" t="s">
        <v>77</v>
      </c>
      <c r="AY178" s="217" t="s">
        <v>137</v>
      </c>
    </row>
    <row r="179" spans="2:51" s="12" customFormat="1" ht="13.5">
      <c r="B179" s="218"/>
      <c r="C179" s="219"/>
      <c r="D179" s="208" t="s">
        <v>146</v>
      </c>
      <c r="E179" s="220" t="s">
        <v>34</v>
      </c>
      <c r="F179" s="221" t="s">
        <v>155</v>
      </c>
      <c r="G179" s="219"/>
      <c r="H179" s="222">
        <v>26.373</v>
      </c>
      <c r="I179" s="223"/>
      <c r="J179" s="219"/>
      <c r="K179" s="219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146</v>
      </c>
      <c r="AU179" s="228" t="s">
        <v>87</v>
      </c>
      <c r="AV179" s="12" t="s">
        <v>87</v>
      </c>
      <c r="AW179" s="12" t="s">
        <v>41</v>
      </c>
      <c r="AX179" s="12" t="s">
        <v>77</v>
      </c>
      <c r="AY179" s="228" t="s">
        <v>137</v>
      </c>
    </row>
    <row r="180" spans="2:51" s="13" customFormat="1" ht="13.5">
      <c r="B180" s="229"/>
      <c r="C180" s="230"/>
      <c r="D180" s="231" t="s">
        <v>146</v>
      </c>
      <c r="E180" s="232" t="s">
        <v>34</v>
      </c>
      <c r="F180" s="233" t="s">
        <v>150</v>
      </c>
      <c r="G180" s="230"/>
      <c r="H180" s="234">
        <v>26.373</v>
      </c>
      <c r="I180" s="235"/>
      <c r="J180" s="230"/>
      <c r="K180" s="230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146</v>
      </c>
      <c r="AU180" s="240" t="s">
        <v>87</v>
      </c>
      <c r="AV180" s="13" t="s">
        <v>144</v>
      </c>
      <c r="AW180" s="13" t="s">
        <v>41</v>
      </c>
      <c r="AX180" s="13" t="s">
        <v>82</v>
      </c>
      <c r="AY180" s="240" t="s">
        <v>137</v>
      </c>
    </row>
    <row r="181" spans="2:65" s="1" customFormat="1" ht="31.5" customHeight="1">
      <c r="B181" s="42"/>
      <c r="C181" s="194" t="s">
        <v>10</v>
      </c>
      <c r="D181" s="194" t="s">
        <v>139</v>
      </c>
      <c r="E181" s="195" t="s">
        <v>219</v>
      </c>
      <c r="F181" s="196" t="s">
        <v>220</v>
      </c>
      <c r="G181" s="197" t="s">
        <v>142</v>
      </c>
      <c r="H181" s="198">
        <v>106.608</v>
      </c>
      <c r="I181" s="199"/>
      <c r="J181" s="200">
        <f>ROUND(I181*H181,2)</f>
        <v>0</v>
      </c>
      <c r="K181" s="196" t="s">
        <v>143</v>
      </c>
      <c r="L181" s="62"/>
      <c r="M181" s="201" t="s">
        <v>34</v>
      </c>
      <c r="N181" s="202" t="s">
        <v>48</v>
      </c>
      <c r="O181" s="43"/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AR181" s="24" t="s">
        <v>144</v>
      </c>
      <c r="AT181" s="24" t="s">
        <v>139</v>
      </c>
      <c r="AU181" s="24" t="s">
        <v>87</v>
      </c>
      <c r="AY181" s="24" t="s">
        <v>137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24" t="s">
        <v>82</v>
      </c>
      <c r="BK181" s="205">
        <f>ROUND(I181*H181,2)</f>
        <v>0</v>
      </c>
      <c r="BL181" s="24" t="s">
        <v>144</v>
      </c>
      <c r="BM181" s="24" t="s">
        <v>221</v>
      </c>
    </row>
    <row r="182" spans="2:51" s="11" customFormat="1" ht="13.5">
      <c r="B182" s="206"/>
      <c r="C182" s="207"/>
      <c r="D182" s="208" t="s">
        <v>146</v>
      </c>
      <c r="E182" s="209" t="s">
        <v>34</v>
      </c>
      <c r="F182" s="210" t="s">
        <v>148</v>
      </c>
      <c r="G182" s="207"/>
      <c r="H182" s="211" t="s">
        <v>34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146</v>
      </c>
      <c r="AU182" s="217" t="s">
        <v>87</v>
      </c>
      <c r="AV182" s="11" t="s">
        <v>82</v>
      </c>
      <c r="AW182" s="11" t="s">
        <v>41</v>
      </c>
      <c r="AX182" s="11" t="s">
        <v>77</v>
      </c>
      <c r="AY182" s="217" t="s">
        <v>137</v>
      </c>
    </row>
    <row r="183" spans="2:51" s="11" customFormat="1" ht="13.5">
      <c r="B183" s="206"/>
      <c r="C183" s="207"/>
      <c r="D183" s="208" t="s">
        <v>146</v>
      </c>
      <c r="E183" s="209" t="s">
        <v>34</v>
      </c>
      <c r="F183" s="210" t="s">
        <v>154</v>
      </c>
      <c r="G183" s="207"/>
      <c r="H183" s="211" t="s">
        <v>34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146</v>
      </c>
      <c r="AU183" s="217" t="s">
        <v>87</v>
      </c>
      <c r="AV183" s="11" t="s">
        <v>82</v>
      </c>
      <c r="AW183" s="11" t="s">
        <v>41</v>
      </c>
      <c r="AX183" s="11" t="s">
        <v>77</v>
      </c>
      <c r="AY183" s="217" t="s">
        <v>137</v>
      </c>
    </row>
    <row r="184" spans="2:51" s="12" customFormat="1" ht="13.5">
      <c r="B184" s="218"/>
      <c r="C184" s="219"/>
      <c r="D184" s="208" t="s">
        <v>146</v>
      </c>
      <c r="E184" s="220" t="s">
        <v>34</v>
      </c>
      <c r="F184" s="221" t="s">
        <v>155</v>
      </c>
      <c r="G184" s="219"/>
      <c r="H184" s="222">
        <v>26.373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146</v>
      </c>
      <c r="AU184" s="228" t="s">
        <v>87</v>
      </c>
      <c r="AV184" s="12" t="s">
        <v>87</v>
      </c>
      <c r="AW184" s="12" t="s">
        <v>41</v>
      </c>
      <c r="AX184" s="12" t="s">
        <v>77</v>
      </c>
      <c r="AY184" s="228" t="s">
        <v>137</v>
      </c>
    </row>
    <row r="185" spans="2:51" s="11" customFormat="1" ht="13.5">
      <c r="B185" s="206"/>
      <c r="C185" s="207"/>
      <c r="D185" s="208" t="s">
        <v>146</v>
      </c>
      <c r="E185" s="209" t="s">
        <v>34</v>
      </c>
      <c r="F185" s="210" t="s">
        <v>147</v>
      </c>
      <c r="G185" s="207"/>
      <c r="H185" s="211" t="s">
        <v>34</v>
      </c>
      <c r="I185" s="212"/>
      <c r="J185" s="207"/>
      <c r="K185" s="207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146</v>
      </c>
      <c r="AU185" s="217" t="s">
        <v>87</v>
      </c>
      <c r="AV185" s="11" t="s">
        <v>82</v>
      </c>
      <c r="AW185" s="11" t="s">
        <v>41</v>
      </c>
      <c r="AX185" s="11" t="s">
        <v>77</v>
      </c>
      <c r="AY185" s="217" t="s">
        <v>137</v>
      </c>
    </row>
    <row r="186" spans="2:51" s="12" customFormat="1" ht="13.5">
      <c r="B186" s="218"/>
      <c r="C186" s="219"/>
      <c r="D186" s="208" t="s">
        <v>146</v>
      </c>
      <c r="E186" s="220" t="s">
        <v>34</v>
      </c>
      <c r="F186" s="221" t="s">
        <v>149</v>
      </c>
      <c r="G186" s="219"/>
      <c r="H186" s="222">
        <v>80.235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146</v>
      </c>
      <c r="AU186" s="228" t="s">
        <v>87</v>
      </c>
      <c r="AV186" s="12" t="s">
        <v>87</v>
      </c>
      <c r="AW186" s="12" t="s">
        <v>41</v>
      </c>
      <c r="AX186" s="12" t="s">
        <v>77</v>
      </c>
      <c r="AY186" s="228" t="s">
        <v>137</v>
      </c>
    </row>
    <row r="187" spans="2:51" s="13" customFormat="1" ht="13.5">
      <c r="B187" s="229"/>
      <c r="C187" s="230"/>
      <c r="D187" s="208" t="s">
        <v>146</v>
      </c>
      <c r="E187" s="241" t="s">
        <v>34</v>
      </c>
      <c r="F187" s="242" t="s">
        <v>150</v>
      </c>
      <c r="G187" s="230"/>
      <c r="H187" s="243">
        <v>106.608</v>
      </c>
      <c r="I187" s="235"/>
      <c r="J187" s="230"/>
      <c r="K187" s="230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146</v>
      </c>
      <c r="AU187" s="240" t="s">
        <v>87</v>
      </c>
      <c r="AV187" s="13" t="s">
        <v>144</v>
      </c>
      <c r="AW187" s="13" t="s">
        <v>41</v>
      </c>
      <c r="AX187" s="13" t="s">
        <v>82</v>
      </c>
      <c r="AY187" s="240" t="s">
        <v>137</v>
      </c>
    </row>
    <row r="188" spans="2:63" s="10" customFormat="1" ht="29.85" customHeight="1">
      <c r="B188" s="177"/>
      <c r="C188" s="178"/>
      <c r="D188" s="191" t="s">
        <v>76</v>
      </c>
      <c r="E188" s="192" t="s">
        <v>172</v>
      </c>
      <c r="F188" s="192" t="s">
        <v>222</v>
      </c>
      <c r="G188" s="178"/>
      <c r="H188" s="178"/>
      <c r="I188" s="181"/>
      <c r="J188" s="193">
        <f>BK188</f>
        <v>0</v>
      </c>
      <c r="K188" s="178"/>
      <c r="L188" s="183"/>
      <c r="M188" s="184"/>
      <c r="N188" s="185"/>
      <c r="O188" s="185"/>
      <c r="P188" s="186">
        <f>SUM(P189:P247)</f>
        <v>0</v>
      </c>
      <c r="Q188" s="185"/>
      <c r="R188" s="186">
        <f>SUM(R189:R247)</f>
        <v>271.48184124999995</v>
      </c>
      <c r="S188" s="185"/>
      <c r="T188" s="187">
        <f>SUM(T189:T247)</f>
        <v>0</v>
      </c>
      <c r="AR188" s="188" t="s">
        <v>82</v>
      </c>
      <c r="AT188" s="189" t="s">
        <v>76</v>
      </c>
      <c r="AU188" s="189" t="s">
        <v>82</v>
      </c>
      <c r="AY188" s="188" t="s">
        <v>137</v>
      </c>
      <c r="BK188" s="190">
        <f>SUM(BK189:BK247)</f>
        <v>0</v>
      </c>
    </row>
    <row r="189" spans="2:65" s="1" customFormat="1" ht="31.5" customHeight="1">
      <c r="B189" s="42"/>
      <c r="C189" s="194" t="s">
        <v>223</v>
      </c>
      <c r="D189" s="194" t="s">
        <v>139</v>
      </c>
      <c r="E189" s="195" t="s">
        <v>224</v>
      </c>
      <c r="F189" s="196" t="s">
        <v>225</v>
      </c>
      <c r="G189" s="197" t="s">
        <v>159</v>
      </c>
      <c r="H189" s="198">
        <v>105.181</v>
      </c>
      <c r="I189" s="199"/>
      <c r="J189" s="200">
        <f>ROUND(I189*H189,2)</f>
        <v>0</v>
      </c>
      <c r="K189" s="196" t="s">
        <v>143</v>
      </c>
      <c r="L189" s="62"/>
      <c r="M189" s="201" t="s">
        <v>34</v>
      </c>
      <c r="N189" s="202" t="s">
        <v>48</v>
      </c>
      <c r="O189" s="43"/>
      <c r="P189" s="203">
        <f>O189*H189</f>
        <v>0</v>
      </c>
      <c r="Q189" s="203">
        <v>2.45329</v>
      </c>
      <c r="R189" s="203">
        <f>Q189*H189</f>
        <v>258.03949549</v>
      </c>
      <c r="S189" s="203">
        <v>0</v>
      </c>
      <c r="T189" s="204">
        <f>S189*H189</f>
        <v>0</v>
      </c>
      <c r="AR189" s="24" t="s">
        <v>144</v>
      </c>
      <c r="AT189" s="24" t="s">
        <v>139</v>
      </c>
      <c r="AU189" s="24" t="s">
        <v>87</v>
      </c>
      <c r="AY189" s="24" t="s">
        <v>137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24" t="s">
        <v>82</v>
      </c>
      <c r="BK189" s="205">
        <f>ROUND(I189*H189,2)</f>
        <v>0</v>
      </c>
      <c r="BL189" s="24" t="s">
        <v>144</v>
      </c>
      <c r="BM189" s="24" t="s">
        <v>226</v>
      </c>
    </row>
    <row r="190" spans="2:51" s="11" customFormat="1" ht="13.5">
      <c r="B190" s="206"/>
      <c r="C190" s="207"/>
      <c r="D190" s="208" t="s">
        <v>146</v>
      </c>
      <c r="E190" s="209" t="s">
        <v>34</v>
      </c>
      <c r="F190" s="210" t="s">
        <v>187</v>
      </c>
      <c r="G190" s="207"/>
      <c r="H190" s="211" t="s">
        <v>34</v>
      </c>
      <c r="I190" s="212"/>
      <c r="J190" s="207"/>
      <c r="K190" s="207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146</v>
      </c>
      <c r="AU190" s="217" t="s">
        <v>87</v>
      </c>
      <c r="AV190" s="11" t="s">
        <v>82</v>
      </c>
      <c r="AW190" s="11" t="s">
        <v>41</v>
      </c>
      <c r="AX190" s="11" t="s">
        <v>77</v>
      </c>
      <c r="AY190" s="217" t="s">
        <v>137</v>
      </c>
    </row>
    <row r="191" spans="2:51" s="11" customFormat="1" ht="13.5">
      <c r="B191" s="206"/>
      <c r="C191" s="207"/>
      <c r="D191" s="208" t="s">
        <v>146</v>
      </c>
      <c r="E191" s="209" t="s">
        <v>34</v>
      </c>
      <c r="F191" s="210" t="s">
        <v>188</v>
      </c>
      <c r="G191" s="207"/>
      <c r="H191" s="211" t="s">
        <v>34</v>
      </c>
      <c r="I191" s="212"/>
      <c r="J191" s="207"/>
      <c r="K191" s="207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146</v>
      </c>
      <c r="AU191" s="217" t="s">
        <v>87</v>
      </c>
      <c r="AV191" s="11" t="s">
        <v>82</v>
      </c>
      <c r="AW191" s="11" t="s">
        <v>41</v>
      </c>
      <c r="AX191" s="11" t="s">
        <v>77</v>
      </c>
      <c r="AY191" s="217" t="s">
        <v>137</v>
      </c>
    </row>
    <row r="192" spans="2:51" s="12" customFormat="1" ht="13.5">
      <c r="B192" s="218"/>
      <c r="C192" s="219"/>
      <c r="D192" s="208" t="s">
        <v>146</v>
      </c>
      <c r="E192" s="220" t="s">
        <v>34</v>
      </c>
      <c r="F192" s="221" t="s">
        <v>189</v>
      </c>
      <c r="G192" s="219"/>
      <c r="H192" s="222">
        <v>561.964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146</v>
      </c>
      <c r="AU192" s="228" t="s">
        <v>87</v>
      </c>
      <c r="AV192" s="12" t="s">
        <v>87</v>
      </c>
      <c r="AW192" s="12" t="s">
        <v>41</v>
      </c>
      <c r="AX192" s="12" t="s">
        <v>77</v>
      </c>
      <c r="AY192" s="228" t="s">
        <v>137</v>
      </c>
    </row>
    <row r="193" spans="2:51" s="13" customFormat="1" ht="13.5">
      <c r="B193" s="229"/>
      <c r="C193" s="230"/>
      <c r="D193" s="208" t="s">
        <v>146</v>
      </c>
      <c r="E193" s="241" t="s">
        <v>34</v>
      </c>
      <c r="F193" s="242" t="s">
        <v>150</v>
      </c>
      <c r="G193" s="230"/>
      <c r="H193" s="243">
        <v>561.964</v>
      </c>
      <c r="I193" s="235"/>
      <c r="J193" s="230"/>
      <c r="K193" s="230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146</v>
      </c>
      <c r="AU193" s="240" t="s">
        <v>87</v>
      </c>
      <c r="AV193" s="13" t="s">
        <v>144</v>
      </c>
      <c r="AW193" s="13" t="s">
        <v>41</v>
      </c>
      <c r="AX193" s="13" t="s">
        <v>77</v>
      </c>
      <c r="AY193" s="240" t="s">
        <v>137</v>
      </c>
    </row>
    <row r="194" spans="2:51" s="12" customFormat="1" ht="13.5">
      <c r="B194" s="218"/>
      <c r="C194" s="219"/>
      <c r="D194" s="208" t="s">
        <v>146</v>
      </c>
      <c r="E194" s="220" t="s">
        <v>34</v>
      </c>
      <c r="F194" s="221" t="s">
        <v>227</v>
      </c>
      <c r="G194" s="219"/>
      <c r="H194" s="222">
        <v>101.154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146</v>
      </c>
      <c r="AU194" s="228" t="s">
        <v>87</v>
      </c>
      <c r="AV194" s="12" t="s">
        <v>87</v>
      </c>
      <c r="AW194" s="12" t="s">
        <v>41</v>
      </c>
      <c r="AX194" s="12" t="s">
        <v>77</v>
      </c>
      <c r="AY194" s="228" t="s">
        <v>137</v>
      </c>
    </row>
    <row r="195" spans="2:51" s="11" customFormat="1" ht="13.5">
      <c r="B195" s="206"/>
      <c r="C195" s="207"/>
      <c r="D195" s="208" t="s">
        <v>146</v>
      </c>
      <c r="E195" s="209" t="s">
        <v>34</v>
      </c>
      <c r="F195" s="210" t="s">
        <v>228</v>
      </c>
      <c r="G195" s="207"/>
      <c r="H195" s="211" t="s">
        <v>34</v>
      </c>
      <c r="I195" s="212"/>
      <c r="J195" s="207"/>
      <c r="K195" s="207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146</v>
      </c>
      <c r="AU195" s="217" t="s">
        <v>87</v>
      </c>
      <c r="AV195" s="11" t="s">
        <v>82</v>
      </c>
      <c r="AW195" s="11" t="s">
        <v>41</v>
      </c>
      <c r="AX195" s="11" t="s">
        <v>77</v>
      </c>
      <c r="AY195" s="217" t="s">
        <v>137</v>
      </c>
    </row>
    <row r="196" spans="2:51" s="12" customFormat="1" ht="13.5">
      <c r="B196" s="218"/>
      <c r="C196" s="219"/>
      <c r="D196" s="208" t="s">
        <v>146</v>
      </c>
      <c r="E196" s="220" t="s">
        <v>34</v>
      </c>
      <c r="F196" s="221" t="s">
        <v>229</v>
      </c>
      <c r="G196" s="219"/>
      <c r="H196" s="222">
        <v>0.945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146</v>
      </c>
      <c r="AU196" s="228" t="s">
        <v>87</v>
      </c>
      <c r="AV196" s="12" t="s">
        <v>87</v>
      </c>
      <c r="AW196" s="12" t="s">
        <v>41</v>
      </c>
      <c r="AX196" s="12" t="s">
        <v>77</v>
      </c>
      <c r="AY196" s="228" t="s">
        <v>137</v>
      </c>
    </row>
    <row r="197" spans="2:51" s="12" customFormat="1" ht="13.5">
      <c r="B197" s="218"/>
      <c r="C197" s="219"/>
      <c r="D197" s="208" t="s">
        <v>146</v>
      </c>
      <c r="E197" s="220" t="s">
        <v>34</v>
      </c>
      <c r="F197" s="221" t="s">
        <v>230</v>
      </c>
      <c r="G197" s="219"/>
      <c r="H197" s="222">
        <v>3.082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146</v>
      </c>
      <c r="AU197" s="228" t="s">
        <v>87</v>
      </c>
      <c r="AV197" s="12" t="s">
        <v>87</v>
      </c>
      <c r="AW197" s="12" t="s">
        <v>41</v>
      </c>
      <c r="AX197" s="12" t="s">
        <v>77</v>
      </c>
      <c r="AY197" s="228" t="s">
        <v>137</v>
      </c>
    </row>
    <row r="198" spans="2:51" s="13" customFormat="1" ht="13.5">
      <c r="B198" s="229"/>
      <c r="C198" s="230"/>
      <c r="D198" s="231" t="s">
        <v>146</v>
      </c>
      <c r="E198" s="232" t="s">
        <v>34</v>
      </c>
      <c r="F198" s="233" t="s">
        <v>150</v>
      </c>
      <c r="G198" s="230"/>
      <c r="H198" s="234">
        <v>105.181</v>
      </c>
      <c r="I198" s="235"/>
      <c r="J198" s="230"/>
      <c r="K198" s="230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146</v>
      </c>
      <c r="AU198" s="240" t="s">
        <v>87</v>
      </c>
      <c r="AV198" s="13" t="s">
        <v>144</v>
      </c>
      <c r="AW198" s="13" t="s">
        <v>41</v>
      </c>
      <c r="AX198" s="13" t="s">
        <v>82</v>
      </c>
      <c r="AY198" s="240" t="s">
        <v>137</v>
      </c>
    </row>
    <row r="199" spans="2:65" s="1" customFormat="1" ht="31.5" customHeight="1">
      <c r="B199" s="42"/>
      <c r="C199" s="194" t="s">
        <v>231</v>
      </c>
      <c r="D199" s="194" t="s">
        <v>139</v>
      </c>
      <c r="E199" s="195" t="s">
        <v>232</v>
      </c>
      <c r="F199" s="196" t="s">
        <v>233</v>
      </c>
      <c r="G199" s="197" t="s">
        <v>159</v>
      </c>
      <c r="H199" s="198">
        <v>105.181</v>
      </c>
      <c r="I199" s="199"/>
      <c r="J199" s="200">
        <f>ROUND(I199*H199,2)</f>
        <v>0</v>
      </c>
      <c r="K199" s="196" t="s">
        <v>143</v>
      </c>
      <c r="L199" s="62"/>
      <c r="M199" s="201" t="s">
        <v>34</v>
      </c>
      <c r="N199" s="202" t="s">
        <v>48</v>
      </c>
      <c r="O199" s="43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AR199" s="24" t="s">
        <v>144</v>
      </c>
      <c r="AT199" s="24" t="s">
        <v>139</v>
      </c>
      <c r="AU199" s="24" t="s">
        <v>87</v>
      </c>
      <c r="AY199" s="24" t="s">
        <v>137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24" t="s">
        <v>82</v>
      </c>
      <c r="BK199" s="205">
        <f>ROUND(I199*H199,2)</f>
        <v>0</v>
      </c>
      <c r="BL199" s="24" t="s">
        <v>144</v>
      </c>
      <c r="BM199" s="24" t="s">
        <v>234</v>
      </c>
    </row>
    <row r="200" spans="2:51" s="11" customFormat="1" ht="13.5">
      <c r="B200" s="206"/>
      <c r="C200" s="207"/>
      <c r="D200" s="208" t="s">
        <v>146</v>
      </c>
      <c r="E200" s="209" t="s">
        <v>34</v>
      </c>
      <c r="F200" s="210" t="s">
        <v>187</v>
      </c>
      <c r="G200" s="207"/>
      <c r="H200" s="211" t="s">
        <v>34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146</v>
      </c>
      <c r="AU200" s="217" t="s">
        <v>87</v>
      </c>
      <c r="AV200" s="11" t="s">
        <v>82</v>
      </c>
      <c r="AW200" s="11" t="s">
        <v>41</v>
      </c>
      <c r="AX200" s="11" t="s">
        <v>77</v>
      </c>
      <c r="AY200" s="217" t="s">
        <v>137</v>
      </c>
    </row>
    <row r="201" spans="2:51" s="11" customFormat="1" ht="13.5">
      <c r="B201" s="206"/>
      <c r="C201" s="207"/>
      <c r="D201" s="208" t="s">
        <v>146</v>
      </c>
      <c r="E201" s="209" t="s">
        <v>34</v>
      </c>
      <c r="F201" s="210" t="s">
        <v>188</v>
      </c>
      <c r="G201" s="207"/>
      <c r="H201" s="211" t="s">
        <v>34</v>
      </c>
      <c r="I201" s="212"/>
      <c r="J201" s="207"/>
      <c r="K201" s="207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146</v>
      </c>
      <c r="AU201" s="217" t="s">
        <v>87</v>
      </c>
      <c r="AV201" s="11" t="s">
        <v>82</v>
      </c>
      <c r="AW201" s="11" t="s">
        <v>41</v>
      </c>
      <c r="AX201" s="11" t="s">
        <v>77</v>
      </c>
      <c r="AY201" s="217" t="s">
        <v>137</v>
      </c>
    </row>
    <row r="202" spans="2:51" s="12" customFormat="1" ht="13.5">
      <c r="B202" s="218"/>
      <c r="C202" s="219"/>
      <c r="D202" s="208" t="s">
        <v>146</v>
      </c>
      <c r="E202" s="220" t="s">
        <v>34</v>
      </c>
      <c r="F202" s="221" t="s">
        <v>189</v>
      </c>
      <c r="G202" s="219"/>
      <c r="H202" s="222">
        <v>561.964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146</v>
      </c>
      <c r="AU202" s="228" t="s">
        <v>87</v>
      </c>
      <c r="AV202" s="12" t="s">
        <v>87</v>
      </c>
      <c r="AW202" s="12" t="s">
        <v>41</v>
      </c>
      <c r="AX202" s="12" t="s">
        <v>77</v>
      </c>
      <c r="AY202" s="228" t="s">
        <v>137</v>
      </c>
    </row>
    <row r="203" spans="2:51" s="13" customFormat="1" ht="13.5">
      <c r="B203" s="229"/>
      <c r="C203" s="230"/>
      <c r="D203" s="208" t="s">
        <v>146</v>
      </c>
      <c r="E203" s="241" t="s">
        <v>34</v>
      </c>
      <c r="F203" s="242" t="s">
        <v>150</v>
      </c>
      <c r="G203" s="230"/>
      <c r="H203" s="243">
        <v>561.964</v>
      </c>
      <c r="I203" s="235"/>
      <c r="J203" s="230"/>
      <c r="K203" s="230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146</v>
      </c>
      <c r="AU203" s="240" t="s">
        <v>87</v>
      </c>
      <c r="AV203" s="13" t="s">
        <v>144</v>
      </c>
      <c r="AW203" s="13" t="s">
        <v>41</v>
      </c>
      <c r="AX203" s="13" t="s">
        <v>77</v>
      </c>
      <c r="AY203" s="240" t="s">
        <v>137</v>
      </c>
    </row>
    <row r="204" spans="2:51" s="12" customFormat="1" ht="13.5">
      <c r="B204" s="218"/>
      <c r="C204" s="219"/>
      <c r="D204" s="208" t="s">
        <v>146</v>
      </c>
      <c r="E204" s="220" t="s">
        <v>34</v>
      </c>
      <c r="F204" s="221" t="s">
        <v>227</v>
      </c>
      <c r="G204" s="219"/>
      <c r="H204" s="222">
        <v>101.154</v>
      </c>
      <c r="I204" s="223"/>
      <c r="J204" s="219"/>
      <c r="K204" s="219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146</v>
      </c>
      <c r="AU204" s="228" t="s">
        <v>87</v>
      </c>
      <c r="AV204" s="12" t="s">
        <v>87</v>
      </c>
      <c r="AW204" s="12" t="s">
        <v>41</v>
      </c>
      <c r="AX204" s="12" t="s">
        <v>77</v>
      </c>
      <c r="AY204" s="228" t="s">
        <v>137</v>
      </c>
    </row>
    <row r="205" spans="2:51" s="11" customFormat="1" ht="13.5">
      <c r="B205" s="206"/>
      <c r="C205" s="207"/>
      <c r="D205" s="208" t="s">
        <v>146</v>
      </c>
      <c r="E205" s="209" t="s">
        <v>34</v>
      </c>
      <c r="F205" s="210" t="s">
        <v>228</v>
      </c>
      <c r="G205" s="207"/>
      <c r="H205" s="211" t="s">
        <v>34</v>
      </c>
      <c r="I205" s="212"/>
      <c r="J205" s="207"/>
      <c r="K205" s="207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146</v>
      </c>
      <c r="AU205" s="217" t="s">
        <v>87</v>
      </c>
      <c r="AV205" s="11" t="s">
        <v>82</v>
      </c>
      <c r="AW205" s="11" t="s">
        <v>41</v>
      </c>
      <c r="AX205" s="11" t="s">
        <v>77</v>
      </c>
      <c r="AY205" s="217" t="s">
        <v>137</v>
      </c>
    </row>
    <row r="206" spans="2:51" s="12" customFormat="1" ht="13.5">
      <c r="B206" s="218"/>
      <c r="C206" s="219"/>
      <c r="D206" s="208" t="s">
        <v>146</v>
      </c>
      <c r="E206" s="220" t="s">
        <v>34</v>
      </c>
      <c r="F206" s="221" t="s">
        <v>229</v>
      </c>
      <c r="G206" s="219"/>
      <c r="H206" s="222">
        <v>0.945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146</v>
      </c>
      <c r="AU206" s="228" t="s">
        <v>87</v>
      </c>
      <c r="AV206" s="12" t="s">
        <v>87</v>
      </c>
      <c r="AW206" s="12" t="s">
        <v>41</v>
      </c>
      <c r="AX206" s="12" t="s">
        <v>77</v>
      </c>
      <c r="AY206" s="228" t="s">
        <v>137</v>
      </c>
    </row>
    <row r="207" spans="2:51" s="12" customFormat="1" ht="13.5">
      <c r="B207" s="218"/>
      <c r="C207" s="219"/>
      <c r="D207" s="208" t="s">
        <v>146</v>
      </c>
      <c r="E207" s="220" t="s">
        <v>34</v>
      </c>
      <c r="F207" s="221" t="s">
        <v>230</v>
      </c>
      <c r="G207" s="219"/>
      <c r="H207" s="222">
        <v>3.082</v>
      </c>
      <c r="I207" s="223"/>
      <c r="J207" s="219"/>
      <c r="K207" s="219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146</v>
      </c>
      <c r="AU207" s="228" t="s">
        <v>87</v>
      </c>
      <c r="AV207" s="12" t="s">
        <v>87</v>
      </c>
      <c r="AW207" s="12" t="s">
        <v>41</v>
      </c>
      <c r="AX207" s="12" t="s">
        <v>77</v>
      </c>
      <c r="AY207" s="228" t="s">
        <v>137</v>
      </c>
    </row>
    <row r="208" spans="2:51" s="13" customFormat="1" ht="13.5">
      <c r="B208" s="229"/>
      <c r="C208" s="230"/>
      <c r="D208" s="231" t="s">
        <v>146</v>
      </c>
      <c r="E208" s="232" t="s">
        <v>34</v>
      </c>
      <c r="F208" s="233" t="s">
        <v>150</v>
      </c>
      <c r="G208" s="230"/>
      <c r="H208" s="234">
        <v>105.181</v>
      </c>
      <c r="I208" s="235"/>
      <c r="J208" s="230"/>
      <c r="K208" s="230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146</v>
      </c>
      <c r="AU208" s="240" t="s">
        <v>87</v>
      </c>
      <c r="AV208" s="13" t="s">
        <v>144</v>
      </c>
      <c r="AW208" s="13" t="s">
        <v>41</v>
      </c>
      <c r="AX208" s="13" t="s">
        <v>82</v>
      </c>
      <c r="AY208" s="240" t="s">
        <v>137</v>
      </c>
    </row>
    <row r="209" spans="2:65" s="1" customFormat="1" ht="31.5" customHeight="1">
      <c r="B209" s="42"/>
      <c r="C209" s="194" t="s">
        <v>235</v>
      </c>
      <c r="D209" s="194" t="s">
        <v>139</v>
      </c>
      <c r="E209" s="195" t="s">
        <v>236</v>
      </c>
      <c r="F209" s="196" t="s">
        <v>237</v>
      </c>
      <c r="G209" s="197" t="s">
        <v>159</v>
      </c>
      <c r="H209" s="198">
        <v>105.181</v>
      </c>
      <c r="I209" s="199"/>
      <c r="J209" s="200">
        <f>ROUND(I209*H209,2)</f>
        <v>0</v>
      </c>
      <c r="K209" s="196" t="s">
        <v>143</v>
      </c>
      <c r="L209" s="62"/>
      <c r="M209" s="201" t="s">
        <v>34</v>
      </c>
      <c r="N209" s="202" t="s">
        <v>48</v>
      </c>
      <c r="O209" s="43"/>
      <c r="P209" s="203">
        <f>O209*H209</f>
        <v>0</v>
      </c>
      <c r="Q209" s="203">
        <v>0.0404</v>
      </c>
      <c r="R209" s="203">
        <f>Q209*H209</f>
        <v>4.2493124</v>
      </c>
      <c r="S209" s="203">
        <v>0</v>
      </c>
      <c r="T209" s="204">
        <f>S209*H209</f>
        <v>0</v>
      </c>
      <c r="AR209" s="24" t="s">
        <v>144</v>
      </c>
      <c r="AT209" s="24" t="s">
        <v>139</v>
      </c>
      <c r="AU209" s="24" t="s">
        <v>87</v>
      </c>
      <c r="AY209" s="24" t="s">
        <v>137</v>
      </c>
      <c r="BE209" s="205">
        <f>IF(N209="základní",J209,0)</f>
        <v>0</v>
      </c>
      <c r="BF209" s="205">
        <f>IF(N209="snížená",J209,0)</f>
        <v>0</v>
      </c>
      <c r="BG209" s="205">
        <f>IF(N209="zákl. přenesená",J209,0)</f>
        <v>0</v>
      </c>
      <c r="BH209" s="205">
        <f>IF(N209="sníž. přenesená",J209,0)</f>
        <v>0</v>
      </c>
      <c r="BI209" s="205">
        <f>IF(N209="nulová",J209,0)</f>
        <v>0</v>
      </c>
      <c r="BJ209" s="24" t="s">
        <v>82</v>
      </c>
      <c r="BK209" s="205">
        <f>ROUND(I209*H209,2)</f>
        <v>0</v>
      </c>
      <c r="BL209" s="24" t="s">
        <v>144</v>
      </c>
      <c r="BM209" s="24" t="s">
        <v>238</v>
      </c>
    </row>
    <row r="210" spans="2:51" s="11" customFormat="1" ht="13.5">
      <c r="B210" s="206"/>
      <c r="C210" s="207"/>
      <c r="D210" s="208" t="s">
        <v>146</v>
      </c>
      <c r="E210" s="209" t="s">
        <v>34</v>
      </c>
      <c r="F210" s="210" t="s">
        <v>187</v>
      </c>
      <c r="G210" s="207"/>
      <c r="H210" s="211" t="s">
        <v>34</v>
      </c>
      <c r="I210" s="212"/>
      <c r="J210" s="207"/>
      <c r="K210" s="207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146</v>
      </c>
      <c r="AU210" s="217" t="s">
        <v>87</v>
      </c>
      <c r="AV210" s="11" t="s">
        <v>82</v>
      </c>
      <c r="AW210" s="11" t="s">
        <v>41</v>
      </c>
      <c r="AX210" s="11" t="s">
        <v>77</v>
      </c>
      <c r="AY210" s="217" t="s">
        <v>137</v>
      </c>
    </row>
    <row r="211" spans="2:51" s="11" customFormat="1" ht="13.5">
      <c r="B211" s="206"/>
      <c r="C211" s="207"/>
      <c r="D211" s="208" t="s">
        <v>146</v>
      </c>
      <c r="E211" s="209" t="s">
        <v>34</v>
      </c>
      <c r="F211" s="210" t="s">
        <v>188</v>
      </c>
      <c r="G211" s="207"/>
      <c r="H211" s="211" t="s">
        <v>34</v>
      </c>
      <c r="I211" s="212"/>
      <c r="J211" s="207"/>
      <c r="K211" s="207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146</v>
      </c>
      <c r="AU211" s="217" t="s">
        <v>87</v>
      </c>
      <c r="AV211" s="11" t="s">
        <v>82</v>
      </c>
      <c r="AW211" s="11" t="s">
        <v>41</v>
      </c>
      <c r="AX211" s="11" t="s">
        <v>77</v>
      </c>
      <c r="AY211" s="217" t="s">
        <v>137</v>
      </c>
    </row>
    <row r="212" spans="2:51" s="12" customFormat="1" ht="13.5">
      <c r="B212" s="218"/>
      <c r="C212" s="219"/>
      <c r="D212" s="208" t="s">
        <v>146</v>
      </c>
      <c r="E212" s="220" t="s">
        <v>34</v>
      </c>
      <c r="F212" s="221" t="s">
        <v>189</v>
      </c>
      <c r="G212" s="219"/>
      <c r="H212" s="222">
        <v>561.964</v>
      </c>
      <c r="I212" s="223"/>
      <c r="J212" s="219"/>
      <c r="K212" s="219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146</v>
      </c>
      <c r="AU212" s="228" t="s">
        <v>87</v>
      </c>
      <c r="AV212" s="12" t="s">
        <v>87</v>
      </c>
      <c r="AW212" s="12" t="s">
        <v>41</v>
      </c>
      <c r="AX212" s="12" t="s">
        <v>77</v>
      </c>
      <c r="AY212" s="228" t="s">
        <v>137</v>
      </c>
    </row>
    <row r="213" spans="2:51" s="13" customFormat="1" ht="13.5">
      <c r="B213" s="229"/>
      <c r="C213" s="230"/>
      <c r="D213" s="208" t="s">
        <v>146</v>
      </c>
      <c r="E213" s="241" t="s">
        <v>34</v>
      </c>
      <c r="F213" s="242" t="s">
        <v>150</v>
      </c>
      <c r="G213" s="230"/>
      <c r="H213" s="243">
        <v>561.964</v>
      </c>
      <c r="I213" s="235"/>
      <c r="J213" s="230"/>
      <c r="K213" s="230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146</v>
      </c>
      <c r="AU213" s="240" t="s">
        <v>87</v>
      </c>
      <c r="AV213" s="13" t="s">
        <v>144</v>
      </c>
      <c r="AW213" s="13" t="s">
        <v>41</v>
      </c>
      <c r="AX213" s="13" t="s">
        <v>77</v>
      </c>
      <c r="AY213" s="240" t="s">
        <v>137</v>
      </c>
    </row>
    <row r="214" spans="2:51" s="12" customFormat="1" ht="13.5">
      <c r="B214" s="218"/>
      <c r="C214" s="219"/>
      <c r="D214" s="208" t="s">
        <v>146</v>
      </c>
      <c r="E214" s="220" t="s">
        <v>34</v>
      </c>
      <c r="F214" s="221" t="s">
        <v>227</v>
      </c>
      <c r="G214" s="219"/>
      <c r="H214" s="222">
        <v>101.154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146</v>
      </c>
      <c r="AU214" s="228" t="s">
        <v>87</v>
      </c>
      <c r="AV214" s="12" t="s">
        <v>87</v>
      </c>
      <c r="AW214" s="12" t="s">
        <v>41</v>
      </c>
      <c r="AX214" s="12" t="s">
        <v>77</v>
      </c>
      <c r="AY214" s="228" t="s">
        <v>137</v>
      </c>
    </row>
    <row r="215" spans="2:51" s="11" customFormat="1" ht="13.5">
      <c r="B215" s="206"/>
      <c r="C215" s="207"/>
      <c r="D215" s="208" t="s">
        <v>146</v>
      </c>
      <c r="E215" s="209" t="s">
        <v>34</v>
      </c>
      <c r="F215" s="210" t="s">
        <v>228</v>
      </c>
      <c r="G215" s="207"/>
      <c r="H215" s="211" t="s">
        <v>34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146</v>
      </c>
      <c r="AU215" s="217" t="s">
        <v>87</v>
      </c>
      <c r="AV215" s="11" t="s">
        <v>82</v>
      </c>
      <c r="AW215" s="11" t="s">
        <v>41</v>
      </c>
      <c r="AX215" s="11" t="s">
        <v>77</v>
      </c>
      <c r="AY215" s="217" t="s">
        <v>137</v>
      </c>
    </row>
    <row r="216" spans="2:51" s="12" customFormat="1" ht="13.5">
      <c r="B216" s="218"/>
      <c r="C216" s="219"/>
      <c r="D216" s="208" t="s">
        <v>146</v>
      </c>
      <c r="E216" s="220" t="s">
        <v>34</v>
      </c>
      <c r="F216" s="221" t="s">
        <v>229</v>
      </c>
      <c r="G216" s="219"/>
      <c r="H216" s="222">
        <v>0.945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146</v>
      </c>
      <c r="AU216" s="228" t="s">
        <v>87</v>
      </c>
      <c r="AV216" s="12" t="s">
        <v>87</v>
      </c>
      <c r="AW216" s="12" t="s">
        <v>41</v>
      </c>
      <c r="AX216" s="12" t="s">
        <v>77</v>
      </c>
      <c r="AY216" s="228" t="s">
        <v>137</v>
      </c>
    </row>
    <row r="217" spans="2:51" s="12" customFormat="1" ht="13.5">
      <c r="B217" s="218"/>
      <c r="C217" s="219"/>
      <c r="D217" s="208" t="s">
        <v>146</v>
      </c>
      <c r="E217" s="220" t="s">
        <v>34</v>
      </c>
      <c r="F217" s="221" t="s">
        <v>230</v>
      </c>
      <c r="G217" s="219"/>
      <c r="H217" s="222">
        <v>3.082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146</v>
      </c>
      <c r="AU217" s="228" t="s">
        <v>87</v>
      </c>
      <c r="AV217" s="12" t="s">
        <v>87</v>
      </c>
      <c r="AW217" s="12" t="s">
        <v>41</v>
      </c>
      <c r="AX217" s="12" t="s">
        <v>77</v>
      </c>
      <c r="AY217" s="228" t="s">
        <v>137</v>
      </c>
    </row>
    <row r="218" spans="2:51" s="13" customFormat="1" ht="13.5">
      <c r="B218" s="229"/>
      <c r="C218" s="230"/>
      <c r="D218" s="231" t="s">
        <v>146</v>
      </c>
      <c r="E218" s="232" t="s">
        <v>34</v>
      </c>
      <c r="F218" s="233" t="s">
        <v>150</v>
      </c>
      <c r="G218" s="230"/>
      <c r="H218" s="234">
        <v>105.181</v>
      </c>
      <c r="I218" s="235"/>
      <c r="J218" s="230"/>
      <c r="K218" s="230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146</v>
      </c>
      <c r="AU218" s="240" t="s">
        <v>87</v>
      </c>
      <c r="AV218" s="13" t="s">
        <v>144</v>
      </c>
      <c r="AW218" s="13" t="s">
        <v>41</v>
      </c>
      <c r="AX218" s="13" t="s">
        <v>82</v>
      </c>
      <c r="AY218" s="240" t="s">
        <v>137</v>
      </c>
    </row>
    <row r="219" spans="2:65" s="1" customFormat="1" ht="22.5" customHeight="1">
      <c r="B219" s="42"/>
      <c r="C219" s="194" t="s">
        <v>239</v>
      </c>
      <c r="D219" s="194" t="s">
        <v>139</v>
      </c>
      <c r="E219" s="195" t="s">
        <v>240</v>
      </c>
      <c r="F219" s="196" t="s">
        <v>241</v>
      </c>
      <c r="G219" s="197" t="s">
        <v>142</v>
      </c>
      <c r="H219" s="198">
        <v>64.879</v>
      </c>
      <c r="I219" s="199"/>
      <c r="J219" s="200">
        <f>ROUND(I219*H219,2)</f>
        <v>0</v>
      </c>
      <c r="K219" s="196" t="s">
        <v>143</v>
      </c>
      <c r="L219" s="62"/>
      <c r="M219" s="201" t="s">
        <v>34</v>
      </c>
      <c r="N219" s="202" t="s">
        <v>48</v>
      </c>
      <c r="O219" s="43"/>
      <c r="P219" s="203">
        <f>O219*H219</f>
        <v>0</v>
      </c>
      <c r="Q219" s="203">
        <v>0.01352</v>
      </c>
      <c r="R219" s="203">
        <f>Q219*H219</f>
        <v>0.8771640800000001</v>
      </c>
      <c r="S219" s="203">
        <v>0</v>
      </c>
      <c r="T219" s="204">
        <f>S219*H219</f>
        <v>0</v>
      </c>
      <c r="AR219" s="24" t="s">
        <v>144</v>
      </c>
      <c r="AT219" s="24" t="s">
        <v>139</v>
      </c>
      <c r="AU219" s="24" t="s">
        <v>87</v>
      </c>
      <c r="AY219" s="24" t="s">
        <v>137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24" t="s">
        <v>82</v>
      </c>
      <c r="BK219" s="205">
        <f>ROUND(I219*H219,2)</f>
        <v>0</v>
      </c>
      <c r="BL219" s="24" t="s">
        <v>144</v>
      </c>
      <c r="BM219" s="24" t="s">
        <v>242</v>
      </c>
    </row>
    <row r="220" spans="2:51" s="11" customFormat="1" ht="13.5">
      <c r="B220" s="206"/>
      <c r="C220" s="207"/>
      <c r="D220" s="208" t="s">
        <v>146</v>
      </c>
      <c r="E220" s="209" t="s">
        <v>34</v>
      </c>
      <c r="F220" s="210" t="s">
        <v>187</v>
      </c>
      <c r="G220" s="207"/>
      <c r="H220" s="211" t="s">
        <v>34</v>
      </c>
      <c r="I220" s="212"/>
      <c r="J220" s="207"/>
      <c r="K220" s="207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146</v>
      </c>
      <c r="AU220" s="217" t="s">
        <v>87</v>
      </c>
      <c r="AV220" s="11" t="s">
        <v>82</v>
      </c>
      <c r="AW220" s="11" t="s">
        <v>41</v>
      </c>
      <c r="AX220" s="11" t="s">
        <v>77</v>
      </c>
      <c r="AY220" s="217" t="s">
        <v>137</v>
      </c>
    </row>
    <row r="221" spans="2:51" s="11" customFormat="1" ht="13.5">
      <c r="B221" s="206"/>
      <c r="C221" s="207"/>
      <c r="D221" s="208" t="s">
        <v>146</v>
      </c>
      <c r="E221" s="209" t="s">
        <v>34</v>
      </c>
      <c r="F221" s="210" t="s">
        <v>188</v>
      </c>
      <c r="G221" s="207"/>
      <c r="H221" s="211" t="s">
        <v>34</v>
      </c>
      <c r="I221" s="212"/>
      <c r="J221" s="207"/>
      <c r="K221" s="207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146</v>
      </c>
      <c r="AU221" s="217" t="s">
        <v>87</v>
      </c>
      <c r="AV221" s="11" t="s">
        <v>82</v>
      </c>
      <c r="AW221" s="11" t="s">
        <v>41</v>
      </c>
      <c r="AX221" s="11" t="s">
        <v>77</v>
      </c>
      <c r="AY221" s="217" t="s">
        <v>137</v>
      </c>
    </row>
    <row r="222" spans="2:51" s="12" customFormat="1" ht="13.5">
      <c r="B222" s="218"/>
      <c r="C222" s="219"/>
      <c r="D222" s="208" t="s">
        <v>146</v>
      </c>
      <c r="E222" s="220" t="s">
        <v>34</v>
      </c>
      <c r="F222" s="221" t="s">
        <v>243</v>
      </c>
      <c r="G222" s="219"/>
      <c r="H222" s="222">
        <v>15.231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146</v>
      </c>
      <c r="AU222" s="228" t="s">
        <v>87</v>
      </c>
      <c r="AV222" s="12" t="s">
        <v>87</v>
      </c>
      <c r="AW222" s="12" t="s">
        <v>41</v>
      </c>
      <c r="AX222" s="12" t="s">
        <v>77</v>
      </c>
      <c r="AY222" s="228" t="s">
        <v>137</v>
      </c>
    </row>
    <row r="223" spans="2:51" s="12" customFormat="1" ht="13.5">
      <c r="B223" s="218"/>
      <c r="C223" s="219"/>
      <c r="D223" s="208" t="s">
        <v>146</v>
      </c>
      <c r="E223" s="220" t="s">
        <v>34</v>
      </c>
      <c r="F223" s="221" t="s">
        <v>244</v>
      </c>
      <c r="G223" s="219"/>
      <c r="H223" s="222">
        <v>49.648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146</v>
      </c>
      <c r="AU223" s="228" t="s">
        <v>87</v>
      </c>
      <c r="AV223" s="12" t="s">
        <v>87</v>
      </c>
      <c r="AW223" s="12" t="s">
        <v>41</v>
      </c>
      <c r="AX223" s="12" t="s">
        <v>77</v>
      </c>
      <c r="AY223" s="228" t="s">
        <v>137</v>
      </c>
    </row>
    <row r="224" spans="2:51" s="13" customFormat="1" ht="13.5">
      <c r="B224" s="229"/>
      <c r="C224" s="230"/>
      <c r="D224" s="231" t="s">
        <v>146</v>
      </c>
      <c r="E224" s="232" t="s">
        <v>34</v>
      </c>
      <c r="F224" s="233" t="s">
        <v>150</v>
      </c>
      <c r="G224" s="230"/>
      <c r="H224" s="234">
        <v>64.879</v>
      </c>
      <c r="I224" s="235"/>
      <c r="J224" s="230"/>
      <c r="K224" s="230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146</v>
      </c>
      <c r="AU224" s="240" t="s">
        <v>87</v>
      </c>
      <c r="AV224" s="13" t="s">
        <v>144</v>
      </c>
      <c r="AW224" s="13" t="s">
        <v>41</v>
      </c>
      <c r="AX224" s="13" t="s">
        <v>82</v>
      </c>
      <c r="AY224" s="240" t="s">
        <v>137</v>
      </c>
    </row>
    <row r="225" spans="2:65" s="1" customFormat="1" ht="22.5" customHeight="1">
      <c r="B225" s="42"/>
      <c r="C225" s="194" t="s">
        <v>245</v>
      </c>
      <c r="D225" s="194" t="s">
        <v>139</v>
      </c>
      <c r="E225" s="195" t="s">
        <v>246</v>
      </c>
      <c r="F225" s="196" t="s">
        <v>247</v>
      </c>
      <c r="G225" s="197" t="s">
        <v>142</v>
      </c>
      <c r="H225" s="198">
        <v>64.879</v>
      </c>
      <c r="I225" s="199"/>
      <c r="J225" s="200">
        <f>ROUND(I225*H225,2)</f>
        <v>0</v>
      </c>
      <c r="K225" s="196" t="s">
        <v>143</v>
      </c>
      <c r="L225" s="62"/>
      <c r="M225" s="201" t="s">
        <v>34</v>
      </c>
      <c r="N225" s="202" t="s">
        <v>48</v>
      </c>
      <c r="O225" s="43"/>
      <c r="P225" s="203">
        <f>O225*H225</f>
        <v>0</v>
      </c>
      <c r="Q225" s="203">
        <v>0</v>
      </c>
      <c r="R225" s="203">
        <f>Q225*H225</f>
        <v>0</v>
      </c>
      <c r="S225" s="203">
        <v>0</v>
      </c>
      <c r="T225" s="204">
        <f>S225*H225</f>
        <v>0</v>
      </c>
      <c r="AR225" s="24" t="s">
        <v>144</v>
      </c>
      <c r="AT225" s="24" t="s">
        <v>139</v>
      </c>
      <c r="AU225" s="24" t="s">
        <v>87</v>
      </c>
      <c r="AY225" s="24" t="s">
        <v>137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24" t="s">
        <v>82</v>
      </c>
      <c r="BK225" s="205">
        <f>ROUND(I225*H225,2)</f>
        <v>0</v>
      </c>
      <c r="BL225" s="24" t="s">
        <v>144</v>
      </c>
      <c r="BM225" s="24" t="s">
        <v>248</v>
      </c>
    </row>
    <row r="226" spans="2:51" s="11" customFormat="1" ht="13.5">
      <c r="B226" s="206"/>
      <c r="C226" s="207"/>
      <c r="D226" s="208" t="s">
        <v>146</v>
      </c>
      <c r="E226" s="209" t="s">
        <v>34</v>
      </c>
      <c r="F226" s="210" t="s">
        <v>187</v>
      </c>
      <c r="G226" s="207"/>
      <c r="H226" s="211" t="s">
        <v>34</v>
      </c>
      <c r="I226" s="212"/>
      <c r="J226" s="207"/>
      <c r="K226" s="207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146</v>
      </c>
      <c r="AU226" s="217" t="s">
        <v>87</v>
      </c>
      <c r="AV226" s="11" t="s">
        <v>82</v>
      </c>
      <c r="AW226" s="11" t="s">
        <v>41</v>
      </c>
      <c r="AX226" s="11" t="s">
        <v>77</v>
      </c>
      <c r="AY226" s="217" t="s">
        <v>137</v>
      </c>
    </row>
    <row r="227" spans="2:51" s="11" customFormat="1" ht="13.5">
      <c r="B227" s="206"/>
      <c r="C227" s="207"/>
      <c r="D227" s="208" t="s">
        <v>146</v>
      </c>
      <c r="E227" s="209" t="s">
        <v>34</v>
      </c>
      <c r="F227" s="210" t="s">
        <v>188</v>
      </c>
      <c r="G227" s="207"/>
      <c r="H227" s="211" t="s">
        <v>34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146</v>
      </c>
      <c r="AU227" s="217" t="s">
        <v>87</v>
      </c>
      <c r="AV227" s="11" t="s">
        <v>82</v>
      </c>
      <c r="AW227" s="11" t="s">
        <v>41</v>
      </c>
      <c r="AX227" s="11" t="s">
        <v>77</v>
      </c>
      <c r="AY227" s="217" t="s">
        <v>137</v>
      </c>
    </row>
    <row r="228" spans="2:51" s="12" customFormat="1" ht="13.5">
      <c r="B228" s="218"/>
      <c r="C228" s="219"/>
      <c r="D228" s="208" t="s">
        <v>146</v>
      </c>
      <c r="E228" s="220" t="s">
        <v>34</v>
      </c>
      <c r="F228" s="221" t="s">
        <v>243</v>
      </c>
      <c r="G228" s="219"/>
      <c r="H228" s="222">
        <v>15.231</v>
      </c>
      <c r="I228" s="223"/>
      <c r="J228" s="219"/>
      <c r="K228" s="219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146</v>
      </c>
      <c r="AU228" s="228" t="s">
        <v>87</v>
      </c>
      <c r="AV228" s="12" t="s">
        <v>87</v>
      </c>
      <c r="AW228" s="12" t="s">
        <v>41</v>
      </c>
      <c r="AX228" s="12" t="s">
        <v>77</v>
      </c>
      <c r="AY228" s="228" t="s">
        <v>137</v>
      </c>
    </row>
    <row r="229" spans="2:51" s="12" customFormat="1" ht="13.5">
      <c r="B229" s="218"/>
      <c r="C229" s="219"/>
      <c r="D229" s="208" t="s">
        <v>146</v>
      </c>
      <c r="E229" s="220" t="s">
        <v>34</v>
      </c>
      <c r="F229" s="221" t="s">
        <v>244</v>
      </c>
      <c r="G229" s="219"/>
      <c r="H229" s="222">
        <v>49.648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146</v>
      </c>
      <c r="AU229" s="228" t="s">
        <v>87</v>
      </c>
      <c r="AV229" s="12" t="s">
        <v>87</v>
      </c>
      <c r="AW229" s="12" t="s">
        <v>41</v>
      </c>
      <c r="AX229" s="12" t="s">
        <v>77</v>
      </c>
      <c r="AY229" s="228" t="s">
        <v>137</v>
      </c>
    </row>
    <row r="230" spans="2:51" s="13" customFormat="1" ht="13.5">
      <c r="B230" s="229"/>
      <c r="C230" s="230"/>
      <c r="D230" s="231" t="s">
        <v>146</v>
      </c>
      <c r="E230" s="232" t="s">
        <v>34</v>
      </c>
      <c r="F230" s="233" t="s">
        <v>150</v>
      </c>
      <c r="G230" s="230"/>
      <c r="H230" s="234">
        <v>64.879</v>
      </c>
      <c r="I230" s="235"/>
      <c r="J230" s="230"/>
      <c r="K230" s="230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146</v>
      </c>
      <c r="AU230" s="240" t="s">
        <v>87</v>
      </c>
      <c r="AV230" s="13" t="s">
        <v>144</v>
      </c>
      <c r="AW230" s="13" t="s">
        <v>41</v>
      </c>
      <c r="AX230" s="13" t="s">
        <v>82</v>
      </c>
      <c r="AY230" s="240" t="s">
        <v>137</v>
      </c>
    </row>
    <row r="231" spans="2:65" s="1" customFormat="1" ht="22.5" customHeight="1">
      <c r="B231" s="42"/>
      <c r="C231" s="194" t="s">
        <v>9</v>
      </c>
      <c r="D231" s="194" t="s">
        <v>139</v>
      </c>
      <c r="E231" s="195" t="s">
        <v>249</v>
      </c>
      <c r="F231" s="196" t="s">
        <v>250</v>
      </c>
      <c r="G231" s="197" t="s">
        <v>251</v>
      </c>
      <c r="H231" s="198">
        <v>1</v>
      </c>
      <c r="I231" s="199"/>
      <c r="J231" s="200">
        <f>ROUND(I231*H231,2)</f>
        <v>0</v>
      </c>
      <c r="K231" s="196" t="s">
        <v>34</v>
      </c>
      <c r="L231" s="62"/>
      <c r="M231" s="201" t="s">
        <v>34</v>
      </c>
      <c r="N231" s="202" t="s">
        <v>48</v>
      </c>
      <c r="O231" s="43"/>
      <c r="P231" s="203">
        <f>O231*H231</f>
        <v>0</v>
      </c>
      <c r="Q231" s="203">
        <v>0</v>
      </c>
      <c r="R231" s="203">
        <f>Q231*H231</f>
        <v>0</v>
      </c>
      <c r="S231" s="203">
        <v>0</v>
      </c>
      <c r="T231" s="204">
        <f>S231*H231</f>
        <v>0</v>
      </c>
      <c r="AR231" s="24" t="s">
        <v>144</v>
      </c>
      <c r="AT231" s="24" t="s">
        <v>139</v>
      </c>
      <c r="AU231" s="24" t="s">
        <v>87</v>
      </c>
      <c r="AY231" s="24" t="s">
        <v>137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24" t="s">
        <v>82</v>
      </c>
      <c r="BK231" s="205">
        <f>ROUND(I231*H231,2)</f>
        <v>0</v>
      </c>
      <c r="BL231" s="24" t="s">
        <v>144</v>
      </c>
      <c r="BM231" s="24" t="s">
        <v>252</v>
      </c>
    </row>
    <row r="232" spans="2:51" s="12" customFormat="1" ht="13.5">
      <c r="B232" s="218"/>
      <c r="C232" s="219"/>
      <c r="D232" s="208" t="s">
        <v>146</v>
      </c>
      <c r="E232" s="220" t="s">
        <v>34</v>
      </c>
      <c r="F232" s="221" t="s">
        <v>82</v>
      </c>
      <c r="G232" s="219"/>
      <c r="H232" s="222">
        <v>1</v>
      </c>
      <c r="I232" s="223"/>
      <c r="J232" s="219"/>
      <c r="K232" s="219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146</v>
      </c>
      <c r="AU232" s="228" t="s">
        <v>87</v>
      </c>
      <c r="AV232" s="12" t="s">
        <v>87</v>
      </c>
      <c r="AW232" s="12" t="s">
        <v>41</v>
      </c>
      <c r="AX232" s="12" t="s">
        <v>77</v>
      </c>
      <c r="AY232" s="228" t="s">
        <v>137</v>
      </c>
    </row>
    <row r="233" spans="2:51" s="13" customFormat="1" ht="13.5">
      <c r="B233" s="229"/>
      <c r="C233" s="230"/>
      <c r="D233" s="231" t="s">
        <v>146</v>
      </c>
      <c r="E233" s="232" t="s">
        <v>34</v>
      </c>
      <c r="F233" s="233" t="s">
        <v>150</v>
      </c>
      <c r="G233" s="230"/>
      <c r="H233" s="234">
        <v>1</v>
      </c>
      <c r="I233" s="235"/>
      <c r="J233" s="230"/>
      <c r="K233" s="230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146</v>
      </c>
      <c r="AU233" s="240" t="s">
        <v>87</v>
      </c>
      <c r="AV233" s="13" t="s">
        <v>144</v>
      </c>
      <c r="AW233" s="13" t="s">
        <v>41</v>
      </c>
      <c r="AX233" s="13" t="s">
        <v>82</v>
      </c>
      <c r="AY233" s="240" t="s">
        <v>137</v>
      </c>
    </row>
    <row r="234" spans="2:65" s="1" customFormat="1" ht="22.5" customHeight="1">
      <c r="B234" s="42"/>
      <c r="C234" s="194" t="s">
        <v>253</v>
      </c>
      <c r="D234" s="194" t="s">
        <v>139</v>
      </c>
      <c r="E234" s="195" t="s">
        <v>254</v>
      </c>
      <c r="F234" s="196" t="s">
        <v>255</v>
      </c>
      <c r="G234" s="197" t="s">
        <v>251</v>
      </c>
      <c r="H234" s="198">
        <v>1</v>
      </c>
      <c r="I234" s="199"/>
      <c r="J234" s="200">
        <f>ROUND(I234*H234,2)</f>
        <v>0</v>
      </c>
      <c r="K234" s="196" t="s">
        <v>34</v>
      </c>
      <c r="L234" s="62"/>
      <c r="M234" s="201" t="s">
        <v>34</v>
      </c>
      <c r="N234" s="202" t="s">
        <v>48</v>
      </c>
      <c r="O234" s="43"/>
      <c r="P234" s="203">
        <f>O234*H234</f>
        <v>0</v>
      </c>
      <c r="Q234" s="203">
        <v>0</v>
      </c>
      <c r="R234" s="203">
        <f>Q234*H234</f>
        <v>0</v>
      </c>
      <c r="S234" s="203">
        <v>0</v>
      </c>
      <c r="T234" s="204">
        <f>S234*H234</f>
        <v>0</v>
      </c>
      <c r="AR234" s="24" t="s">
        <v>144</v>
      </c>
      <c r="AT234" s="24" t="s">
        <v>139</v>
      </c>
      <c r="AU234" s="24" t="s">
        <v>87</v>
      </c>
      <c r="AY234" s="24" t="s">
        <v>137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24" t="s">
        <v>82</v>
      </c>
      <c r="BK234" s="205">
        <f>ROUND(I234*H234,2)</f>
        <v>0</v>
      </c>
      <c r="BL234" s="24" t="s">
        <v>144</v>
      </c>
      <c r="BM234" s="24" t="s">
        <v>256</v>
      </c>
    </row>
    <row r="235" spans="2:51" s="12" customFormat="1" ht="13.5">
      <c r="B235" s="218"/>
      <c r="C235" s="219"/>
      <c r="D235" s="208" t="s">
        <v>146</v>
      </c>
      <c r="E235" s="220" t="s">
        <v>34</v>
      </c>
      <c r="F235" s="221" t="s">
        <v>82</v>
      </c>
      <c r="G235" s="219"/>
      <c r="H235" s="222">
        <v>1</v>
      </c>
      <c r="I235" s="223"/>
      <c r="J235" s="219"/>
      <c r="K235" s="219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146</v>
      </c>
      <c r="AU235" s="228" t="s">
        <v>87</v>
      </c>
      <c r="AV235" s="12" t="s">
        <v>87</v>
      </c>
      <c r="AW235" s="12" t="s">
        <v>41</v>
      </c>
      <c r="AX235" s="12" t="s">
        <v>77</v>
      </c>
      <c r="AY235" s="228" t="s">
        <v>137</v>
      </c>
    </row>
    <row r="236" spans="2:51" s="13" customFormat="1" ht="13.5">
      <c r="B236" s="229"/>
      <c r="C236" s="230"/>
      <c r="D236" s="231" t="s">
        <v>146</v>
      </c>
      <c r="E236" s="232" t="s">
        <v>34</v>
      </c>
      <c r="F236" s="233" t="s">
        <v>150</v>
      </c>
      <c r="G236" s="230"/>
      <c r="H236" s="234">
        <v>1</v>
      </c>
      <c r="I236" s="235"/>
      <c r="J236" s="230"/>
      <c r="K236" s="230"/>
      <c r="L236" s="236"/>
      <c r="M236" s="237"/>
      <c r="N236" s="238"/>
      <c r="O236" s="238"/>
      <c r="P236" s="238"/>
      <c r="Q236" s="238"/>
      <c r="R236" s="238"/>
      <c r="S236" s="238"/>
      <c r="T236" s="239"/>
      <c r="AT236" s="240" t="s">
        <v>146</v>
      </c>
      <c r="AU236" s="240" t="s">
        <v>87</v>
      </c>
      <c r="AV236" s="13" t="s">
        <v>144</v>
      </c>
      <c r="AW236" s="13" t="s">
        <v>41</v>
      </c>
      <c r="AX236" s="13" t="s">
        <v>82</v>
      </c>
      <c r="AY236" s="240" t="s">
        <v>137</v>
      </c>
    </row>
    <row r="237" spans="2:65" s="1" customFormat="1" ht="22.5" customHeight="1">
      <c r="B237" s="42"/>
      <c r="C237" s="194" t="s">
        <v>257</v>
      </c>
      <c r="D237" s="194" t="s">
        <v>139</v>
      </c>
      <c r="E237" s="195" t="s">
        <v>258</v>
      </c>
      <c r="F237" s="196" t="s">
        <v>259</v>
      </c>
      <c r="G237" s="197" t="s">
        <v>142</v>
      </c>
      <c r="H237" s="198">
        <v>23.524</v>
      </c>
      <c r="I237" s="199"/>
      <c r="J237" s="200">
        <f>ROUND(I237*H237,2)</f>
        <v>0</v>
      </c>
      <c r="K237" s="196" t="s">
        <v>34</v>
      </c>
      <c r="L237" s="62"/>
      <c r="M237" s="201" t="s">
        <v>34</v>
      </c>
      <c r="N237" s="202" t="s">
        <v>48</v>
      </c>
      <c r="O237" s="43"/>
      <c r="P237" s="203">
        <f>O237*H237</f>
        <v>0</v>
      </c>
      <c r="Q237" s="203">
        <v>0.27272</v>
      </c>
      <c r="R237" s="203">
        <f>Q237*H237</f>
        <v>6.41546528</v>
      </c>
      <c r="S237" s="203">
        <v>0</v>
      </c>
      <c r="T237" s="204">
        <f>S237*H237</f>
        <v>0</v>
      </c>
      <c r="AR237" s="24" t="s">
        <v>144</v>
      </c>
      <c r="AT237" s="24" t="s">
        <v>139</v>
      </c>
      <c r="AU237" s="24" t="s">
        <v>87</v>
      </c>
      <c r="AY237" s="24" t="s">
        <v>137</v>
      </c>
      <c r="BE237" s="205">
        <f>IF(N237="základní",J237,0)</f>
        <v>0</v>
      </c>
      <c r="BF237" s="205">
        <f>IF(N237="snížená",J237,0)</f>
        <v>0</v>
      </c>
      <c r="BG237" s="205">
        <f>IF(N237="zákl. přenesená",J237,0)</f>
        <v>0</v>
      </c>
      <c r="BH237" s="205">
        <f>IF(N237="sníž. přenesená",J237,0)</f>
        <v>0</v>
      </c>
      <c r="BI237" s="205">
        <f>IF(N237="nulová",J237,0)</f>
        <v>0</v>
      </c>
      <c r="BJ237" s="24" t="s">
        <v>82</v>
      </c>
      <c r="BK237" s="205">
        <f>ROUND(I237*H237,2)</f>
        <v>0</v>
      </c>
      <c r="BL237" s="24" t="s">
        <v>144</v>
      </c>
      <c r="BM237" s="24" t="s">
        <v>260</v>
      </c>
    </row>
    <row r="238" spans="2:51" s="12" customFormat="1" ht="13.5">
      <c r="B238" s="218"/>
      <c r="C238" s="219"/>
      <c r="D238" s="208" t="s">
        <v>146</v>
      </c>
      <c r="E238" s="220" t="s">
        <v>34</v>
      </c>
      <c r="F238" s="221" t="s">
        <v>261</v>
      </c>
      <c r="G238" s="219"/>
      <c r="H238" s="222">
        <v>47.048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146</v>
      </c>
      <c r="AU238" s="228" t="s">
        <v>87</v>
      </c>
      <c r="AV238" s="12" t="s">
        <v>87</v>
      </c>
      <c r="AW238" s="12" t="s">
        <v>41</v>
      </c>
      <c r="AX238" s="12" t="s">
        <v>77</v>
      </c>
      <c r="AY238" s="228" t="s">
        <v>137</v>
      </c>
    </row>
    <row r="239" spans="2:51" s="13" customFormat="1" ht="13.5">
      <c r="B239" s="229"/>
      <c r="C239" s="230"/>
      <c r="D239" s="208" t="s">
        <v>146</v>
      </c>
      <c r="E239" s="241" t="s">
        <v>34</v>
      </c>
      <c r="F239" s="242" t="s">
        <v>150</v>
      </c>
      <c r="G239" s="230"/>
      <c r="H239" s="243">
        <v>47.048</v>
      </c>
      <c r="I239" s="235"/>
      <c r="J239" s="230"/>
      <c r="K239" s="230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146</v>
      </c>
      <c r="AU239" s="240" t="s">
        <v>87</v>
      </c>
      <c r="AV239" s="13" t="s">
        <v>144</v>
      </c>
      <c r="AW239" s="13" t="s">
        <v>41</v>
      </c>
      <c r="AX239" s="13" t="s">
        <v>77</v>
      </c>
      <c r="AY239" s="240" t="s">
        <v>137</v>
      </c>
    </row>
    <row r="240" spans="2:51" s="12" customFormat="1" ht="13.5">
      <c r="B240" s="218"/>
      <c r="C240" s="219"/>
      <c r="D240" s="208" t="s">
        <v>146</v>
      </c>
      <c r="E240" s="220" t="s">
        <v>34</v>
      </c>
      <c r="F240" s="221" t="s">
        <v>262</v>
      </c>
      <c r="G240" s="219"/>
      <c r="H240" s="222">
        <v>23.524</v>
      </c>
      <c r="I240" s="223"/>
      <c r="J240" s="219"/>
      <c r="K240" s="219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146</v>
      </c>
      <c r="AU240" s="228" t="s">
        <v>87</v>
      </c>
      <c r="AV240" s="12" t="s">
        <v>87</v>
      </c>
      <c r="AW240" s="12" t="s">
        <v>41</v>
      </c>
      <c r="AX240" s="12" t="s">
        <v>77</v>
      </c>
      <c r="AY240" s="228" t="s">
        <v>137</v>
      </c>
    </row>
    <row r="241" spans="2:51" s="13" customFormat="1" ht="13.5">
      <c r="B241" s="229"/>
      <c r="C241" s="230"/>
      <c r="D241" s="231" t="s">
        <v>146</v>
      </c>
      <c r="E241" s="232" t="s">
        <v>34</v>
      </c>
      <c r="F241" s="233" t="s">
        <v>150</v>
      </c>
      <c r="G241" s="230"/>
      <c r="H241" s="234">
        <v>23.524</v>
      </c>
      <c r="I241" s="235"/>
      <c r="J241" s="230"/>
      <c r="K241" s="230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146</v>
      </c>
      <c r="AU241" s="240" t="s">
        <v>87</v>
      </c>
      <c r="AV241" s="13" t="s">
        <v>144</v>
      </c>
      <c r="AW241" s="13" t="s">
        <v>41</v>
      </c>
      <c r="AX241" s="13" t="s">
        <v>82</v>
      </c>
      <c r="AY241" s="240" t="s">
        <v>137</v>
      </c>
    </row>
    <row r="242" spans="2:65" s="1" customFormat="1" ht="22.5" customHeight="1">
      <c r="B242" s="42"/>
      <c r="C242" s="244" t="s">
        <v>263</v>
      </c>
      <c r="D242" s="244" t="s">
        <v>264</v>
      </c>
      <c r="E242" s="245" t="s">
        <v>265</v>
      </c>
      <c r="F242" s="246" t="s">
        <v>266</v>
      </c>
      <c r="G242" s="247" t="s">
        <v>142</v>
      </c>
      <c r="H242" s="248">
        <v>14.397</v>
      </c>
      <c r="I242" s="249"/>
      <c r="J242" s="250">
        <f>ROUND(I242*H242,2)</f>
        <v>0</v>
      </c>
      <c r="K242" s="246" t="s">
        <v>143</v>
      </c>
      <c r="L242" s="251"/>
      <c r="M242" s="252" t="s">
        <v>34</v>
      </c>
      <c r="N242" s="253" t="s">
        <v>48</v>
      </c>
      <c r="O242" s="43"/>
      <c r="P242" s="203">
        <f>O242*H242</f>
        <v>0</v>
      </c>
      <c r="Q242" s="203">
        <v>0.132</v>
      </c>
      <c r="R242" s="203">
        <f>Q242*H242</f>
        <v>1.9004040000000002</v>
      </c>
      <c r="S242" s="203">
        <v>0</v>
      </c>
      <c r="T242" s="204">
        <f>S242*H242</f>
        <v>0</v>
      </c>
      <c r="AR242" s="24" t="s">
        <v>183</v>
      </c>
      <c r="AT242" s="24" t="s">
        <v>264</v>
      </c>
      <c r="AU242" s="24" t="s">
        <v>87</v>
      </c>
      <c r="AY242" s="24" t="s">
        <v>137</v>
      </c>
      <c r="BE242" s="205">
        <f>IF(N242="základní",J242,0)</f>
        <v>0</v>
      </c>
      <c r="BF242" s="205">
        <f>IF(N242="snížená",J242,0)</f>
        <v>0</v>
      </c>
      <c r="BG242" s="205">
        <f>IF(N242="zákl. přenesená",J242,0)</f>
        <v>0</v>
      </c>
      <c r="BH242" s="205">
        <f>IF(N242="sníž. přenesená",J242,0)</f>
        <v>0</v>
      </c>
      <c r="BI242" s="205">
        <f>IF(N242="nulová",J242,0)</f>
        <v>0</v>
      </c>
      <c r="BJ242" s="24" t="s">
        <v>82</v>
      </c>
      <c r="BK242" s="205">
        <f>ROUND(I242*H242,2)</f>
        <v>0</v>
      </c>
      <c r="BL242" s="24" t="s">
        <v>144</v>
      </c>
      <c r="BM242" s="24" t="s">
        <v>267</v>
      </c>
    </row>
    <row r="243" spans="2:51" s="11" customFormat="1" ht="13.5">
      <c r="B243" s="206"/>
      <c r="C243" s="207"/>
      <c r="D243" s="208" t="s">
        <v>146</v>
      </c>
      <c r="E243" s="209" t="s">
        <v>34</v>
      </c>
      <c r="F243" s="210" t="s">
        <v>268</v>
      </c>
      <c r="G243" s="207"/>
      <c r="H243" s="211" t="s">
        <v>34</v>
      </c>
      <c r="I243" s="212"/>
      <c r="J243" s="207"/>
      <c r="K243" s="207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146</v>
      </c>
      <c r="AU243" s="217" t="s">
        <v>87</v>
      </c>
      <c r="AV243" s="11" t="s">
        <v>82</v>
      </c>
      <c r="AW243" s="11" t="s">
        <v>41</v>
      </c>
      <c r="AX243" s="11" t="s">
        <v>77</v>
      </c>
      <c r="AY243" s="217" t="s">
        <v>137</v>
      </c>
    </row>
    <row r="244" spans="2:51" s="12" customFormat="1" ht="13.5">
      <c r="B244" s="218"/>
      <c r="C244" s="219"/>
      <c r="D244" s="208" t="s">
        <v>146</v>
      </c>
      <c r="E244" s="220" t="s">
        <v>34</v>
      </c>
      <c r="F244" s="221" t="s">
        <v>261</v>
      </c>
      <c r="G244" s="219"/>
      <c r="H244" s="222">
        <v>47.048</v>
      </c>
      <c r="I244" s="223"/>
      <c r="J244" s="219"/>
      <c r="K244" s="219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146</v>
      </c>
      <c r="AU244" s="228" t="s">
        <v>87</v>
      </c>
      <c r="AV244" s="12" t="s">
        <v>87</v>
      </c>
      <c r="AW244" s="12" t="s">
        <v>41</v>
      </c>
      <c r="AX244" s="12" t="s">
        <v>77</v>
      </c>
      <c r="AY244" s="228" t="s">
        <v>137</v>
      </c>
    </row>
    <row r="245" spans="2:51" s="13" customFormat="1" ht="13.5">
      <c r="B245" s="229"/>
      <c r="C245" s="230"/>
      <c r="D245" s="208" t="s">
        <v>146</v>
      </c>
      <c r="E245" s="241" t="s">
        <v>34</v>
      </c>
      <c r="F245" s="242" t="s">
        <v>150</v>
      </c>
      <c r="G245" s="230"/>
      <c r="H245" s="243">
        <v>47.048</v>
      </c>
      <c r="I245" s="235"/>
      <c r="J245" s="230"/>
      <c r="K245" s="230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146</v>
      </c>
      <c r="AU245" s="240" t="s">
        <v>87</v>
      </c>
      <c r="AV245" s="13" t="s">
        <v>144</v>
      </c>
      <c r="AW245" s="13" t="s">
        <v>41</v>
      </c>
      <c r="AX245" s="13" t="s">
        <v>77</v>
      </c>
      <c r="AY245" s="240" t="s">
        <v>137</v>
      </c>
    </row>
    <row r="246" spans="2:51" s="12" customFormat="1" ht="13.5">
      <c r="B246" s="218"/>
      <c r="C246" s="219"/>
      <c r="D246" s="208" t="s">
        <v>146</v>
      </c>
      <c r="E246" s="220" t="s">
        <v>34</v>
      </c>
      <c r="F246" s="221" t="s">
        <v>269</v>
      </c>
      <c r="G246" s="219"/>
      <c r="H246" s="222">
        <v>14.397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146</v>
      </c>
      <c r="AU246" s="228" t="s">
        <v>87</v>
      </c>
      <c r="AV246" s="12" t="s">
        <v>87</v>
      </c>
      <c r="AW246" s="12" t="s">
        <v>41</v>
      </c>
      <c r="AX246" s="12" t="s">
        <v>77</v>
      </c>
      <c r="AY246" s="228" t="s">
        <v>137</v>
      </c>
    </row>
    <row r="247" spans="2:51" s="13" customFormat="1" ht="13.5">
      <c r="B247" s="229"/>
      <c r="C247" s="230"/>
      <c r="D247" s="208" t="s">
        <v>146</v>
      </c>
      <c r="E247" s="241" t="s">
        <v>34</v>
      </c>
      <c r="F247" s="242" t="s">
        <v>150</v>
      </c>
      <c r="G247" s="230"/>
      <c r="H247" s="243">
        <v>14.397</v>
      </c>
      <c r="I247" s="235"/>
      <c r="J247" s="230"/>
      <c r="K247" s="230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146</v>
      </c>
      <c r="AU247" s="240" t="s">
        <v>87</v>
      </c>
      <c r="AV247" s="13" t="s">
        <v>144</v>
      </c>
      <c r="AW247" s="13" t="s">
        <v>41</v>
      </c>
      <c r="AX247" s="13" t="s">
        <v>82</v>
      </c>
      <c r="AY247" s="240" t="s">
        <v>137</v>
      </c>
    </row>
    <row r="248" spans="2:63" s="10" customFormat="1" ht="29.85" customHeight="1">
      <c r="B248" s="177"/>
      <c r="C248" s="178"/>
      <c r="D248" s="191" t="s">
        <v>76</v>
      </c>
      <c r="E248" s="192" t="s">
        <v>183</v>
      </c>
      <c r="F248" s="192" t="s">
        <v>270</v>
      </c>
      <c r="G248" s="178"/>
      <c r="H248" s="178"/>
      <c r="I248" s="181"/>
      <c r="J248" s="193">
        <f>BK248</f>
        <v>0</v>
      </c>
      <c r="K248" s="178"/>
      <c r="L248" s="183"/>
      <c r="M248" s="184"/>
      <c r="N248" s="185"/>
      <c r="O248" s="185"/>
      <c r="P248" s="186">
        <f>SUM(P249:P260)</f>
        <v>0</v>
      </c>
      <c r="Q248" s="185"/>
      <c r="R248" s="186">
        <f>SUM(R249:R260)</f>
        <v>0.013304</v>
      </c>
      <c r="S248" s="185"/>
      <c r="T248" s="187">
        <f>SUM(T249:T260)</f>
        <v>0.1</v>
      </c>
      <c r="AR248" s="188" t="s">
        <v>82</v>
      </c>
      <c r="AT248" s="189" t="s">
        <v>76</v>
      </c>
      <c r="AU248" s="189" t="s">
        <v>82</v>
      </c>
      <c r="AY248" s="188" t="s">
        <v>137</v>
      </c>
      <c r="BK248" s="190">
        <f>SUM(BK249:BK260)</f>
        <v>0</v>
      </c>
    </row>
    <row r="249" spans="2:65" s="1" customFormat="1" ht="31.5" customHeight="1">
      <c r="B249" s="42"/>
      <c r="C249" s="194" t="s">
        <v>271</v>
      </c>
      <c r="D249" s="194" t="s">
        <v>139</v>
      </c>
      <c r="E249" s="195" t="s">
        <v>272</v>
      </c>
      <c r="F249" s="196" t="s">
        <v>273</v>
      </c>
      <c r="G249" s="197" t="s">
        <v>274</v>
      </c>
      <c r="H249" s="198">
        <v>1</v>
      </c>
      <c r="I249" s="199"/>
      <c r="J249" s="200">
        <f>ROUND(I249*H249,2)</f>
        <v>0</v>
      </c>
      <c r="K249" s="196" t="s">
        <v>143</v>
      </c>
      <c r="L249" s="62"/>
      <c r="M249" s="201" t="s">
        <v>34</v>
      </c>
      <c r="N249" s="202" t="s">
        <v>48</v>
      </c>
      <c r="O249" s="43"/>
      <c r="P249" s="203">
        <f>O249*H249</f>
        <v>0</v>
      </c>
      <c r="Q249" s="203">
        <v>0</v>
      </c>
      <c r="R249" s="203">
        <f>Q249*H249</f>
        <v>0</v>
      </c>
      <c r="S249" s="203">
        <v>0.1</v>
      </c>
      <c r="T249" s="204">
        <f>S249*H249</f>
        <v>0.1</v>
      </c>
      <c r="AR249" s="24" t="s">
        <v>144</v>
      </c>
      <c r="AT249" s="24" t="s">
        <v>139</v>
      </c>
      <c r="AU249" s="24" t="s">
        <v>87</v>
      </c>
      <c r="AY249" s="24" t="s">
        <v>137</v>
      </c>
      <c r="BE249" s="205">
        <f>IF(N249="základní",J249,0)</f>
        <v>0</v>
      </c>
      <c r="BF249" s="205">
        <f>IF(N249="snížená",J249,0)</f>
        <v>0</v>
      </c>
      <c r="BG249" s="205">
        <f>IF(N249="zákl. přenesená",J249,0)</f>
        <v>0</v>
      </c>
      <c r="BH249" s="205">
        <f>IF(N249="sníž. přenesená",J249,0)</f>
        <v>0</v>
      </c>
      <c r="BI249" s="205">
        <f>IF(N249="nulová",J249,0)</f>
        <v>0</v>
      </c>
      <c r="BJ249" s="24" t="s">
        <v>82</v>
      </c>
      <c r="BK249" s="205">
        <f>ROUND(I249*H249,2)</f>
        <v>0</v>
      </c>
      <c r="BL249" s="24" t="s">
        <v>144</v>
      </c>
      <c r="BM249" s="24" t="s">
        <v>275</v>
      </c>
    </row>
    <row r="250" spans="2:51" s="11" customFormat="1" ht="13.5">
      <c r="B250" s="206"/>
      <c r="C250" s="207"/>
      <c r="D250" s="208" t="s">
        <v>146</v>
      </c>
      <c r="E250" s="209" t="s">
        <v>34</v>
      </c>
      <c r="F250" s="210" t="s">
        <v>276</v>
      </c>
      <c r="G250" s="207"/>
      <c r="H250" s="211" t="s">
        <v>34</v>
      </c>
      <c r="I250" s="212"/>
      <c r="J250" s="207"/>
      <c r="K250" s="207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146</v>
      </c>
      <c r="AU250" s="217" t="s">
        <v>87</v>
      </c>
      <c r="AV250" s="11" t="s">
        <v>82</v>
      </c>
      <c r="AW250" s="11" t="s">
        <v>41</v>
      </c>
      <c r="AX250" s="11" t="s">
        <v>77</v>
      </c>
      <c r="AY250" s="217" t="s">
        <v>137</v>
      </c>
    </row>
    <row r="251" spans="2:51" s="12" customFormat="1" ht="13.5">
      <c r="B251" s="218"/>
      <c r="C251" s="219"/>
      <c r="D251" s="208" t="s">
        <v>146</v>
      </c>
      <c r="E251" s="220" t="s">
        <v>34</v>
      </c>
      <c r="F251" s="221" t="s">
        <v>82</v>
      </c>
      <c r="G251" s="219"/>
      <c r="H251" s="222">
        <v>1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146</v>
      </c>
      <c r="AU251" s="228" t="s">
        <v>87</v>
      </c>
      <c r="AV251" s="12" t="s">
        <v>87</v>
      </c>
      <c r="AW251" s="12" t="s">
        <v>41</v>
      </c>
      <c r="AX251" s="12" t="s">
        <v>77</v>
      </c>
      <c r="AY251" s="228" t="s">
        <v>137</v>
      </c>
    </row>
    <row r="252" spans="2:51" s="13" customFormat="1" ht="13.5">
      <c r="B252" s="229"/>
      <c r="C252" s="230"/>
      <c r="D252" s="231" t="s">
        <v>146</v>
      </c>
      <c r="E252" s="232" t="s">
        <v>34</v>
      </c>
      <c r="F252" s="233" t="s">
        <v>150</v>
      </c>
      <c r="G252" s="230"/>
      <c r="H252" s="234">
        <v>1</v>
      </c>
      <c r="I252" s="235"/>
      <c r="J252" s="230"/>
      <c r="K252" s="230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146</v>
      </c>
      <c r="AU252" s="240" t="s">
        <v>87</v>
      </c>
      <c r="AV252" s="13" t="s">
        <v>144</v>
      </c>
      <c r="AW252" s="13" t="s">
        <v>41</v>
      </c>
      <c r="AX252" s="13" t="s">
        <v>82</v>
      </c>
      <c r="AY252" s="240" t="s">
        <v>137</v>
      </c>
    </row>
    <row r="253" spans="2:65" s="1" customFormat="1" ht="22.5" customHeight="1">
      <c r="B253" s="42"/>
      <c r="C253" s="194" t="s">
        <v>277</v>
      </c>
      <c r="D253" s="194" t="s">
        <v>139</v>
      </c>
      <c r="E253" s="195" t="s">
        <v>278</v>
      </c>
      <c r="F253" s="196" t="s">
        <v>279</v>
      </c>
      <c r="G253" s="197" t="s">
        <v>280</v>
      </c>
      <c r="H253" s="198">
        <v>46.08</v>
      </c>
      <c r="I253" s="199"/>
      <c r="J253" s="200">
        <f>ROUND(I253*H253,2)</f>
        <v>0</v>
      </c>
      <c r="K253" s="196" t="s">
        <v>34</v>
      </c>
      <c r="L253" s="62"/>
      <c r="M253" s="201" t="s">
        <v>34</v>
      </c>
      <c r="N253" s="202" t="s">
        <v>48</v>
      </c>
      <c r="O253" s="43"/>
      <c r="P253" s="203">
        <f>O253*H253</f>
        <v>0</v>
      </c>
      <c r="Q253" s="203">
        <v>5E-05</v>
      </c>
      <c r="R253" s="203">
        <f>Q253*H253</f>
        <v>0.002304</v>
      </c>
      <c r="S253" s="203">
        <v>0</v>
      </c>
      <c r="T253" s="204">
        <f>S253*H253</f>
        <v>0</v>
      </c>
      <c r="AR253" s="24" t="s">
        <v>223</v>
      </c>
      <c r="AT253" s="24" t="s">
        <v>139</v>
      </c>
      <c r="AU253" s="24" t="s">
        <v>87</v>
      </c>
      <c r="AY253" s="24" t="s">
        <v>137</v>
      </c>
      <c r="BE253" s="205">
        <f>IF(N253="základní",J253,0)</f>
        <v>0</v>
      </c>
      <c r="BF253" s="205">
        <f>IF(N253="snížená",J253,0)</f>
        <v>0</v>
      </c>
      <c r="BG253" s="205">
        <f>IF(N253="zákl. přenesená",J253,0)</f>
        <v>0</v>
      </c>
      <c r="BH253" s="205">
        <f>IF(N253="sníž. přenesená",J253,0)</f>
        <v>0</v>
      </c>
      <c r="BI253" s="205">
        <f>IF(N253="nulová",J253,0)</f>
        <v>0</v>
      </c>
      <c r="BJ253" s="24" t="s">
        <v>82</v>
      </c>
      <c r="BK253" s="205">
        <f>ROUND(I253*H253,2)</f>
        <v>0</v>
      </c>
      <c r="BL253" s="24" t="s">
        <v>223</v>
      </c>
      <c r="BM253" s="24" t="s">
        <v>281</v>
      </c>
    </row>
    <row r="254" spans="2:51" s="11" customFormat="1" ht="13.5">
      <c r="B254" s="206"/>
      <c r="C254" s="207"/>
      <c r="D254" s="208" t="s">
        <v>146</v>
      </c>
      <c r="E254" s="209" t="s">
        <v>34</v>
      </c>
      <c r="F254" s="210" t="s">
        <v>282</v>
      </c>
      <c r="G254" s="207"/>
      <c r="H254" s="211" t="s">
        <v>34</v>
      </c>
      <c r="I254" s="212"/>
      <c r="J254" s="207"/>
      <c r="K254" s="207"/>
      <c r="L254" s="213"/>
      <c r="M254" s="214"/>
      <c r="N254" s="215"/>
      <c r="O254" s="215"/>
      <c r="P254" s="215"/>
      <c r="Q254" s="215"/>
      <c r="R254" s="215"/>
      <c r="S254" s="215"/>
      <c r="T254" s="216"/>
      <c r="AT254" s="217" t="s">
        <v>146</v>
      </c>
      <c r="AU254" s="217" t="s">
        <v>87</v>
      </c>
      <c r="AV254" s="11" t="s">
        <v>82</v>
      </c>
      <c r="AW254" s="11" t="s">
        <v>41</v>
      </c>
      <c r="AX254" s="11" t="s">
        <v>77</v>
      </c>
      <c r="AY254" s="217" t="s">
        <v>137</v>
      </c>
    </row>
    <row r="255" spans="2:51" s="12" customFormat="1" ht="13.5">
      <c r="B255" s="218"/>
      <c r="C255" s="219"/>
      <c r="D255" s="208" t="s">
        <v>146</v>
      </c>
      <c r="E255" s="220" t="s">
        <v>34</v>
      </c>
      <c r="F255" s="221" t="s">
        <v>283</v>
      </c>
      <c r="G255" s="219"/>
      <c r="H255" s="222">
        <v>46.08</v>
      </c>
      <c r="I255" s="223"/>
      <c r="J255" s="219"/>
      <c r="K255" s="219"/>
      <c r="L255" s="224"/>
      <c r="M255" s="225"/>
      <c r="N255" s="226"/>
      <c r="O255" s="226"/>
      <c r="P255" s="226"/>
      <c r="Q255" s="226"/>
      <c r="R255" s="226"/>
      <c r="S255" s="226"/>
      <c r="T255" s="227"/>
      <c r="AT255" s="228" t="s">
        <v>146</v>
      </c>
      <c r="AU255" s="228" t="s">
        <v>87</v>
      </c>
      <c r="AV255" s="12" t="s">
        <v>87</v>
      </c>
      <c r="AW255" s="12" t="s">
        <v>41</v>
      </c>
      <c r="AX255" s="12" t="s">
        <v>77</v>
      </c>
      <c r="AY255" s="228" t="s">
        <v>137</v>
      </c>
    </row>
    <row r="256" spans="2:51" s="13" customFormat="1" ht="13.5">
      <c r="B256" s="229"/>
      <c r="C256" s="230"/>
      <c r="D256" s="231" t="s">
        <v>146</v>
      </c>
      <c r="E256" s="232" t="s">
        <v>34</v>
      </c>
      <c r="F256" s="233" t="s">
        <v>150</v>
      </c>
      <c r="G256" s="230"/>
      <c r="H256" s="234">
        <v>46.08</v>
      </c>
      <c r="I256" s="235"/>
      <c r="J256" s="230"/>
      <c r="K256" s="230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146</v>
      </c>
      <c r="AU256" s="240" t="s">
        <v>87</v>
      </c>
      <c r="AV256" s="13" t="s">
        <v>144</v>
      </c>
      <c r="AW256" s="13" t="s">
        <v>41</v>
      </c>
      <c r="AX256" s="13" t="s">
        <v>82</v>
      </c>
      <c r="AY256" s="240" t="s">
        <v>137</v>
      </c>
    </row>
    <row r="257" spans="2:65" s="1" customFormat="1" ht="22.5" customHeight="1">
      <c r="B257" s="42"/>
      <c r="C257" s="244" t="s">
        <v>284</v>
      </c>
      <c r="D257" s="244" t="s">
        <v>264</v>
      </c>
      <c r="E257" s="245" t="s">
        <v>285</v>
      </c>
      <c r="F257" s="246" t="s">
        <v>286</v>
      </c>
      <c r="G257" s="247" t="s">
        <v>274</v>
      </c>
      <c r="H257" s="248">
        <v>1</v>
      </c>
      <c r="I257" s="249"/>
      <c r="J257" s="250">
        <f>ROUND(I257*H257,2)</f>
        <v>0</v>
      </c>
      <c r="K257" s="246" t="s">
        <v>34</v>
      </c>
      <c r="L257" s="251"/>
      <c r="M257" s="252" t="s">
        <v>34</v>
      </c>
      <c r="N257" s="253" t="s">
        <v>48</v>
      </c>
      <c r="O257" s="43"/>
      <c r="P257" s="203">
        <f>O257*H257</f>
        <v>0</v>
      </c>
      <c r="Q257" s="203">
        <v>0.011</v>
      </c>
      <c r="R257" s="203">
        <f>Q257*H257</f>
        <v>0.011</v>
      </c>
      <c r="S257" s="203">
        <v>0</v>
      </c>
      <c r="T257" s="204">
        <f>S257*H257</f>
        <v>0</v>
      </c>
      <c r="AR257" s="24" t="s">
        <v>287</v>
      </c>
      <c r="AT257" s="24" t="s">
        <v>264</v>
      </c>
      <c r="AU257" s="24" t="s">
        <v>87</v>
      </c>
      <c r="AY257" s="24" t="s">
        <v>137</v>
      </c>
      <c r="BE257" s="205">
        <f>IF(N257="základní",J257,0)</f>
        <v>0</v>
      </c>
      <c r="BF257" s="205">
        <f>IF(N257="snížená",J257,0)</f>
        <v>0</v>
      </c>
      <c r="BG257" s="205">
        <f>IF(N257="zákl. přenesená",J257,0)</f>
        <v>0</v>
      </c>
      <c r="BH257" s="205">
        <f>IF(N257="sníž. přenesená",J257,0)</f>
        <v>0</v>
      </c>
      <c r="BI257" s="205">
        <f>IF(N257="nulová",J257,0)</f>
        <v>0</v>
      </c>
      <c r="BJ257" s="24" t="s">
        <v>82</v>
      </c>
      <c r="BK257" s="205">
        <f>ROUND(I257*H257,2)</f>
        <v>0</v>
      </c>
      <c r="BL257" s="24" t="s">
        <v>223</v>
      </c>
      <c r="BM257" s="24" t="s">
        <v>288</v>
      </c>
    </row>
    <row r="258" spans="2:51" s="11" customFormat="1" ht="13.5">
      <c r="B258" s="206"/>
      <c r="C258" s="207"/>
      <c r="D258" s="208" t="s">
        <v>146</v>
      </c>
      <c r="E258" s="209" t="s">
        <v>34</v>
      </c>
      <c r="F258" s="210" t="s">
        <v>282</v>
      </c>
      <c r="G258" s="207"/>
      <c r="H258" s="211" t="s">
        <v>34</v>
      </c>
      <c r="I258" s="212"/>
      <c r="J258" s="207"/>
      <c r="K258" s="207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146</v>
      </c>
      <c r="AU258" s="217" t="s">
        <v>87</v>
      </c>
      <c r="AV258" s="11" t="s">
        <v>82</v>
      </c>
      <c r="AW258" s="11" t="s">
        <v>41</v>
      </c>
      <c r="AX258" s="11" t="s">
        <v>77</v>
      </c>
      <c r="AY258" s="217" t="s">
        <v>137</v>
      </c>
    </row>
    <row r="259" spans="2:51" s="12" customFormat="1" ht="13.5">
      <c r="B259" s="218"/>
      <c r="C259" s="219"/>
      <c r="D259" s="208" t="s">
        <v>146</v>
      </c>
      <c r="E259" s="220" t="s">
        <v>34</v>
      </c>
      <c r="F259" s="221" t="s">
        <v>82</v>
      </c>
      <c r="G259" s="219"/>
      <c r="H259" s="222">
        <v>1</v>
      </c>
      <c r="I259" s="223"/>
      <c r="J259" s="219"/>
      <c r="K259" s="219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146</v>
      </c>
      <c r="AU259" s="228" t="s">
        <v>87</v>
      </c>
      <c r="AV259" s="12" t="s">
        <v>87</v>
      </c>
      <c r="AW259" s="12" t="s">
        <v>41</v>
      </c>
      <c r="AX259" s="12" t="s">
        <v>77</v>
      </c>
      <c r="AY259" s="228" t="s">
        <v>137</v>
      </c>
    </row>
    <row r="260" spans="2:51" s="13" customFormat="1" ht="13.5">
      <c r="B260" s="229"/>
      <c r="C260" s="230"/>
      <c r="D260" s="208" t="s">
        <v>146</v>
      </c>
      <c r="E260" s="241" t="s">
        <v>34</v>
      </c>
      <c r="F260" s="242" t="s">
        <v>150</v>
      </c>
      <c r="G260" s="230"/>
      <c r="H260" s="243">
        <v>1</v>
      </c>
      <c r="I260" s="235"/>
      <c r="J260" s="230"/>
      <c r="K260" s="230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146</v>
      </c>
      <c r="AU260" s="240" t="s">
        <v>87</v>
      </c>
      <c r="AV260" s="13" t="s">
        <v>144</v>
      </c>
      <c r="AW260" s="13" t="s">
        <v>41</v>
      </c>
      <c r="AX260" s="13" t="s">
        <v>82</v>
      </c>
      <c r="AY260" s="240" t="s">
        <v>137</v>
      </c>
    </row>
    <row r="261" spans="2:63" s="10" customFormat="1" ht="29.85" customHeight="1">
      <c r="B261" s="177"/>
      <c r="C261" s="178"/>
      <c r="D261" s="191" t="s">
        <v>76</v>
      </c>
      <c r="E261" s="192" t="s">
        <v>191</v>
      </c>
      <c r="F261" s="192" t="s">
        <v>289</v>
      </c>
      <c r="G261" s="178"/>
      <c r="H261" s="178"/>
      <c r="I261" s="181"/>
      <c r="J261" s="193">
        <f>BK261</f>
        <v>0</v>
      </c>
      <c r="K261" s="178"/>
      <c r="L261" s="183"/>
      <c r="M261" s="184"/>
      <c r="N261" s="185"/>
      <c r="O261" s="185"/>
      <c r="P261" s="186">
        <f>SUM(P262:P311)</f>
        <v>0</v>
      </c>
      <c r="Q261" s="185"/>
      <c r="R261" s="186">
        <f>SUM(R262:R311)</f>
        <v>14.63847888</v>
      </c>
      <c r="S261" s="185"/>
      <c r="T261" s="187">
        <f>SUM(T262:T311)</f>
        <v>334.142622</v>
      </c>
      <c r="AR261" s="188" t="s">
        <v>82</v>
      </c>
      <c r="AT261" s="189" t="s">
        <v>76</v>
      </c>
      <c r="AU261" s="189" t="s">
        <v>82</v>
      </c>
      <c r="AY261" s="188" t="s">
        <v>137</v>
      </c>
      <c r="BK261" s="190">
        <f>SUM(BK262:BK311)</f>
        <v>0</v>
      </c>
    </row>
    <row r="262" spans="2:65" s="1" customFormat="1" ht="22.5" customHeight="1">
      <c r="B262" s="42"/>
      <c r="C262" s="194" t="s">
        <v>290</v>
      </c>
      <c r="D262" s="194" t="s">
        <v>139</v>
      </c>
      <c r="E262" s="195" t="s">
        <v>291</v>
      </c>
      <c r="F262" s="196" t="s">
        <v>292</v>
      </c>
      <c r="G262" s="197" t="s">
        <v>142</v>
      </c>
      <c r="H262" s="198">
        <v>561.964</v>
      </c>
      <c r="I262" s="199"/>
      <c r="J262" s="200">
        <f>ROUND(I262*H262,2)</f>
        <v>0</v>
      </c>
      <c r="K262" s="196" t="s">
        <v>143</v>
      </c>
      <c r="L262" s="62"/>
      <c r="M262" s="201" t="s">
        <v>34</v>
      </c>
      <c r="N262" s="202" t="s">
        <v>48</v>
      </c>
      <c r="O262" s="43"/>
      <c r="P262" s="203">
        <f>O262*H262</f>
        <v>0</v>
      </c>
      <c r="Q262" s="203">
        <v>0.00036</v>
      </c>
      <c r="R262" s="203">
        <f>Q262*H262</f>
        <v>0.20230704000000002</v>
      </c>
      <c r="S262" s="203">
        <v>0</v>
      </c>
      <c r="T262" s="204">
        <f>S262*H262</f>
        <v>0</v>
      </c>
      <c r="AR262" s="24" t="s">
        <v>144</v>
      </c>
      <c r="AT262" s="24" t="s">
        <v>139</v>
      </c>
      <c r="AU262" s="24" t="s">
        <v>87</v>
      </c>
      <c r="AY262" s="24" t="s">
        <v>137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24" t="s">
        <v>82</v>
      </c>
      <c r="BK262" s="205">
        <f>ROUND(I262*H262,2)</f>
        <v>0</v>
      </c>
      <c r="BL262" s="24" t="s">
        <v>144</v>
      </c>
      <c r="BM262" s="24" t="s">
        <v>293</v>
      </c>
    </row>
    <row r="263" spans="2:51" s="11" customFormat="1" ht="13.5">
      <c r="B263" s="206"/>
      <c r="C263" s="207"/>
      <c r="D263" s="208" t="s">
        <v>146</v>
      </c>
      <c r="E263" s="209" t="s">
        <v>34</v>
      </c>
      <c r="F263" s="210" t="s">
        <v>187</v>
      </c>
      <c r="G263" s="207"/>
      <c r="H263" s="211" t="s">
        <v>34</v>
      </c>
      <c r="I263" s="212"/>
      <c r="J263" s="207"/>
      <c r="K263" s="207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146</v>
      </c>
      <c r="AU263" s="217" t="s">
        <v>87</v>
      </c>
      <c r="AV263" s="11" t="s">
        <v>82</v>
      </c>
      <c r="AW263" s="11" t="s">
        <v>41</v>
      </c>
      <c r="AX263" s="11" t="s">
        <v>77</v>
      </c>
      <c r="AY263" s="217" t="s">
        <v>137</v>
      </c>
    </row>
    <row r="264" spans="2:51" s="11" customFormat="1" ht="13.5">
      <c r="B264" s="206"/>
      <c r="C264" s="207"/>
      <c r="D264" s="208" t="s">
        <v>146</v>
      </c>
      <c r="E264" s="209" t="s">
        <v>34</v>
      </c>
      <c r="F264" s="210" t="s">
        <v>188</v>
      </c>
      <c r="G264" s="207"/>
      <c r="H264" s="211" t="s">
        <v>34</v>
      </c>
      <c r="I264" s="212"/>
      <c r="J264" s="207"/>
      <c r="K264" s="207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146</v>
      </c>
      <c r="AU264" s="217" t="s">
        <v>87</v>
      </c>
      <c r="AV264" s="11" t="s">
        <v>82</v>
      </c>
      <c r="AW264" s="11" t="s">
        <v>41</v>
      </c>
      <c r="AX264" s="11" t="s">
        <v>77</v>
      </c>
      <c r="AY264" s="217" t="s">
        <v>137</v>
      </c>
    </row>
    <row r="265" spans="2:51" s="12" customFormat="1" ht="13.5">
      <c r="B265" s="218"/>
      <c r="C265" s="219"/>
      <c r="D265" s="208" t="s">
        <v>146</v>
      </c>
      <c r="E265" s="220" t="s">
        <v>34</v>
      </c>
      <c r="F265" s="221" t="s">
        <v>189</v>
      </c>
      <c r="G265" s="219"/>
      <c r="H265" s="222">
        <v>561.964</v>
      </c>
      <c r="I265" s="223"/>
      <c r="J265" s="219"/>
      <c r="K265" s="219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146</v>
      </c>
      <c r="AU265" s="228" t="s">
        <v>87</v>
      </c>
      <c r="AV265" s="12" t="s">
        <v>87</v>
      </c>
      <c r="AW265" s="12" t="s">
        <v>41</v>
      </c>
      <c r="AX265" s="12" t="s">
        <v>77</v>
      </c>
      <c r="AY265" s="228" t="s">
        <v>137</v>
      </c>
    </row>
    <row r="266" spans="2:51" s="13" customFormat="1" ht="13.5">
      <c r="B266" s="229"/>
      <c r="C266" s="230"/>
      <c r="D266" s="231" t="s">
        <v>146</v>
      </c>
      <c r="E266" s="232" t="s">
        <v>34</v>
      </c>
      <c r="F266" s="233" t="s">
        <v>150</v>
      </c>
      <c r="G266" s="230"/>
      <c r="H266" s="234">
        <v>561.964</v>
      </c>
      <c r="I266" s="235"/>
      <c r="J266" s="230"/>
      <c r="K266" s="230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146</v>
      </c>
      <c r="AU266" s="240" t="s">
        <v>87</v>
      </c>
      <c r="AV266" s="13" t="s">
        <v>144</v>
      </c>
      <c r="AW266" s="13" t="s">
        <v>41</v>
      </c>
      <c r="AX266" s="13" t="s">
        <v>82</v>
      </c>
      <c r="AY266" s="240" t="s">
        <v>137</v>
      </c>
    </row>
    <row r="267" spans="2:65" s="1" customFormat="1" ht="44.25" customHeight="1">
      <c r="B267" s="42"/>
      <c r="C267" s="194" t="s">
        <v>294</v>
      </c>
      <c r="D267" s="194" t="s">
        <v>139</v>
      </c>
      <c r="E267" s="195" t="s">
        <v>295</v>
      </c>
      <c r="F267" s="196" t="s">
        <v>296</v>
      </c>
      <c r="G267" s="197" t="s">
        <v>297</v>
      </c>
      <c r="H267" s="198">
        <v>47.048</v>
      </c>
      <c r="I267" s="199"/>
      <c r="J267" s="200">
        <f>ROUND(I267*H267,2)</f>
        <v>0</v>
      </c>
      <c r="K267" s="196" t="s">
        <v>143</v>
      </c>
      <c r="L267" s="62"/>
      <c r="M267" s="201" t="s">
        <v>34</v>
      </c>
      <c r="N267" s="202" t="s">
        <v>48</v>
      </c>
      <c r="O267" s="43"/>
      <c r="P267" s="203">
        <f>O267*H267</f>
        <v>0</v>
      </c>
      <c r="Q267" s="203">
        <v>0.11808</v>
      </c>
      <c r="R267" s="203">
        <f>Q267*H267</f>
        <v>5.55542784</v>
      </c>
      <c r="S267" s="203">
        <v>0</v>
      </c>
      <c r="T267" s="204">
        <f>S267*H267</f>
        <v>0</v>
      </c>
      <c r="AR267" s="24" t="s">
        <v>144</v>
      </c>
      <c r="AT267" s="24" t="s">
        <v>139</v>
      </c>
      <c r="AU267" s="24" t="s">
        <v>87</v>
      </c>
      <c r="AY267" s="24" t="s">
        <v>137</v>
      </c>
      <c r="BE267" s="205">
        <f>IF(N267="základní",J267,0)</f>
        <v>0</v>
      </c>
      <c r="BF267" s="205">
        <f>IF(N267="snížená",J267,0)</f>
        <v>0</v>
      </c>
      <c r="BG267" s="205">
        <f>IF(N267="zákl. přenesená",J267,0)</f>
        <v>0</v>
      </c>
      <c r="BH267" s="205">
        <f>IF(N267="sníž. přenesená",J267,0)</f>
        <v>0</v>
      </c>
      <c r="BI267" s="205">
        <f>IF(N267="nulová",J267,0)</f>
        <v>0</v>
      </c>
      <c r="BJ267" s="24" t="s">
        <v>82</v>
      </c>
      <c r="BK267" s="205">
        <f>ROUND(I267*H267,2)</f>
        <v>0</v>
      </c>
      <c r="BL267" s="24" t="s">
        <v>144</v>
      </c>
      <c r="BM267" s="24" t="s">
        <v>298</v>
      </c>
    </row>
    <row r="268" spans="2:51" s="12" customFormat="1" ht="13.5">
      <c r="B268" s="218"/>
      <c r="C268" s="219"/>
      <c r="D268" s="208" t="s">
        <v>146</v>
      </c>
      <c r="E268" s="220" t="s">
        <v>34</v>
      </c>
      <c r="F268" s="221" t="s">
        <v>261</v>
      </c>
      <c r="G268" s="219"/>
      <c r="H268" s="222">
        <v>47.048</v>
      </c>
      <c r="I268" s="223"/>
      <c r="J268" s="219"/>
      <c r="K268" s="219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146</v>
      </c>
      <c r="AU268" s="228" t="s">
        <v>87</v>
      </c>
      <c r="AV268" s="12" t="s">
        <v>87</v>
      </c>
      <c r="AW268" s="12" t="s">
        <v>41</v>
      </c>
      <c r="AX268" s="12" t="s">
        <v>77</v>
      </c>
      <c r="AY268" s="228" t="s">
        <v>137</v>
      </c>
    </row>
    <row r="269" spans="2:51" s="13" customFormat="1" ht="13.5">
      <c r="B269" s="229"/>
      <c r="C269" s="230"/>
      <c r="D269" s="231" t="s">
        <v>146</v>
      </c>
      <c r="E269" s="232" t="s">
        <v>34</v>
      </c>
      <c r="F269" s="233" t="s">
        <v>150</v>
      </c>
      <c r="G269" s="230"/>
      <c r="H269" s="234">
        <v>47.048</v>
      </c>
      <c r="I269" s="235"/>
      <c r="J269" s="230"/>
      <c r="K269" s="230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146</v>
      </c>
      <c r="AU269" s="240" t="s">
        <v>87</v>
      </c>
      <c r="AV269" s="13" t="s">
        <v>144</v>
      </c>
      <c r="AW269" s="13" t="s">
        <v>41</v>
      </c>
      <c r="AX269" s="13" t="s">
        <v>82</v>
      </c>
      <c r="AY269" s="240" t="s">
        <v>137</v>
      </c>
    </row>
    <row r="270" spans="2:65" s="1" customFormat="1" ht="22.5" customHeight="1">
      <c r="B270" s="42"/>
      <c r="C270" s="244" t="s">
        <v>299</v>
      </c>
      <c r="D270" s="244" t="s">
        <v>264</v>
      </c>
      <c r="E270" s="245" t="s">
        <v>300</v>
      </c>
      <c r="F270" s="246" t="s">
        <v>301</v>
      </c>
      <c r="G270" s="247" t="s">
        <v>274</v>
      </c>
      <c r="H270" s="248">
        <v>37.638</v>
      </c>
      <c r="I270" s="249"/>
      <c r="J270" s="250">
        <f>ROUND(I270*H270,2)</f>
        <v>0</v>
      </c>
      <c r="K270" s="246" t="s">
        <v>143</v>
      </c>
      <c r="L270" s="251"/>
      <c r="M270" s="252" t="s">
        <v>34</v>
      </c>
      <c r="N270" s="253" t="s">
        <v>48</v>
      </c>
      <c r="O270" s="43"/>
      <c r="P270" s="203">
        <f>O270*H270</f>
        <v>0</v>
      </c>
      <c r="Q270" s="203">
        <v>0.058</v>
      </c>
      <c r="R270" s="203">
        <f>Q270*H270</f>
        <v>2.183004</v>
      </c>
      <c r="S270" s="203">
        <v>0</v>
      </c>
      <c r="T270" s="204">
        <f>S270*H270</f>
        <v>0</v>
      </c>
      <c r="AR270" s="24" t="s">
        <v>183</v>
      </c>
      <c r="AT270" s="24" t="s">
        <v>264</v>
      </c>
      <c r="AU270" s="24" t="s">
        <v>87</v>
      </c>
      <c r="AY270" s="24" t="s">
        <v>137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24" t="s">
        <v>82</v>
      </c>
      <c r="BK270" s="205">
        <f>ROUND(I270*H270,2)</f>
        <v>0</v>
      </c>
      <c r="BL270" s="24" t="s">
        <v>144</v>
      </c>
      <c r="BM270" s="24" t="s">
        <v>302</v>
      </c>
    </row>
    <row r="271" spans="2:51" s="11" customFormat="1" ht="13.5">
      <c r="B271" s="206"/>
      <c r="C271" s="207"/>
      <c r="D271" s="208" t="s">
        <v>146</v>
      </c>
      <c r="E271" s="209" t="s">
        <v>34</v>
      </c>
      <c r="F271" s="210" t="s">
        <v>303</v>
      </c>
      <c r="G271" s="207"/>
      <c r="H271" s="211" t="s">
        <v>34</v>
      </c>
      <c r="I271" s="212"/>
      <c r="J271" s="207"/>
      <c r="K271" s="207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146</v>
      </c>
      <c r="AU271" s="217" t="s">
        <v>87</v>
      </c>
      <c r="AV271" s="11" t="s">
        <v>82</v>
      </c>
      <c r="AW271" s="11" t="s">
        <v>41</v>
      </c>
      <c r="AX271" s="11" t="s">
        <v>77</v>
      </c>
      <c r="AY271" s="217" t="s">
        <v>137</v>
      </c>
    </row>
    <row r="272" spans="2:51" s="12" customFormat="1" ht="13.5">
      <c r="B272" s="218"/>
      <c r="C272" s="219"/>
      <c r="D272" s="208" t="s">
        <v>146</v>
      </c>
      <c r="E272" s="220" t="s">
        <v>34</v>
      </c>
      <c r="F272" s="221" t="s">
        <v>261</v>
      </c>
      <c r="G272" s="219"/>
      <c r="H272" s="222">
        <v>47.048</v>
      </c>
      <c r="I272" s="223"/>
      <c r="J272" s="219"/>
      <c r="K272" s="219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146</v>
      </c>
      <c r="AU272" s="228" t="s">
        <v>87</v>
      </c>
      <c r="AV272" s="12" t="s">
        <v>87</v>
      </c>
      <c r="AW272" s="12" t="s">
        <v>41</v>
      </c>
      <c r="AX272" s="12" t="s">
        <v>77</v>
      </c>
      <c r="AY272" s="228" t="s">
        <v>137</v>
      </c>
    </row>
    <row r="273" spans="2:51" s="13" customFormat="1" ht="13.5">
      <c r="B273" s="229"/>
      <c r="C273" s="230"/>
      <c r="D273" s="208" t="s">
        <v>146</v>
      </c>
      <c r="E273" s="241" t="s">
        <v>34</v>
      </c>
      <c r="F273" s="242" t="s">
        <v>150</v>
      </c>
      <c r="G273" s="230"/>
      <c r="H273" s="243">
        <v>47.048</v>
      </c>
      <c r="I273" s="235"/>
      <c r="J273" s="230"/>
      <c r="K273" s="230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146</v>
      </c>
      <c r="AU273" s="240" t="s">
        <v>87</v>
      </c>
      <c r="AV273" s="13" t="s">
        <v>144</v>
      </c>
      <c r="AW273" s="13" t="s">
        <v>41</v>
      </c>
      <c r="AX273" s="13" t="s">
        <v>77</v>
      </c>
      <c r="AY273" s="240" t="s">
        <v>137</v>
      </c>
    </row>
    <row r="274" spans="2:51" s="12" customFormat="1" ht="13.5">
      <c r="B274" s="218"/>
      <c r="C274" s="219"/>
      <c r="D274" s="208" t="s">
        <v>146</v>
      </c>
      <c r="E274" s="220" t="s">
        <v>34</v>
      </c>
      <c r="F274" s="221" t="s">
        <v>304</v>
      </c>
      <c r="G274" s="219"/>
      <c r="H274" s="222">
        <v>37.638</v>
      </c>
      <c r="I274" s="223"/>
      <c r="J274" s="219"/>
      <c r="K274" s="219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146</v>
      </c>
      <c r="AU274" s="228" t="s">
        <v>87</v>
      </c>
      <c r="AV274" s="12" t="s">
        <v>87</v>
      </c>
      <c r="AW274" s="12" t="s">
        <v>41</v>
      </c>
      <c r="AX274" s="12" t="s">
        <v>77</v>
      </c>
      <c r="AY274" s="228" t="s">
        <v>137</v>
      </c>
    </row>
    <row r="275" spans="2:51" s="13" customFormat="1" ht="13.5">
      <c r="B275" s="229"/>
      <c r="C275" s="230"/>
      <c r="D275" s="231" t="s">
        <v>146</v>
      </c>
      <c r="E275" s="232" t="s">
        <v>34</v>
      </c>
      <c r="F275" s="233" t="s">
        <v>150</v>
      </c>
      <c r="G275" s="230"/>
      <c r="H275" s="234">
        <v>37.638</v>
      </c>
      <c r="I275" s="235"/>
      <c r="J275" s="230"/>
      <c r="K275" s="230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146</v>
      </c>
      <c r="AU275" s="240" t="s">
        <v>87</v>
      </c>
      <c r="AV275" s="13" t="s">
        <v>144</v>
      </c>
      <c r="AW275" s="13" t="s">
        <v>41</v>
      </c>
      <c r="AX275" s="13" t="s">
        <v>82</v>
      </c>
      <c r="AY275" s="240" t="s">
        <v>137</v>
      </c>
    </row>
    <row r="276" spans="2:65" s="1" customFormat="1" ht="31.5" customHeight="1">
      <c r="B276" s="42"/>
      <c r="C276" s="194" t="s">
        <v>305</v>
      </c>
      <c r="D276" s="194" t="s">
        <v>139</v>
      </c>
      <c r="E276" s="195" t="s">
        <v>306</v>
      </c>
      <c r="F276" s="196" t="s">
        <v>307</v>
      </c>
      <c r="G276" s="197" t="s">
        <v>297</v>
      </c>
      <c r="H276" s="198">
        <v>10.5</v>
      </c>
      <c r="I276" s="199"/>
      <c r="J276" s="200">
        <f>ROUND(I276*H276,2)</f>
        <v>0</v>
      </c>
      <c r="K276" s="196" t="s">
        <v>143</v>
      </c>
      <c r="L276" s="62"/>
      <c r="M276" s="201" t="s">
        <v>34</v>
      </c>
      <c r="N276" s="202" t="s">
        <v>48</v>
      </c>
      <c r="O276" s="43"/>
      <c r="P276" s="203">
        <f>O276*H276</f>
        <v>0</v>
      </c>
      <c r="Q276" s="203">
        <v>0.63788</v>
      </c>
      <c r="R276" s="203">
        <f>Q276*H276</f>
        <v>6.69774</v>
      </c>
      <c r="S276" s="203">
        <v>0</v>
      </c>
      <c r="T276" s="204">
        <f>S276*H276</f>
        <v>0</v>
      </c>
      <c r="AR276" s="24" t="s">
        <v>144</v>
      </c>
      <c r="AT276" s="24" t="s">
        <v>139</v>
      </c>
      <c r="AU276" s="24" t="s">
        <v>87</v>
      </c>
      <c r="AY276" s="24" t="s">
        <v>137</v>
      </c>
      <c r="BE276" s="205">
        <f>IF(N276="základní",J276,0)</f>
        <v>0</v>
      </c>
      <c r="BF276" s="205">
        <f>IF(N276="snížená",J276,0)</f>
        <v>0</v>
      </c>
      <c r="BG276" s="205">
        <f>IF(N276="zákl. přenesená",J276,0)</f>
        <v>0</v>
      </c>
      <c r="BH276" s="205">
        <f>IF(N276="sníž. přenesená",J276,0)</f>
        <v>0</v>
      </c>
      <c r="BI276" s="205">
        <f>IF(N276="nulová",J276,0)</f>
        <v>0</v>
      </c>
      <c r="BJ276" s="24" t="s">
        <v>82</v>
      </c>
      <c r="BK276" s="205">
        <f>ROUND(I276*H276,2)</f>
        <v>0</v>
      </c>
      <c r="BL276" s="24" t="s">
        <v>144</v>
      </c>
      <c r="BM276" s="24" t="s">
        <v>308</v>
      </c>
    </row>
    <row r="277" spans="2:51" s="11" customFormat="1" ht="13.5">
      <c r="B277" s="206"/>
      <c r="C277" s="207"/>
      <c r="D277" s="208" t="s">
        <v>146</v>
      </c>
      <c r="E277" s="209" t="s">
        <v>34</v>
      </c>
      <c r="F277" s="210" t="s">
        <v>148</v>
      </c>
      <c r="G277" s="207"/>
      <c r="H277" s="211" t="s">
        <v>34</v>
      </c>
      <c r="I277" s="212"/>
      <c r="J277" s="207"/>
      <c r="K277" s="207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146</v>
      </c>
      <c r="AU277" s="217" t="s">
        <v>87</v>
      </c>
      <c r="AV277" s="11" t="s">
        <v>82</v>
      </c>
      <c r="AW277" s="11" t="s">
        <v>41</v>
      </c>
      <c r="AX277" s="11" t="s">
        <v>77</v>
      </c>
      <c r="AY277" s="217" t="s">
        <v>137</v>
      </c>
    </row>
    <row r="278" spans="2:51" s="12" customFormat="1" ht="13.5">
      <c r="B278" s="218"/>
      <c r="C278" s="219"/>
      <c r="D278" s="208" t="s">
        <v>146</v>
      </c>
      <c r="E278" s="220" t="s">
        <v>34</v>
      </c>
      <c r="F278" s="221" t="s">
        <v>309</v>
      </c>
      <c r="G278" s="219"/>
      <c r="H278" s="222">
        <v>10.5</v>
      </c>
      <c r="I278" s="223"/>
      <c r="J278" s="219"/>
      <c r="K278" s="219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146</v>
      </c>
      <c r="AU278" s="228" t="s">
        <v>87</v>
      </c>
      <c r="AV278" s="12" t="s">
        <v>87</v>
      </c>
      <c r="AW278" s="12" t="s">
        <v>41</v>
      </c>
      <c r="AX278" s="12" t="s">
        <v>77</v>
      </c>
      <c r="AY278" s="228" t="s">
        <v>137</v>
      </c>
    </row>
    <row r="279" spans="2:51" s="13" customFormat="1" ht="13.5">
      <c r="B279" s="229"/>
      <c r="C279" s="230"/>
      <c r="D279" s="231" t="s">
        <v>146</v>
      </c>
      <c r="E279" s="232" t="s">
        <v>34</v>
      </c>
      <c r="F279" s="233" t="s">
        <v>150</v>
      </c>
      <c r="G279" s="230"/>
      <c r="H279" s="234">
        <v>10.5</v>
      </c>
      <c r="I279" s="235"/>
      <c r="J279" s="230"/>
      <c r="K279" s="230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146</v>
      </c>
      <c r="AU279" s="240" t="s">
        <v>87</v>
      </c>
      <c r="AV279" s="13" t="s">
        <v>144</v>
      </c>
      <c r="AW279" s="13" t="s">
        <v>41</v>
      </c>
      <c r="AX279" s="13" t="s">
        <v>82</v>
      </c>
      <c r="AY279" s="240" t="s">
        <v>137</v>
      </c>
    </row>
    <row r="280" spans="2:65" s="1" customFormat="1" ht="22.5" customHeight="1">
      <c r="B280" s="42"/>
      <c r="C280" s="194" t="s">
        <v>287</v>
      </c>
      <c r="D280" s="194" t="s">
        <v>139</v>
      </c>
      <c r="E280" s="195" t="s">
        <v>310</v>
      </c>
      <c r="F280" s="196" t="s">
        <v>311</v>
      </c>
      <c r="G280" s="197" t="s">
        <v>159</v>
      </c>
      <c r="H280" s="198">
        <v>144.518</v>
      </c>
      <c r="I280" s="199"/>
      <c r="J280" s="200">
        <f>ROUND(I280*H280,2)</f>
        <v>0</v>
      </c>
      <c r="K280" s="196" t="s">
        <v>34</v>
      </c>
      <c r="L280" s="62"/>
      <c r="M280" s="201" t="s">
        <v>34</v>
      </c>
      <c r="N280" s="202" t="s">
        <v>48</v>
      </c>
      <c r="O280" s="43"/>
      <c r="P280" s="203">
        <f>O280*H280</f>
        <v>0</v>
      </c>
      <c r="Q280" s="203">
        <v>0</v>
      </c>
      <c r="R280" s="203">
        <f>Q280*H280</f>
        <v>0</v>
      </c>
      <c r="S280" s="203">
        <v>2.2</v>
      </c>
      <c r="T280" s="204">
        <f>S280*H280</f>
        <v>317.93960000000004</v>
      </c>
      <c r="AR280" s="24" t="s">
        <v>144</v>
      </c>
      <c r="AT280" s="24" t="s">
        <v>139</v>
      </c>
      <c r="AU280" s="24" t="s">
        <v>87</v>
      </c>
      <c r="AY280" s="24" t="s">
        <v>137</v>
      </c>
      <c r="BE280" s="205">
        <f>IF(N280="základní",J280,0)</f>
        <v>0</v>
      </c>
      <c r="BF280" s="205">
        <f>IF(N280="snížená",J280,0)</f>
        <v>0</v>
      </c>
      <c r="BG280" s="205">
        <f>IF(N280="zákl. přenesená",J280,0)</f>
        <v>0</v>
      </c>
      <c r="BH280" s="205">
        <f>IF(N280="sníž. přenesená",J280,0)</f>
        <v>0</v>
      </c>
      <c r="BI280" s="205">
        <f>IF(N280="nulová",J280,0)</f>
        <v>0</v>
      </c>
      <c r="BJ280" s="24" t="s">
        <v>82</v>
      </c>
      <c r="BK280" s="205">
        <f>ROUND(I280*H280,2)</f>
        <v>0</v>
      </c>
      <c r="BL280" s="24" t="s">
        <v>144</v>
      </c>
      <c r="BM280" s="24" t="s">
        <v>312</v>
      </c>
    </row>
    <row r="281" spans="2:51" s="11" customFormat="1" ht="13.5">
      <c r="B281" s="206"/>
      <c r="C281" s="207"/>
      <c r="D281" s="208" t="s">
        <v>146</v>
      </c>
      <c r="E281" s="209" t="s">
        <v>34</v>
      </c>
      <c r="F281" s="210" t="s">
        <v>187</v>
      </c>
      <c r="G281" s="207"/>
      <c r="H281" s="211" t="s">
        <v>34</v>
      </c>
      <c r="I281" s="212"/>
      <c r="J281" s="207"/>
      <c r="K281" s="207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146</v>
      </c>
      <c r="AU281" s="217" t="s">
        <v>87</v>
      </c>
      <c r="AV281" s="11" t="s">
        <v>82</v>
      </c>
      <c r="AW281" s="11" t="s">
        <v>41</v>
      </c>
      <c r="AX281" s="11" t="s">
        <v>77</v>
      </c>
      <c r="AY281" s="217" t="s">
        <v>137</v>
      </c>
    </row>
    <row r="282" spans="2:51" s="11" customFormat="1" ht="13.5">
      <c r="B282" s="206"/>
      <c r="C282" s="207"/>
      <c r="D282" s="208" t="s">
        <v>146</v>
      </c>
      <c r="E282" s="209" t="s">
        <v>34</v>
      </c>
      <c r="F282" s="210" t="s">
        <v>188</v>
      </c>
      <c r="G282" s="207"/>
      <c r="H282" s="211" t="s">
        <v>34</v>
      </c>
      <c r="I282" s="212"/>
      <c r="J282" s="207"/>
      <c r="K282" s="207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146</v>
      </c>
      <c r="AU282" s="217" t="s">
        <v>87</v>
      </c>
      <c r="AV282" s="11" t="s">
        <v>82</v>
      </c>
      <c r="AW282" s="11" t="s">
        <v>41</v>
      </c>
      <c r="AX282" s="11" t="s">
        <v>77</v>
      </c>
      <c r="AY282" s="217" t="s">
        <v>137</v>
      </c>
    </row>
    <row r="283" spans="2:51" s="12" customFormat="1" ht="13.5">
      <c r="B283" s="218"/>
      <c r="C283" s="219"/>
      <c r="D283" s="208" t="s">
        <v>146</v>
      </c>
      <c r="E283" s="220" t="s">
        <v>34</v>
      </c>
      <c r="F283" s="221" t="s">
        <v>189</v>
      </c>
      <c r="G283" s="219"/>
      <c r="H283" s="222">
        <v>561.964</v>
      </c>
      <c r="I283" s="223"/>
      <c r="J283" s="219"/>
      <c r="K283" s="219"/>
      <c r="L283" s="224"/>
      <c r="M283" s="225"/>
      <c r="N283" s="226"/>
      <c r="O283" s="226"/>
      <c r="P283" s="226"/>
      <c r="Q283" s="226"/>
      <c r="R283" s="226"/>
      <c r="S283" s="226"/>
      <c r="T283" s="227"/>
      <c r="AT283" s="228" t="s">
        <v>146</v>
      </c>
      <c r="AU283" s="228" t="s">
        <v>87</v>
      </c>
      <c r="AV283" s="12" t="s">
        <v>87</v>
      </c>
      <c r="AW283" s="12" t="s">
        <v>41</v>
      </c>
      <c r="AX283" s="12" t="s">
        <v>77</v>
      </c>
      <c r="AY283" s="228" t="s">
        <v>137</v>
      </c>
    </row>
    <row r="284" spans="2:51" s="13" customFormat="1" ht="13.5">
      <c r="B284" s="229"/>
      <c r="C284" s="230"/>
      <c r="D284" s="208" t="s">
        <v>146</v>
      </c>
      <c r="E284" s="241" t="s">
        <v>34</v>
      </c>
      <c r="F284" s="242" t="s">
        <v>150</v>
      </c>
      <c r="G284" s="230"/>
      <c r="H284" s="243">
        <v>561.964</v>
      </c>
      <c r="I284" s="235"/>
      <c r="J284" s="230"/>
      <c r="K284" s="230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146</v>
      </c>
      <c r="AU284" s="240" t="s">
        <v>87</v>
      </c>
      <c r="AV284" s="13" t="s">
        <v>144</v>
      </c>
      <c r="AW284" s="13" t="s">
        <v>41</v>
      </c>
      <c r="AX284" s="13" t="s">
        <v>77</v>
      </c>
      <c r="AY284" s="240" t="s">
        <v>137</v>
      </c>
    </row>
    <row r="285" spans="2:51" s="12" customFormat="1" ht="13.5">
      <c r="B285" s="218"/>
      <c r="C285" s="219"/>
      <c r="D285" s="208" t="s">
        <v>146</v>
      </c>
      <c r="E285" s="220" t="s">
        <v>34</v>
      </c>
      <c r="F285" s="221" t="s">
        <v>313</v>
      </c>
      <c r="G285" s="219"/>
      <c r="H285" s="222">
        <v>140.491</v>
      </c>
      <c r="I285" s="223"/>
      <c r="J285" s="219"/>
      <c r="K285" s="219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146</v>
      </c>
      <c r="AU285" s="228" t="s">
        <v>87</v>
      </c>
      <c r="AV285" s="12" t="s">
        <v>87</v>
      </c>
      <c r="AW285" s="12" t="s">
        <v>41</v>
      </c>
      <c r="AX285" s="12" t="s">
        <v>77</v>
      </c>
      <c r="AY285" s="228" t="s">
        <v>137</v>
      </c>
    </row>
    <row r="286" spans="2:51" s="11" customFormat="1" ht="13.5">
      <c r="B286" s="206"/>
      <c r="C286" s="207"/>
      <c r="D286" s="208" t="s">
        <v>146</v>
      </c>
      <c r="E286" s="209" t="s">
        <v>34</v>
      </c>
      <c r="F286" s="210" t="s">
        <v>228</v>
      </c>
      <c r="G286" s="207"/>
      <c r="H286" s="211" t="s">
        <v>34</v>
      </c>
      <c r="I286" s="212"/>
      <c r="J286" s="207"/>
      <c r="K286" s="207"/>
      <c r="L286" s="213"/>
      <c r="M286" s="214"/>
      <c r="N286" s="215"/>
      <c r="O286" s="215"/>
      <c r="P286" s="215"/>
      <c r="Q286" s="215"/>
      <c r="R286" s="215"/>
      <c r="S286" s="215"/>
      <c r="T286" s="216"/>
      <c r="AT286" s="217" t="s">
        <v>146</v>
      </c>
      <c r="AU286" s="217" t="s">
        <v>87</v>
      </c>
      <c r="AV286" s="11" t="s">
        <v>82</v>
      </c>
      <c r="AW286" s="11" t="s">
        <v>41</v>
      </c>
      <c r="AX286" s="11" t="s">
        <v>77</v>
      </c>
      <c r="AY286" s="217" t="s">
        <v>137</v>
      </c>
    </row>
    <row r="287" spans="2:51" s="12" customFormat="1" ht="13.5">
      <c r="B287" s="218"/>
      <c r="C287" s="219"/>
      <c r="D287" s="208" t="s">
        <v>146</v>
      </c>
      <c r="E287" s="220" t="s">
        <v>34</v>
      </c>
      <c r="F287" s="221" t="s">
        <v>229</v>
      </c>
      <c r="G287" s="219"/>
      <c r="H287" s="222">
        <v>0.945</v>
      </c>
      <c r="I287" s="223"/>
      <c r="J287" s="219"/>
      <c r="K287" s="219"/>
      <c r="L287" s="224"/>
      <c r="M287" s="225"/>
      <c r="N287" s="226"/>
      <c r="O287" s="226"/>
      <c r="P287" s="226"/>
      <c r="Q287" s="226"/>
      <c r="R287" s="226"/>
      <c r="S287" s="226"/>
      <c r="T287" s="227"/>
      <c r="AT287" s="228" t="s">
        <v>146</v>
      </c>
      <c r="AU287" s="228" t="s">
        <v>87</v>
      </c>
      <c r="AV287" s="12" t="s">
        <v>87</v>
      </c>
      <c r="AW287" s="12" t="s">
        <v>41</v>
      </c>
      <c r="AX287" s="12" t="s">
        <v>77</v>
      </c>
      <c r="AY287" s="228" t="s">
        <v>137</v>
      </c>
    </row>
    <row r="288" spans="2:51" s="12" customFormat="1" ht="13.5">
      <c r="B288" s="218"/>
      <c r="C288" s="219"/>
      <c r="D288" s="208" t="s">
        <v>146</v>
      </c>
      <c r="E288" s="220" t="s">
        <v>34</v>
      </c>
      <c r="F288" s="221" t="s">
        <v>230</v>
      </c>
      <c r="G288" s="219"/>
      <c r="H288" s="222">
        <v>3.082</v>
      </c>
      <c r="I288" s="223"/>
      <c r="J288" s="219"/>
      <c r="K288" s="219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146</v>
      </c>
      <c r="AU288" s="228" t="s">
        <v>87</v>
      </c>
      <c r="AV288" s="12" t="s">
        <v>87</v>
      </c>
      <c r="AW288" s="12" t="s">
        <v>41</v>
      </c>
      <c r="AX288" s="12" t="s">
        <v>77</v>
      </c>
      <c r="AY288" s="228" t="s">
        <v>137</v>
      </c>
    </row>
    <row r="289" spans="2:51" s="13" customFormat="1" ht="13.5">
      <c r="B289" s="229"/>
      <c r="C289" s="230"/>
      <c r="D289" s="231" t="s">
        <v>146</v>
      </c>
      <c r="E289" s="232" t="s">
        <v>34</v>
      </c>
      <c r="F289" s="233" t="s">
        <v>150</v>
      </c>
      <c r="G289" s="230"/>
      <c r="H289" s="234">
        <v>144.518</v>
      </c>
      <c r="I289" s="235"/>
      <c r="J289" s="230"/>
      <c r="K289" s="230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146</v>
      </c>
      <c r="AU289" s="240" t="s">
        <v>87</v>
      </c>
      <c r="AV289" s="13" t="s">
        <v>144</v>
      </c>
      <c r="AW289" s="13" t="s">
        <v>41</v>
      </c>
      <c r="AX289" s="13" t="s">
        <v>82</v>
      </c>
      <c r="AY289" s="240" t="s">
        <v>137</v>
      </c>
    </row>
    <row r="290" spans="2:65" s="1" customFormat="1" ht="31.5" customHeight="1">
      <c r="B290" s="42"/>
      <c r="C290" s="194" t="s">
        <v>314</v>
      </c>
      <c r="D290" s="194" t="s">
        <v>139</v>
      </c>
      <c r="E290" s="195" t="s">
        <v>315</v>
      </c>
      <c r="F290" s="196" t="s">
        <v>316</v>
      </c>
      <c r="G290" s="197" t="s">
        <v>159</v>
      </c>
      <c r="H290" s="198">
        <v>144.518</v>
      </c>
      <c r="I290" s="199"/>
      <c r="J290" s="200">
        <f>ROUND(I290*H290,2)</f>
        <v>0</v>
      </c>
      <c r="K290" s="196" t="s">
        <v>143</v>
      </c>
      <c r="L290" s="62"/>
      <c r="M290" s="201" t="s">
        <v>34</v>
      </c>
      <c r="N290" s="202" t="s">
        <v>48</v>
      </c>
      <c r="O290" s="43"/>
      <c r="P290" s="203">
        <f>O290*H290</f>
        <v>0</v>
      </c>
      <c r="Q290" s="203">
        <v>0</v>
      </c>
      <c r="R290" s="203">
        <f>Q290*H290</f>
        <v>0</v>
      </c>
      <c r="S290" s="203">
        <v>0.029</v>
      </c>
      <c r="T290" s="204">
        <f>S290*H290</f>
        <v>4.191022</v>
      </c>
      <c r="AR290" s="24" t="s">
        <v>144</v>
      </c>
      <c r="AT290" s="24" t="s">
        <v>139</v>
      </c>
      <c r="AU290" s="24" t="s">
        <v>87</v>
      </c>
      <c r="AY290" s="24" t="s">
        <v>137</v>
      </c>
      <c r="BE290" s="205">
        <f>IF(N290="základní",J290,0)</f>
        <v>0</v>
      </c>
      <c r="BF290" s="205">
        <f>IF(N290="snížená",J290,0)</f>
        <v>0</v>
      </c>
      <c r="BG290" s="205">
        <f>IF(N290="zákl. přenesená",J290,0)</f>
        <v>0</v>
      </c>
      <c r="BH290" s="205">
        <f>IF(N290="sníž. přenesená",J290,0)</f>
        <v>0</v>
      </c>
      <c r="BI290" s="205">
        <f>IF(N290="nulová",J290,0)</f>
        <v>0</v>
      </c>
      <c r="BJ290" s="24" t="s">
        <v>82</v>
      </c>
      <c r="BK290" s="205">
        <f>ROUND(I290*H290,2)</f>
        <v>0</v>
      </c>
      <c r="BL290" s="24" t="s">
        <v>144</v>
      </c>
      <c r="BM290" s="24" t="s">
        <v>317</v>
      </c>
    </row>
    <row r="291" spans="2:51" s="11" customFormat="1" ht="13.5">
      <c r="B291" s="206"/>
      <c r="C291" s="207"/>
      <c r="D291" s="208" t="s">
        <v>146</v>
      </c>
      <c r="E291" s="209" t="s">
        <v>34</v>
      </c>
      <c r="F291" s="210" t="s">
        <v>187</v>
      </c>
      <c r="G291" s="207"/>
      <c r="H291" s="211" t="s">
        <v>34</v>
      </c>
      <c r="I291" s="212"/>
      <c r="J291" s="207"/>
      <c r="K291" s="207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146</v>
      </c>
      <c r="AU291" s="217" t="s">
        <v>87</v>
      </c>
      <c r="AV291" s="11" t="s">
        <v>82</v>
      </c>
      <c r="AW291" s="11" t="s">
        <v>41</v>
      </c>
      <c r="AX291" s="11" t="s">
        <v>77</v>
      </c>
      <c r="AY291" s="217" t="s">
        <v>137</v>
      </c>
    </row>
    <row r="292" spans="2:51" s="11" customFormat="1" ht="13.5">
      <c r="B292" s="206"/>
      <c r="C292" s="207"/>
      <c r="D292" s="208" t="s">
        <v>146</v>
      </c>
      <c r="E292" s="209" t="s">
        <v>34</v>
      </c>
      <c r="F292" s="210" t="s">
        <v>188</v>
      </c>
      <c r="G292" s="207"/>
      <c r="H292" s="211" t="s">
        <v>34</v>
      </c>
      <c r="I292" s="212"/>
      <c r="J292" s="207"/>
      <c r="K292" s="207"/>
      <c r="L292" s="213"/>
      <c r="M292" s="214"/>
      <c r="N292" s="215"/>
      <c r="O292" s="215"/>
      <c r="P292" s="215"/>
      <c r="Q292" s="215"/>
      <c r="R292" s="215"/>
      <c r="S292" s="215"/>
      <c r="T292" s="216"/>
      <c r="AT292" s="217" t="s">
        <v>146</v>
      </c>
      <c r="AU292" s="217" t="s">
        <v>87</v>
      </c>
      <c r="AV292" s="11" t="s">
        <v>82</v>
      </c>
      <c r="AW292" s="11" t="s">
        <v>41</v>
      </c>
      <c r="AX292" s="11" t="s">
        <v>77</v>
      </c>
      <c r="AY292" s="217" t="s">
        <v>137</v>
      </c>
    </row>
    <row r="293" spans="2:51" s="12" customFormat="1" ht="13.5">
      <c r="B293" s="218"/>
      <c r="C293" s="219"/>
      <c r="D293" s="208" t="s">
        <v>146</v>
      </c>
      <c r="E293" s="220" t="s">
        <v>34</v>
      </c>
      <c r="F293" s="221" t="s">
        <v>189</v>
      </c>
      <c r="G293" s="219"/>
      <c r="H293" s="222">
        <v>561.964</v>
      </c>
      <c r="I293" s="223"/>
      <c r="J293" s="219"/>
      <c r="K293" s="219"/>
      <c r="L293" s="224"/>
      <c r="M293" s="225"/>
      <c r="N293" s="226"/>
      <c r="O293" s="226"/>
      <c r="P293" s="226"/>
      <c r="Q293" s="226"/>
      <c r="R293" s="226"/>
      <c r="S293" s="226"/>
      <c r="T293" s="227"/>
      <c r="AT293" s="228" t="s">
        <v>146</v>
      </c>
      <c r="AU293" s="228" t="s">
        <v>87</v>
      </c>
      <c r="AV293" s="12" t="s">
        <v>87</v>
      </c>
      <c r="AW293" s="12" t="s">
        <v>41</v>
      </c>
      <c r="AX293" s="12" t="s">
        <v>77</v>
      </c>
      <c r="AY293" s="228" t="s">
        <v>137</v>
      </c>
    </row>
    <row r="294" spans="2:51" s="13" customFormat="1" ht="13.5">
      <c r="B294" s="229"/>
      <c r="C294" s="230"/>
      <c r="D294" s="208" t="s">
        <v>146</v>
      </c>
      <c r="E294" s="241" t="s">
        <v>34</v>
      </c>
      <c r="F294" s="242" t="s">
        <v>150</v>
      </c>
      <c r="G294" s="230"/>
      <c r="H294" s="243">
        <v>561.964</v>
      </c>
      <c r="I294" s="235"/>
      <c r="J294" s="230"/>
      <c r="K294" s="230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146</v>
      </c>
      <c r="AU294" s="240" t="s">
        <v>87</v>
      </c>
      <c r="AV294" s="13" t="s">
        <v>144</v>
      </c>
      <c r="AW294" s="13" t="s">
        <v>41</v>
      </c>
      <c r="AX294" s="13" t="s">
        <v>77</v>
      </c>
      <c r="AY294" s="240" t="s">
        <v>137</v>
      </c>
    </row>
    <row r="295" spans="2:51" s="12" customFormat="1" ht="13.5">
      <c r="B295" s="218"/>
      <c r="C295" s="219"/>
      <c r="D295" s="208" t="s">
        <v>146</v>
      </c>
      <c r="E295" s="220" t="s">
        <v>34</v>
      </c>
      <c r="F295" s="221" t="s">
        <v>313</v>
      </c>
      <c r="G295" s="219"/>
      <c r="H295" s="222">
        <v>140.491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146</v>
      </c>
      <c r="AU295" s="228" t="s">
        <v>87</v>
      </c>
      <c r="AV295" s="12" t="s">
        <v>87</v>
      </c>
      <c r="AW295" s="12" t="s">
        <v>41</v>
      </c>
      <c r="AX295" s="12" t="s">
        <v>77</v>
      </c>
      <c r="AY295" s="228" t="s">
        <v>137</v>
      </c>
    </row>
    <row r="296" spans="2:51" s="11" customFormat="1" ht="13.5">
      <c r="B296" s="206"/>
      <c r="C296" s="207"/>
      <c r="D296" s="208" t="s">
        <v>146</v>
      </c>
      <c r="E296" s="209" t="s">
        <v>34</v>
      </c>
      <c r="F296" s="210" t="s">
        <v>228</v>
      </c>
      <c r="G296" s="207"/>
      <c r="H296" s="211" t="s">
        <v>34</v>
      </c>
      <c r="I296" s="212"/>
      <c r="J296" s="207"/>
      <c r="K296" s="207"/>
      <c r="L296" s="213"/>
      <c r="M296" s="214"/>
      <c r="N296" s="215"/>
      <c r="O296" s="215"/>
      <c r="P296" s="215"/>
      <c r="Q296" s="215"/>
      <c r="R296" s="215"/>
      <c r="S296" s="215"/>
      <c r="T296" s="216"/>
      <c r="AT296" s="217" t="s">
        <v>146</v>
      </c>
      <c r="AU296" s="217" t="s">
        <v>87</v>
      </c>
      <c r="AV296" s="11" t="s">
        <v>82</v>
      </c>
      <c r="AW296" s="11" t="s">
        <v>41</v>
      </c>
      <c r="AX296" s="11" t="s">
        <v>77</v>
      </c>
      <c r="AY296" s="217" t="s">
        <v>137</v>
      </c>
    </row>
    <row r="297" spans="2:51" s="12" customFormat="1" ht="13.5">
      <c r="B297" s="218"/>
      <c r="C297" s="219"/>
      <c r="D297" s="208" t="s">
        <v>146</v>
      </c>
      <c r="E297" s="220" t="s">
        <v>34</v>
      </c>
      <c r="F297" s="221" t="s">
        <v>229</v>
      </c>
      <c r="G297" s="219"/>
      <c r="H297" s="222">
        <v>0.945</v>
      </c>
      <c r="I297" s="223"/>
      <c r="J297" s="219"/>
      <c r="K297" s="219"/>
      <c r="L297" s="224"/>
      <c r="M297" s="225"/>
      <c r="N297" s="226"/>
      <c r="O297" s="226"/>
      <c r="P297" s="226"/>
      <c r="Q297" s="226"/>
      <c r="R297" s="226"/>
      <c r="S297" s="226"/>
      <c r="T297" s="227"/>
      <c r="AT297" s="228" t="s">
        <v>146</v>
      </c>
      <c r="AU297" s="228" t="s">
        <v>87</v>
      </c>
      <c r="AV297" s="12" t="s">
        <v>87</v>
      </c>
      <c r="AW297" s="12" t="s">
        <v>41</v>
      </c>
      <c r="AX297" s="12" t="s">
        <v>77</v>
      </c>
      <c r="AY297" s="228" t="s">
        <v>137</v>
      </c>
    </row>
    <row r="298" spans="2:51" s="12" customFormat="1" ht="13.5">
      <c r="B298" s="218"/>
      <c r="C298" s="219"/>
      <c r="D298" s="208" t="s">
        <v>146</v>
      </c>
      <c r="E298" s="220" t="s">
        <v>34</v>
      </c>
      <c r="F298" s="221" t="s">
        <v>230</v>
      </c>
      <c r="G298" s="219"/>
      <c r="H298" s="222">
        <v>3.082</v>
      </c>
      <c r="I298" s="223"/>
      <c r="J298" s="219"/>
      <c r="K298" s="219"/>
      <c r="L298" s="224"/>
      <c r="M298" s="225"/>
      <c r="N298" s="226"/>
      <c r="O298" s="226"/>
      <c r="P298" s="226"/>
      <c r="Q298" s="226"/>
      <c r="R298" s="226"/>
      <c r="S298" s="226"/>
      <c r="T298" s="227"/>
      <c r="AT298" s="228" t="s">
        <v>146</v>
      </c>
      <c r="AU298" s="228" t="s">
        <v>87</v>
      </c>
      <c r="AV298" s="12" t="s">
        <v>87</v>
      </c>
      <c r="AW298" s="12" t="s">
        <v>41</v>
      </c>
      <c r="AX298" s="12" t="s">
        <v>77</v>
      </c>
      <c r="AY298" s="228" t="s">
        <v>137</v>
      </c>
    </row>
    <row r="299" spans="2:51" s="13" customFormat="1" ht="13.5">
      <c r="B299" s="229"/>
      <c r="C299" s="230"/>
      <c r="D299" s="231" t="s">
        <v>146</v>
      </c>
      <c r="E299" s="232" t="s">
        <v>34</v>
      </c>
      <c r="F299" s="233" t="s">
        <v>150</v>
      </c>
      <c r="G299" s="230"/>
      <c r="H299" s="234">
        <v>144.518</v>
      </c>
      <c r="I299" s="235"/>
      <c r="J299" s="230"/>
      <c r="K299" s="230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146</v>
      </c>
      <c r="AU299" s="240" t="s">
        <v>87</v>
      </c>
      <c r="AV299" s="13" t="s">
        <v>144</v>
      </c>
      <c r="AW299" s="13" t="s">
        <v>41</v>
      </c>
      <c r="AX299" s="13" t="s">
        <v>82</v>
      </c>
      <c r="AY299" s="240" t="s">
        <v>137</v>
      </c>
    </row>
    <row r="300" spans="2:65" s="1" customFormat="1" ht="44.25" customHeight="1">
      <c r="B300" s="42"/>
      <c r="C300" s="194" t="s">
        <v>318</v>
      </c>
      <c r="D300" s="194" t="s">
        <v>139</v>
      </c>
      <c r="E300" s="195" t="s">
        <v>319</v>
      </c>
      <c r="F300" s="196" t="s">
        <v>320</v>
      </c>
      <c r="G300" s="197" t="s">
        <v>297</v>
      </c>
      <c r="H300" s="198">
        <v>47.048</v>
      </c>
      <c r="I300" s="199"/>
      <c r="J300" s="200">
        <f>ROUND(I300*H300,2)</f>
        <v>0</v>
      </c>
      <c r="K300" s="196" t="s">
        <v>143</v>
      </c>
      <c r="L300" s="62"/>
      <c r="M300" s="201" t="s">
        <v>34</v>
      </c>
      <c r="N300" s="202" t="s">
        <v>48</v>
      </c>
      <c r="O300" s="43"/>
      <c r="P300" s="203">
        <f>O300*H300</f>
        <v>0</v>
      </c>
      <c r="Q300" s="203">
        <v>0</v>
      </c>
      <c r="R300" s="203">
        <f>Q300*H300</f>
        <v>0</v>
      </c>
      <c r="S300" s="203">
        <v>0.25</v>
      </c>
      <c r="T300" s="204">
        <f>S300*H300</f>
        <v>11.762</v>
      </c>
      <c r="AR300" s="24" t="s">
        <v>144</v>
      </c>
      <c r="AT300" s="24" t="s">
        <v>139</v>
      </c>
      <c r="AU300" s="24" t="s">
        <v>87</v>
      </c>
      <c r="AY300" s="24" t="s">
        <v>137</v>
      </c>
      <c r="BE300" s="205">
        <f>IF(N300="základní",J300,0)</f>
        <v>0</v>
      </c>
      <c r="BF300" s="205">
        <f>IF(N300="snížená",J300,0)</f>
        <v>0</v>
      </c>
      <c r="BG300" s="205">
        <f>IF(N300="zákl. přenesená",J300,0)</f>
        <v>0</v>
      </c>
      <c r="BH300" s="205">
        <f>IF(N300="sníž. přenesená",J300,0)</f>
        <v>0</v>
      </c>
      <c r="BI300" s="205">
        <f>IF(N300="nulová",J300,0)</f>
        <v>0</v>
      </c>
      <c r="BJ300" s="24" t="s">
        <v>82</v>
      </c>
      <c r="BK300" s="205">
        <f>ROUND(I300*H300,2)</f>
        <v>0</v>
      </c>
      <c r="BL300" s="24" t="s">
        <v>144</v>
      </c>
      <c r="BM300" s="24" t="s">
        <v>321</v>
      </c>
    </row>
    <row r="301" spans="2:51" s="12" customFormat="1" ht="13.5">
      <c r="B301" s="218"/>
      <c r="C301" s="219"/>
      <c r="D301" s="208" t="s">
        <v>146</v>
      </c>
      <c r="E301" s="220" t="s">
        <v>34</v>
      </c>
      <c r="F301" s="221" t="s">
        <v>261</v>
      </c>
      <c r="G301" s="219"/>
      <c r="H301" s="222">
        <v>47.048</v>
      </c>
      <c r="I301" s="223"/>
      <c r="J301" s="219"/>
      <c r="K301" s="219"/>
      <c r="L301" s="224"/>
      <c r="M301" s="225"/>
      <c r="N301" s="226"/>
      <c r="O301" s="226"/>
      <c r="P301" s="226"/>
      <c r="Q301" s="226"/>
      <c r="R301" s="226"/>
      <c r="S301" s="226"/>
      <c r="T301" s="227"/>
      <c r="AT301" s="228" t="s">
        <v>146</v>
      </c>
      <c r="AU301" s="228" t="s">
        <v>87</v>
      </c>
      <c r="AV301" s="12" t="s">
        <v>87</v>
      </c>
      <c r="AW301" s="12" t="s">
        <v>41</v>
      </c>
      <c r="AX301" s="12" t="s">
        <v>77</v>
      </c>
      <c r="AY301" s="228" t="s">
        <v>137</v>
      </c>
    </row>
    <row r="302" spans="2:51" s="13" customFormat="1" ht="13.5">
      <c r="B302" s="229"/>
      <c r="C302" s="230"/>
      <c r="D302" s="231" t="s">
        <v>146</v>
      </c>
      <c r="E302" s="232" t="s">
        <v>34</v>
      </c>
      <c r="F302" s="233" t="s">
        <v>150</v>
      </c>
      <c r="G302" s="230"/>
      <c r="H302" s="234">
        <v>47.048</v>
      </c>
      <c r="I302" s="235"/>
      <c r="J302" s="230"/>
      <c r="K302" s="230"/>
      <c r="L302" s="236"/>
      <c r="M302" s="237"/>
      <c r="N302" s="238"/>
      <c r="O302" s="238"/>
      <c r="P302" s="238"/>
      <c r="Q302" s="238"/>
      <c r="R302" s="238"/>
      <c r="S302" s="238"/>
      <c r="T302" s="239"/>
      <c r="AT302" s="240" t="s">
        <v>146</v>
      </c>
      <c r="AU302" s="240" t="s">
        <v>87</v>
      </c>
      <c r="AV302" s="13" t="s">
        <v>144</v>
      </c>
      <c r="AW302" s="13" t="s">
        <v>41</v>
      </c>
      <c r="AX302" s="13" t="s">
        <v>82</v>
      </c>
      <c r="AY302" s="240" t="s">
        <v>137</v>
      </c>
    </row>
    <row r="303" spans="2:65" s="1" customFormat="1" ht="22.5" customHeight="1">
      <c r="B303" s="42"/>
      <c r="C303" s="194" t="s">
        <v>322</v>
      </c>
      <c r="D303" s="194" t="s">
        <v>139</v>
      </c>
      <c r="E303" s="195" t="s">
        <v>323</v>
      </c>
      <c r="F303" s="196" t="s">
        <v>324</v>
      </c>
      <c r="G303" s="197" t="s">
        <v>274</v>
      </c>
      <c r="H303" s="198">
        <v>1</v>
      </c>
      <c r="I303" s="199"/>
      <c r="J303" s="200">
        <f>ROUND(I303*H303,2)</f>
        <v>0</v>
      </c>
      <c r="K303" s="196" t="s">
        <v>34</v>
      </c>
      <c r="L303" s="62"/>
      <c r="M303" s="201" t="s">
        <v>34</v>
      </c>
      <c r="N303" s="202" t="s">
        <v>48</v>
      </c>
      <c r="O303" s="43"/>
      <c r="P303" s="203">
        <f>O303*H303</f>
        <v>0</v>
      </c>
      <c r="Q303" s="203">
        <v>0</v>
      </c>
      <c r="R303" s="203">
        <f>Q303*H303</f>
        <v>0</v>
      </c>
      <c r="S303" s="203">
        <v>0.25</v>
      </c>
      <c r="T303" s="204">
        <f>S303*H303</f>
        <v>0.25</v>
      </c>
      <c r="AR303" s="24" t="s">
        <v>144</v>
      </c>
      <c r="AT303" s="24" t="s">
        <v>139</v>
      </c>
      <c r="AU303" s="24" t="s">
        <v>87</v>
      </c>
      <c r="AY303" s="24" t="s">
        <v>137</v>
      </c>
      <c r="BE303" s="205">
        <f>IF(N303="základní",J303,0)</f>
        <v>0</v>
      </c>
      <c r="BF303" s="205">
        <f>IF(N303="snížená",J303,0)</f>
        <v>0</v>
      </c>
      <c r="BG303" s="205">
        <f>IF(N303="zákl. přenesená",J303,0)</f>
        <v>0</v>
      </c>
      <c r="BH303" s="205">
        <f>IF(N303="sníž. přenesená",J303,0)</f>
        <v>0</v>
      </c>
      <c r="BI303" s="205">
        <f>IF(N303="nulová",J303,0)</f>
        <v>0</v>
      </c>
      <c r="BJ303" s="24" t="s">
        <v>82</v>
      </c>
      <c r="BK303" s="205">
        <f>ROUND(I303*H303,2)</f>
        <v>0</v>
      </c>
      <c r="BL303" s="24" t="s">
        <v>144</v>
      </c>
      <c r="BM303" s="24" t="s">
        <v>325</v>
      </c>
    </row>
    <row r="304" spans="2:51" s="12" customFormat="1" ht="13.5">
      <c r="B304" s="218"/>
      <c r="C304" s="219"/>
      <c r="D304" s="208" t="s">
        <v>146</v>
      </c>
      <c r="E304" s="220" t="s">
        <v>34</v>
      </c>
      <c r="F304" s="221" t="s">
        <v>82</v>
      </c>
      <c r="G304" s="219"/>
      <c r="H304" s="222">
        <v>1</v>
      </c>
      <c r="I304" s="223"/>
      <c r="J304" s="219"/>
      <c r="K304" s="219"/>
      <c r="L304" s="224"/>
      <c r="M304" s="225"/>
      <c r="N304" s="226"/>
      <c r="O304" s="226"/>
      <c r="P304" s="226"/>
      <c r="Q304" s="226"/>
      <c r="R304" s="226"/>
      <c r="S304" s="226"/>
      <c r="T304" s="227"/>
      <c r="AT304" s="228" t="s">
        <v>146</v>
      </c>
      <c r="AU304" s="228" t="s">
        <v>87</v>
      </c>
      <c r="AV304" s="12" t="s">
        <v>87</v>
      </c>
      <c r="AW304" s="12" t="s">
        <v>41</v>
      </c>
      <c r="AX304" s="12" t="s">
        <v>77</v>
      </c>
      <c r="AY304" s="228" t="s">
        <v>137</v>
      </c>
    </row>
    <row r="305" spans="2:51" s="13" customFormat="1" ht="13.5">
      <c r="B305" s="229"/>
      <c r="C305" s="230"/>
      <c r="D305" s="231" t="s">
        <v>146</v>
      </c>
      <c r="E305" s="232" t="s">
        <v>34</v>
      </c>
      <c r="F305" s="233" t="s">
        <v>150</v>
      </c>
      <c r="G305" s="230"/>
      <c r="H305" s="234">
        <v>1</v>
      </c>
      <c r="I305" s="235"/>
      <c r="J305" s="230"/>
      <c r="K305" s="230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146</v>
      </c>
      <c r="AU305" s="240" t="s">
        <v>87</v>
      </c>
      <c r="AV305" s="13" t="s">
        <v>144</v>
      </c>
      <c r="AW305" s="13" t="s">
        <v>41</v>
      </c>
      <c r="AX305" s="13" t="s">
        <v>82</v>
      </c>
      <c r="AY305" s="240" t="s">
        <v>137</v>
      </c>
    </row>
    <row r="306" spans="2:65" s="1" customFormat="1" ht="22.5" customHeight="1">
      <c r="B306" s="42"/>
      <c r="C306" s="194" t="s">
        <v>326</v>
      </c>
      <c r="D306" s="194" t="s">
        <v>139</v>
      </c>
      <c r="E306" s="195" t="s">
        <v>327</v>
      </c>
      <c r="F306" s="196" t="s">
        <v>328</v>
      </c>
      <c r="G306" s="197" t="s">
        <v>274</v>
      </c>
      <c r="H306" s="198">
        <v>1</v>
      </c>
      <c r="I306" s="199"/>
      <c r="J306" s="200">
        <f>ROUND(I306*H306,2)</f>
        <v>0</v>
      </c>
      <c r="K306" s="196" t="s">
        <v>34</v>
      </c>
      <c r="L306" s="62"/>
      <c r="M306" s="201" t="s">
        <v>34</v>
      </c>
      <c r="N306" s="202" t="s">
        <v>48</v>
      </c>
      <c r="O306" s="43"/>
      <c r="P306" s="203">
        <f>O306*H306</f>
        <v>0</v>
      </c>
      <c r="Q306" s="203">
        <v>0</v>
      </c>
      <c r="R306" s="203">
        <f>Q306*H306</f>
        <v>0</v>
      </c>
      <c r="S306" s="203">
        <v>0</v>
      </c>
      <c r="T306" s="204">
        <f>S306*H306</f>
        <v>0</v>
      </c>
      <c r="AR306" s="24" t="s">
        <v>144</v>
      </c>
      <c r="AT306" s="24" t="s">
        <v>139</v>
      </c>
      <c r="AU306" s="24" t="s">
        <v>87</v>
      </c>
      <c r="AY306" s="24" t="s">
        <v>137</v>
      </c>
      <c r="BE306" s="205">
        <f>IF(N306="základní",J306,0)</f>
        <v>0</v>
      </c>
      <c r="BF306" s="205">
        <f>IF(N306="snížená",J306,0)</f>
        <v>0</v>
      </c>
      <c r="BG306" s="205">
        <f>IF(N306="zákl. přenesená",J306,0)</f>
        <v>0</v>
      </c>
      <c r="BH306" s="205">
        <f>IF(N306="sníž. přenesená",J306,0)</f>
        <v>0</v>
      </c>
      <c r="BI306" s="205">
        <f>IF(N306="nulová",J306,0)</f>
        <v>0</v>
      </c>
      <c r="BJ306" s="24" t="s">
        <v>82</v>
      </c>
      <c r="BK306" s="205">
        <f>ROUND(I306*H306,2)</f>
        <v>0</v>
      </c>
      <c r="BL306" s="24" t="s">
        <v>144</v>
      </c>
      <c r="BM306" s="24" t="s">
        <v>329</v>
      </c>
    </row>
    <row r="307" spans="2:51" s="12" customFormat="1" ht="13.5">
      <c r="B307" s="218"/>
      <c r="C307" s="219"/>
      <c r="D307" s="208" t="s">
        <v>146</v>
      </c>
      <c r="E307" s="220" t="s">
        <v>34</v>
      </c>
      <c r="F307" s="221" t="s">
        <v>82</v>
      </c>
      <c r="G307" s="219"/>
      <c r="H307" s="222">
        <v>1</v>
      </c>
      <c r="I307" s="223"/>
      <c r="J307" s="219"/>
      <c r="K307" s="219"/>
      <c r="L307" s="224"/>
      <c r="M307" s="225"/>
      <c r="N307" s="226"/>
      <c r="O307" s="226"/>
      <c r="P307" s="226"/>
      <c r="Q307" s="226"/>
      <c r="R307" s="226"/>
      <c r="S307" s="226"/>
      <c r="T307" s="227"/>
      <c r="AT307" s="228" t="s">
        <v>146</v>
      </c>
      <c r="AU307" s="228" t="s">
        <v>87</v>
      </c>
      <c r="AV307" s="12" t="s">
        <v>87</v>
      </c>
      <c r="AW307" s="12" t="s">
        <v>41</v>
      </c>
      <c r="AX307" s="12" t="s">
        <v>77</v>
      </c>
      <c r="AY307" s="228" t="s">
        <v>137</v>
      </c>
    </row>
    <row r="308" spans="2:51" s="13" customFormat="1" ht="13.5">
      <c r="B308" s="229"/>
      <c r="C308" s="230"/>
      <c r="D308" s="231" t="s">
        <v>146</v>
      </c>
      <c r="E308" s="232" t="s">
        <v>34</v>
      </c>
      <c r="F308" s="233" t="s">
        <v>150</v>
      </c>
      <c r="G308" s="230"/>
      <c r="H308" s="234">
        <v>1</v>
      </c>
      <c r="I308" s="235"/>
      <c r="J308" s="230"/>
      <c r="K308" s="230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146</v>
      </c>
      <c r="AU308" s="240" t="s">
        <v>87</v>
      </c>
      <c r="AV308" s="13" t="s">
        <v>144</v>
      </c>
      <c r="AW308" s="13" t="s">
        <v>41</v>
      </c>
      <c r="AX308" s="13" t="s">
        <v>82</v>
      </c>
      <c r="AY308" s="240" t="s">
        <v>137</v>
      </c>
    </row>
    <row r="309" spans="2:65" s="1" customFormat="1" ht="22.5" customHeight="1">
      <c r="B309" s="42"/>
      <c r="C309" s="194" t="s">
        <v>330</v>
      </c>
      <c r="D309" s="194" t="s">
        <v>139</v>
      </c>
      <c r="E309" s="195" t="s">
        <v>331</v>
      </c>
      <c r="F309" s="196" t="s">
        <v>332</v>
      </c>
      <c r="G309" s="197" t="s">
        <v>274</v>
      </c>
      <c r="H309" s="198">
        <v>1</v>
      </c>
      <c r="I309" s="199"/>
      <c r="J309" s="200">
        <f>ROUND(I309*H309,2)</f>
        <v>0</v>
      </c>
      <c r="K309" s="196" t="s">
        <v>34</v>
      </c>
      <c r="L309" s="62"/>
      <c r="M309" s="201" t="s">
        <v>34</v>
      </c>
      <c r="N309" s="202" t="s">
        <v>48</v>
      </c>
      <c r="O309" s="43"/>
      <c r="P309" s="203">
        <f>O309*H309</f>
        <v>0</v>
      </c>
      <c r="Q309" s="203">
        <v>0</v>
      </c>
      <c r="R309" s="203">
        <f>Q309*H309</f>
        <v>0</v>
      </c>
      <c r="S309" s="203">
        <v>0</v>
      </c>
      <c r="T309" s="204">
        <f>S309*H309</f>
        <v>0</v>
      </c>
      <c r="AR309" s="24" t="s">
        <v>144</v>
      </c>
      <c r="AT309" s="24" t="s">
        <v>139</v>
      </c>
      <c r="AU309" s="24" t="s">
        <v>87</v>
      </c>
      <c r="AY309" s="24" t="s">
        <v>137</v>
      </c>
      <c r="BE309" s="205">
        <f>IF(N309="základní",J309,0)</f>
        <v>0</v>
      </c>
      <c r="BF309" s="205">
        <f>IF(N309="snížená",J309,0)</f>
        <v>0</v>
      </c>
      <c r="BG309" s="205">
        <f>IF(N309="zákl. přenesená",J309,0)</f>
        <v>0</v>
      </c>
      <c r="BH309" s="205">
        <f>IF(N309="sníž. přenesená",J309,0)</f>
        <v>0</v>
      </c>
      <c r="BI309" s="205">
        <f>IF(N309="nulová",J309,0)</f>
        <v>0</v>
      </c>
      <c r="BJ309" s="24" t="s">
        <v>82</v>
      </c>
      <c r="BK309" s="205">
        <f>ROUND(I309*H309,2)</f>
        <v>0</v>
      </c>
      <c r="BL309" s="24" t="s">
        <v>144</v>
      </c>
      <c r="BM309" s="24" t="s">
        <v>333</v>
      </c>
    </row>
    <row r="310" spans="2:51" s="12" customFormat="1" ht="13.5">
      <c r="B310" s="218"/>
      <c r="C310" s="219"/>
      <c r="D310" s="208" t="s">
        <v>146</v>
      </c>
      <c r="E310" s="220" t="s">
        <v>34</v>
      </c>
      <c r="F310" s="221" t="s">
        <v>82</v>
      </c>
      <c r="G310" s="219"/>
      <c r="H310" s="222">
        <v>1</v>
      </c>
      <c r="I310" s="223"/>
      <c r="J310" s="219"/>
      <c r="K310" s="219"/>
      <c r="L310" s="224"/>
      <c r="M310" s="225"/>
      <c r="N310" s="226"/>
      <c r="O310" s="226"/>
      <c r="P310" s="226"/>
      <c r="Q310" s="226"/>
      <c r="R310" s="226"/>
      <c r="S310" s="226"/>
      <c r="T310" s="227"/>
      <c r="AT310" s="228" t="s">
        <v>146</v>
      </c>
      <c r="AU310" s="228" t="s">
        <v>87</v>
      </c>
      <c r="AV310" s="12" t="s">
        <v>87</v>
      </c>
      <c r="AW310" s="12" t="s">
        <v>41</v>
      </c>
      <c r="AX310" s="12" t="s">
        <v>77</v>
      </c>
      <c r="AY310" s="228" t="s">
        <v>137</v>
      </c>
    </row>
    <row r="311" spans="2:51" s="13" customFormat="1" ht="13.5">
      <c r="B311" s="229"/>
      <c r="C311" s="230"/>
      <c r="D311" s="208" t="s">
        <v>146</v>
      </c>
      <c r="E311" s="241" t="s">
        <v>34</v>
      </c>
      <c r="F311" s="242" t="s">
        <v>150</v>
      </c>
      <c r="G311" s="230"/>
      <c r="H311" s="243">
        <v>1</v>
      </c>
      <c r="I311" s="235"/>
      <c r="J311" s="230"/>
      <c r="K311" s="230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146</v>
      </c>
      <c r="AU311" s="240" t="s">
        <v>87</v>
      </c>
      <c r="AV311" s="13" t="s">
        <v>144</v>
      </c>
      <c r="AW311" s="13" t="s">
        <v>41</v>
      </c>
      <c r="AX311" s="13" t="s">
        <v>82</v>
      </c>
      <c r="AY311" s="240" t="s">
        <v>137</v>
      </c>
    </row>
    <row r="312" spans="2:63" s="10" customFormat="1" ht="29.85" customHeight="1">
      <c r="B312" s="177"/>
      <c r="C312" s="178"/>
      <c r="D312" s="191" t="s">
        <v>76</v>
      </c>
      <c r="E312" s="192" t="s">
        <v>334</v>
      </c>
      <c r="F312" s="192" t="s">
        <v>335</v>
      </c>
      <c r="G312" s="178"/>
      <c r="H312" s="178"/>
      <c r="I312" s="181"/>
      <c r="J312" s="193">
        <f>BK312</f>
        <v>0</v>
      </c>
      <c r="K312" s="178"/>
      <c r="L312" s="183"/>
      <c r="M312" s="184"/>
      <c r="N312" s="185"/>
      <c r="O312" s="185"/>
      <c r="P312" s="186">
        <f>SUM(P313:P317)</f>
        <v>0</v>
      </c>
      <c r="Q312" s="185"/>
      <c r="R312" s="186">
        <f>SUM(R313:R317)</f>
        <v>0</v>
      </c>
      <c r="S312" s="185"/>
      <c r="T312" s="187">
        <f>SUM(T313:T317)</f>
        <v>0</v>
      </c>
      <c r="AR312" s="188" t="s">
        <v>82</v>
      </c>
      <c r="AT312" s="189" t="s">
        <v>76</v>
      </c>
      <c r="AU312" s="189" t="s">
        <v>82</v>
      </c>
      <c r="AY312" s="188" t="s">
        <v>137</v>
      </c>
      <c r="BK312" s="190">
        <f>SUM(BK313:BK317)</f>
        <v>0</v>
      </c>
    </row>
    <row r="313" spans="2:65" s="1" customFormat="1" ht="31.5" customHeight="1">
      <c r="B313" s="42"/>
      <c r="C313" s="194" t="s">
        <v>336</v>
      </c>
      <c r="D313" s="194" t="s">
        <v>139</v>
      </c>
      <c r="E313" s="195" t="s">
        <v>337</v>
      </c>
      <c r="F313" s="196" t="s">
        <v>338</v>
      </c>
      <c r="G313" s="197" t="s">
        <v>179</v>
      </c>
      <c r="H313" s="198">
        <v>386.963</v>
      </c>
      <c r="I313" s="199"/>
      <c r="J313" s="200">
        <f>ROUND(I313*H313,2)</f>
        <v>0</v>
      </c>
      <c r="K313" s="196" t="s">
        <v>143</v>
      </c>
      <c r="L313" s="62"/>
      <c r="M313" s="201" t="s">
        <v>34</v>
      </c>
      <c r="N313" s="202" t="s">
        <v>48</v>
      </c>
      <c r="O313" s="43"/>
      <c r="P313" s="203">
        <f>O313*H313</f>
        <v>0</v>
      </c>
      <c r="Q313" s="203">
        <v>0</v>
      </c>
      <c r="R313" s="203">
        <f>Q313*H313</f>
        <v>0</v>
      </c>
      <c r="S313" s="203">
        <v>0</v>
      </c>
      <c r="T313" s="204">
        <f>S313*H313</f>
        <v>0</v>
      </c>
      <c r="AR313" s="24" t="s">
        <v>144</v>
      </c>
      <c r="AT313" s="24" t="s">
        <v>139</v>
      </c>
      <c r="AU313" s="24" t="s">
        <v>87</v>
      </c>
      <c r="AY313" s="24" t="s">
        <v>137</v>
      </c>
      <c r="BE313" s="205">
        <f>IF(N313="základní",J313,0)</f>
        <v>0</v>
      </c>
      <c r="BF313" s="205">
        <f>IF(N313="snížená",J313,0)</f>
        <v>0</v>
      </c>
      <c r="BG313" s="205">
        <f>IF(N313="zákl. přenesená",J313,0)</f>
        <v>0</v>
      </c>
      <c r="BH313" s="205">
        <f>IF(N313="sníž. přenesená",J313,0)</f>
        <v>0</v>
      </c>
      <c r="BI313" s="205">
        <f>IF(N313="nulová",J313,0)</f>
        <v>0</v>
      </c>
      <c r="BJ313" s="24" t="s">
        <v>82</v>
      </c>
      <c r="BK313" s="205">
        <f>ROUND(I313*H313,2)</f>
        <v>0</v>
      </c>
      <c r="BL313" s="24" t="s">
        <v>144</v>
      </c>
      <c r="BM313" s="24" t="s">
        <v>339</v>
      </c>
    </row>
    <row r="314" spans="2:65" s="1" customFormat="1" ht="31.5" customHeight="1">
      <c r="B314" s="42"/>
      <c r="C314" s="194" t="s">
        <v>340</v>
      </c>
      <c r="D314" s="194" t="s">
        <v>139</v>
      </c>
      <c r="E314" s="195" t="s">
        <v>341</v>
      </c>
      <c r="F314" s="196" t="s">
        <v>342</v>
      </c>
      <c r="G314" s="197" t="s">
        <v>179</v>
      </c>
      <c r="H314" s="198">
        <v>386.963</v>
      </c>
      <c r="I314" s="199"/>
      <c r="J314" s="200">
        <f>ROUND(I314*H314,2)</f>
        <v>0</v>
      </c>
      <c r="K314" s="196" t="s">
        <v>143</v>
      </c>
      <c r="L314" s="62"/>
      <c r="M314" s="201" t="s">
        <v>34</v>
      </c>
      <c r="N314" s="202" t="s">
        <v>48</v>
      </c>
      <c r="O314" s="43"/>
      <c r="P314" s="203">
        <f>O314*H314</f>
        <v>0</v>
      </c>
      <c r="Q314" s="203">
        <v>0</v>
      </c>
      <c r="R314" s="203">
        <f>Q314*H314</f>
        <v>0</v>
      </c>
      <c r="S314" s="203">
        <v>0</v>
      </c>
      <c r="T314" s="204">
        <f>S314*H314</f>
        <v>0</v>
      </c>
      <c r="AR314" s="24" t="s">
        <v>144</v>
      </c>
      <c r="AT314" s="24" t="s">
        <v>139</v>
      </c>
      <c r="AU314" s="24" t="s">
        <v>87</v>
      </c>
      <c r="AY314" s="24" t="s">
        <v>137</v>
      </c>
      <c r="BE314" s="205">
        <f>IF(N314="základní",J314,0)</f>
        <v>0</v>
      </c>
      <c r="BF314" s="205">
        <f>IF(N314="snížená",J314,0)</f>
        <v>0</v>
      </c>
      <c r="BG314" s="205">
        <f>IF(N314="zákl. přenesená",J314,0)</f>
        <v>0</v>
      </c>
      <c r="BH314" s="205">
        <f>IF(N314="sníž. přenesená",J314,0)</f>
        <v>0</v>
      </c>
      <c r="BI314" s="205">
        <f>IF(N314="nulová",J314,0)</f>
        <v>0</v>
      </c>
      <c r="BJ314" s="24" t="s">
        <v>82</v>
      </c>
      <c r="BK314" s="205">
        <f>ROUND(I314*H314,2)</f>
        <v>0</v>
      </c>
      <c r="BL314" s="24" t="s">
        <v>144</v>
      </c>
      <c r="BM314" s="24" t="s">
        <v>343</v>
      </c>
    </row>
    <row r="315" spans="2:65" s="1" customFormat="1" ht="31.5" customHeight="1">
      <c r="B315" s="42"/>
      <c r="C315" s="194" t="s">
        <v>344</v>
      </c>
      <c r="D315" s="194" t="s">
        <v>139</v>
      </c>
      <c r="E315" s="195" t="s">
        <v>345</v>
      </c>
      <c r="F315" s="196" t="s">
        <v>346</v>
      </c>
      <c r="G315" s="197" t="s">
        <v>179</v>
      </c>
      <c r="H315" s="198">
        <v>7352.297</v>
      </c>
      <c r="I315" s="199"/>
      <c r="J315" s="200">
        <f>ROUND(I315*H315,2)</f>
        <v>0</v>
      </c>
      <c r="K315" s="196" t="s">
        <v>143</v>
      </c>
      <c r="L315" s="62"/>
      <c r="M315" s="201" t="s">
        <v>34</v>
      </c>
      <c r="N315" s="202" t="s">
        <v>48</v>
      </c>
      <c r="O315" s="43"/>
      <c r="P315" s="203">
        <f>O315*H315</f>
        <v>0</v>
      </c>
      <c r="Q315" s="203">
        <v>0</v>
      </c>
      <c r="R315" s="203">
        <f>Q315*H315</f>
        <v>0</v>
      </c>
      <c r="S315" s="203">
        <v>0</v>
      </c>
      <c r="T315" s="204">
        <f>S315*H315</f>
        <v>0</v>
      </c>
      <c r="AR315" s="24" t="s">
        <v>144</v>
      </c>
      <c r="AT315" s="24" t="s">
        <v>139</v>
      </c>
      <c r="AU315" s="24" t="s">
        <v>87</v>
      </c>
      <c r="AY315" s="24" t="s">
        <v>137</v>
      </c>
      <c r="BE315" s="205">
        <f>IF(N315="základní",J315,0)</f>
        <v>0</v>
      </c>
      <c r="BF315" s="205">
        <f>IF(N315="snížená",J315,0)</f>
        <v>0</v>
      </c>
      <c r="BG315" s="205">
        <f>IF(N315="zákl. přenesená",J315,0)</f>
        <v>0</v>
      </c>
      <c r="BH315" s="205">
        <f>IF(N315="sníž. přenesená",J315,0)</f>
        <v>0</v>
      </c>
      <c r="BI315" s="205">
        <f>IF(N315="nulová",J315,0)</f>
        <v>0</v>
      </c>
      <c r="BJ315" s="24" t="s">
        <v>82</v>
      </c>
      <c r="BK315" s="205">
        <f>ROUND(I315*H315,2)</f>
        <v>0</v>
      </c>
      <c r="BL315" s="24" t="s">
        <v>144</v>
      </c>
      <c r="BM315" s="24" t="s">
        <v>347</v>
      </c>
    </row>
    <row r="316" spans="2:51" s="12" customFormat="1" ht="13.5">
      <c r="B316" s="218"/>
      <c r="C316" s="219"/>
      <c r="D316" s="231" t="s">
        <v>146</v>
      </c>
      <c r="E316" s="219"/>
      <c r="F316" s="254" t="s">
        <v>348</v>
      </c>
      <c r="G316" s="219"/>
      <c r="H316" s="255">
        <v>7352.297</v>
      </c>
      <c r="I316" s="223"/>
      <c r="J316" s="219"/>
      <c r="K316" s="219"/>
      <c r="L316" s="224"/>
      <c r="M316" s="225"/>
      <c r="N316" s="226"/>
      <c r="O316" s="226"/>
      <c r="P316" s="226"/>
      <c r="Q316" s="226"/>
      <c r="R316" s="226"/>
      <c r="S316" s="226"/>
      <c r="T316" s="227"/>
      <c r="AT316" s="228" t="s">
        <v>146</v>
      </c>
      <c r="AU316" s="228" t="s">
        <v>87</v>
      </c>
      <c r="AV316" s="12" t="s">
        <v>87</v>
      </c>
      <c r="AW316" s="12" t="s">
        <v>6</v>
      </c>
      <c r="AX316" s="12" t="s">
        <v>82</v>
      </c>
      <c r="AY316" s="228" t="s">
        <v>137</v>
      </c>
    </row>
    <row r="317" spans="2:65" s="1" customFormat="1" ht="22.5" customHeight="1">
      <c r="B317" s="42"/>
      <c r="C317" s="194" t="s">
        <v>349</v>
      </c>
      <c r="D317" s="194" t="s">
        <v>139</v>
      </c>
      <c r="E317" s="195" t="s">
        <v>350</v>
      </c>
      <c r="F317" s="196" t="s">
        <v>351</v>
      </c>
      <c r="G317" s="197" t="s">
        <v>179</v>
      </c>
      <c r="H317" s="198">
        <v>386.963</v>
      </c>
      <c r="I317" s="199"/>
      <c r="J317" s="200">
        <f>ROUND(I317*H317,2)</f>
        <v>0</v>
      </c>
      <c r="K317" s="196" t="s">
        <v>143</v>
      </c>
      <c r="L317" s="62"/>
      <c r="M317" s="201" t="s">
        <v>34</v>
      </c>
      <c r="N317" s="202" t="s">
        <v>48</v>
      </c>
      <c r="O317" s="43"/>
      <c r="P317" s="203">
        <f>O317*H317</f>
        <v>0</v>
      </c>
      <c r="Q317" s="203">
        <v>0</v>
      </c>
      <c r="R317" s="203">
        <f>Q317*H317</f>
        <v>0</v>
      </c>
      <c r="S317" s="203">
        <v>0</v>
      </c>
      <c r="T317" s="204">
        <f>S317*H317</f>
        <v>0</v>
      </c>
      <c r="AR317" s="24" t="s">
        <v>144</v>
      </c>
      <c r="AT317" s="24" t="s">
        <v>139</v>
      </c>
      <c r="AU317" s="24" t="s">
        <v>87</v>
      </c>
      <c r="AY317" s="24" t="s">
        <v>137</v>
      </c>
      <c r="BE317" s="205">
        <f>IF(N317="základní",J317,0)</f>
        <v>0</v>
      </c>
      <c r="BF317" s="205">
        <f>IF(N317="snížená",J317,0)</f>
        <v>0</v>
      </c>
      <c r="BG317" s="205">
        <f>IF(N317="zákl. přenesená",J317,0)</f>
        <v>0</v>
      </c>
      <c r="BH317" s="205">
        <f>IF(N317="sníž. přenesená",J317,0)</f>
        <v>0</v>
      </c>
      <c r="BI317" s="205">
        <f>IF(N317="nulová",J317,0)</f>
        <v>0</v>
      </c>
      <c r="BJ317" s="24" t="s">
        <v>82</v>
      </c>
      <c r="BK317" s="205">
        <f>ROUND(I317*H317,2)</f>
        <v>0</v>
      </c>
      <c r="BL317" s="24" t="s">
        <v>144</v>
      </c>
      <c r="BM317" s="24" t="s">
        <v>352</v>
      </c>
    </row>
    <row r="318" spans="2:63" s="10" customFormat="1" ht="29.85" customHeight="1">
      <c r="B318" s="177"/>
      <c r="C318" s="178"/>
      <c r="D318" s="191" t="s">
        <v>76</v>
      </c>
      <c r="E318" s="192" t="s">
        <v>353</v>
      </c>
      <c r="F318" s="192" t="s">
        <v>354</v>
      </c>
      <c r="G318" s="178"/>
      <c r="H318" s="178"/>
      <c r="I318" s="181"/>
      <c r="J318" s="193">
        <f>BK318</f>
        <v>0</v>
      </c>
      <c r="K318" s="178"/>
      <c r="L318" s="183"/>
      <c r="M318" s="184"/>
      <c r="N318" s="185"/>
      <c r="O318" s="185"/>
      <c r="P318" s="186">
        <f>P319</f>
        <v>0</v>
      </c>
      <c r="Q318" s="185"/>
      <c r="R318" s="186">
        <f>R319</f>
        <v>0</v>
      </c>
      <c r="S318" s="185"/>
      <c r="T318" s="187">
        <f>T319</f>
        <v>0</v>
      </c>
      <c r="AR318" s="188" t="s">
        <v>82</v>
      </c>
      <c r="AT318" s="189" t="s">
        <v>76</v>
      </c>
      <c r="AU318" s="189" t="s">
        <v>82</v>
      </c>
      <c r="AY318" s="188" t="s">
        <v>137</v>
      </c>
      <c r="BK318" s="190">
        <f>BK319</f>
        <v>0</v>
      </c>
    </row>
    <row r="319" spans="2:65" s="1" customFormat="1" ht="57" customHeight="1">
      <c r="B319" s="42"/>
      <c r="C319" s="194" t="s">
        <v>355</v>
      </c>
      <c r="D319" s="194" t="s">
        <v>139</v>
      </c>
      <c r="E319" s="195" t="s">
        <v>356</v>
      </c>
      <c r="F319" s="196" t="s">
        <v>357</v>
      </c>
      <c r="G319" s="197" t="s">
        <v>179</v>
      </c>
      <c r="H319" s="198">
        <v>681.816</v>
      </c>
      <c r="I319" s="199"/>
      <c r="J319" s="200">
        <f>ROUND(I319*H319,2)</f>
        <v>0</v>
      </c>
      <c r="K319" s="196" t="s">
        <v>143</v>
      </c>
      <c r="L319" s="62"/>
      <c r="M319" s="201" t="s">
        <v>34</v>
      </c>
      <c r="N319" s="202" t="s">
        <v>48</v>
      </c>
      <c r="O319" s="43"/>
      <c r="P319" s="203">
        <f>O319*H319</f>
        <v>0</v>
      </c>
      <c r="Q319" s="203">
        <v>0</v>
      </c>
      <c r="R319" s="203">
        <f>Q319*H319</f>
        <v>0</v>
      </c>
      <c r="S319" s="203">
        <v>0</v>
      </c>
      <c r="T319" s="204">
        <f>S319*H319</f>
        <v>0</v>
      </c>
      <c r="AR319" s="24" t="s">
        <v>144</v>
      </c>
      <c r="AT319" s="24" t="s">
        <v>139</v>
      </c>
      <c r="AU319" s="24" t="s">
        <v>87</v>
      </c>
      <c r="AY319" s="24" t="s">
        <v>137</v>
      </c>
      <c r="BE319" s="205">
        <f>IF(N319="základní",J319,0)</f>
        <v>0</v>
      </c>
      <c r="BF319" s="205">
        <f>IF(N319="snížená",J319,0)</f>
        <v>0</v>
      </c>
      <c r="BG319" s="205">
        <f>IF(N319="zákl. přenesená",J319,0)</f>
        <v>0</v>
      </c>
      <c r="BH319" s="205">
        <f>IF(N319="sníž. přenesená",J319,0)</f>
        <v>0</v>
      </c>
      <c r="BI319" s="205">
        <f>IF(N319="nulová",J319,0)</f>
        <v>0</v>
      </c>
      <c r="BJ319" s="24" t="s">
        <v>82</v>
      </c>
      <c r="BK319" s="205">
        <f>ROUND(I319*H319,2)</f>
        <v>0</v>
      </c>
      <c r="BL319" s="24" t="s">
        <v>144</v>
      </c>
      <c r="BM319" s="24" t="s">
        <v>358</v>
      </c>
    </row>
    <row r="320" spans="2:63" s="10" customFormat="1" ht="37.35" customHeight="1">
      <c r="B320" s="177"/>
      <c r="C320" s="178"/>
      <c r="D320" s="179" t="s">
        <v>76</v>
      </c>
      <c r="E320" s="180" t="s">
        <v>359</v>
      </c>
      <c r="F320" s="180" t="s">
        <v>360</v>
      </c>
      <c r="G320" s="178"/>
      <c r="H320" s="178"/>
      <c r="I320" s="181"/>
      <c r="J320" s="182">
        <f>BK320</f>
        <v>0</v>
      </c>
      <c r="K320" s="178"/>
      <c r="L320" s="183"/>
      <c r="M320" s="184"/>
      <c r="N320" s="185"/>
      <c r="O320" s="185"/>
      <c r="P320" s="186">
        <f>P321+P404+P421+P425+P432+P459+P525</f>
        <v>0</v>
      </c>
      <c r="Q320" s="185"/>
      <c r="R320" s="186">
        <f>R321+R404+R421+R425+R432+R459+R525</f>
        <v>21.74701522</v>
      </c>
      <c r="S320" s="185"/>
      <c r="T320" s="187">
        <f>T321+T404+T421+T425+T432+T459+T525</f>
        <v>0</v>
      </c>
      <c r="AR320" s="188" t="s">
        <v>87</v>
      </c>
      <c r="AT320" s="189" t="s">
        <v>76</v>
      </c>
      <c r="AU320" s="189" t="s">
        <v>77</v>
      </c>
      <c r="AY320" s="188" t="s">
        <v>137</v>
      </c>
      <c r="BK320" s="190">
        <f>BK321+BK404+BK421+BK425+BK432+BK459+BK525</f>
        <v>0</v>
      </c>
    </row>
    <row r="321" spans="2:63" s="10" customFormat="1" ht="19.9" customHeight="1">
      <c r="B321" s="177"/>
      <c r="C321" s="178"/>
      <c r="D321" s="191" t="s">
        <v>76</v>
      </c>
      <c r="E321" s="192" t="s">
        <v>361</v>
      </c>
      <c r="F321" s="192" t="s">
        <v>362</v>
      </c>
      <c r="G321" s="178"/>
      <c r="H321" s="178"/>
      <c r="I321" s="181"/>
      <c r="J321" s="193">
        <f>BK321</f>
        <v>0</v>
      </c>
      <c r="K321" s="178"/>
      <c r="L321" s="183"/>
      <c r="M321" s="184"/>
      <c r="N321" s="185"/>
      <c r="O321" s="185"/>
      <c r="P321" s="186">
        <f>SUM(P322:P403)</f>
        <v>0</v>
      </c>
      <c r="Q321" s="185"/>
      <c r="R321" s="186">
        <f>SUM(R322:R403)</f>
        <v>7.275075000000001</v>
      </c>
      <c r="S321" s="185"/>
      <c r="T321" s="187">
        <f>SUM(T322:T403)</f>
        <v>0</v>
      </c>
      <c r="AR321" s="188" t="s">
        <v>87</v>
      </c>
      <c r="AT321" s="189" t="s">
        <v>76</v>
      </c>
      <c r="AU321" s="189" t="s">
        <v>82</v>
      </c>
      <c r="AY321" s="188" t="s">
        <v>137</v>
      </c>
      <c r="BK321" s="190">
        <f>SUM(BK322:BK403)</f>
        <v>0</v>
      </c>
    </row>
    <row r="322" spans="2:65" s="1" customFormat="1" ht="31.5" customHeight="1">
      <c r="B322" s="42"/>
      <c r="C322" s="194" t="s">
        <v>363</v>
      </c>
      <c r="D322" s="194" t="s">
        <v>139</v>
      </c>
      <c r="E322" s="195" t="s">
        <v>364</v>
      </c>
      <c r="F322" s="196" t="s">
        <v>365</v>
      </c>
      <c r="G322" s="197" t="s">
        <v>142</v>
      </c>
      <c r="H322" s="198">
        <v>561.964</v>
      </c>
      <c r="I322" s="199"/>
      <c r="J322" s="200">
        <f>ROUND(I322*H322,2)</f>
        <v>0</v>
      </c>
      <c r="K322" s="196" t="s">
        <v>143</v>
      </c>
      <c r="L322" s="62"/>
      <c r="M322" s="201" t="s">
        <v>34</v>
      </c>
      <c r="N322" s="202" t="s">
        <v>48</v>
      </c>
      <c r="O322" s="43"/>
      <c r="P322" s="203">
        <f>O322*H322</f>
        <v>0</v>
      </c>
      <c r="Q322" s="203">
        <v>0</v>
      </c>
      <c r="R322" s="203">
        <f>Q322*H322</f>
        <v>0</v>
      </c>
      <c r="S322" s="203">
        <v>0</v>
      </c>
      <c r="T322" s="204">
        <f>S322*H322</f>
        <v>0</v>
      </c>
      <c r="AR322" s="24" t="s">
        <v>223</v>
      </c>
      <c r="AT322" s="24" t="s">
        <v>139</v>
      </c>
      <c r="AU322" s="24" t="s">
        <v>87</v>
      </c>
      <c r="AY322" s="24" t="s">
        <v>137</v>
      </c>
      <c r="BE322" s="205">
        <f>IF(N322="základní",J322,0)</f>
        <v>0</v>
      </c>
      <c r="BF322" s="205">
        <f>IF(N322="snížená",J322,0)</f>
        <v>0</v>
      </c>
      <c r="BG322" s="205">
        <f>IF(N322="zákl. přenesená",J322,0)</f>
        <v>0</v>
      </c>
      <c r="BH322" s="205">
        <f>IF(N322="sníž. přenesená",J322,0)</f>
        <v>0</v>
      </c>
      <c r="BI322" s="205">
        <f>IF(N322="nulová",J322,0)</f>
        <v>0</v>
      </c>
      <c r="BJ322" s="24" t="s">
        <v>82</v>
      </c>
      <c r="BK322" s="205">
        <f>ROUND(I322*H322,2)</f>
        <v>0</v>
      </c>
      <c r="BL322" s="24" t="s">
        <v>223</v>
      </c>
      <c r="BM322" s="24" t="s">
        <v>366</v>
      </c>
    </row>
    <row r="323" spans="2:51" s="11" customFormat="1" ht="13.5">
      <c r="B323" s="206"/>
      <c r="C323" s="207"/>
      <c r="D323" s="208" t="s">
        <v>146</v>
      </c>
      <c r="E323" s="209" t="s">
        <v>34</v>
      </c>
      <c r="F323" s="210" t="s">
        <v>187</v>
      </c>
      <c r="G323" s="207"/>
      <c r="H323" s="211" t="s">
        <v>34</v>
      </c>
      <c r="I323" s="212"/>
      <c r="J323" s="207"/>
      <c r="K323" s="207"/>
      <c r="L323" s="213"/>
      <c r="M323" s="214"/>
      <c r="N323" s="215"/>
      <c r="O323" s="215"/>
      <c r="P323" s="215"/>
      <c r="Q323" s="215"/>
      <c r="R323" s="215"/>
      <c r="S323" s="215"/>
      <c r="T323" s="216"/>
      <c r="AT323" s="217" t="s">
        <v>146</v>
      </c>
      <c r="AU323" s="217" t="s">
        <v>87</v>
      </c>
      <c r="AV323" s="11" t="s">
        <v>82</v>
      </c>
      <c r="AW323" s="11" t="s">
        <v>41</v>
      </c>
      <c r="AX323" s="11" t="s">
        <v>77</v>
      </c>
      <c r="AY323" s="217" t="s">
        <v>137</v>
      </c>
    </row>
    <row r="324" spans="2:51" s="11" customFormat="1" ht="13.5">
      <c r="B324" s="206"/>
      <c r="C324" s="207"/>
      <c r="D324" s="208" t="s">
        <v>146</v>
      </c>
      <c r="E324" s="209" t="s">
        <v>34</v>
      </c>
      <c r="F324" s="210" t="s">
        <v>188</v>
      </c>
      <c r="G324" s="207"/>
      <c r="H324" s="211" t="s">
        <v>34</v>
      </c>
      <c r="I324" s="212"/>
      <c r="J324" s="207"/>
      <c r="K324" s="207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146</v>
      </c>
      <c r="AU324" s="217" t="s">
        <v>87</v>
      </c>
      <c r="AV324" s="11" t="s">
        <v>82</v>
      </c>
      <c r="AW324" s="11" t="s">
        <v>41</v>
      </c>
      <c r="AX324" s="11" t="s">
        <v>77</v>
      </c>
      <c r="AY324" s="217" t="s">
        <v>137</v>
      </c>
    </row>
    <row r="325" spans="2:51" s="12" customFormat="1" ht="13.5">
      <c r="B325" s="218"/>
      <c r="C325" s="219"/>
      <c r="D325" s="208" t="s">
        <v>146</v>
      </c>
      <c r="E325" s="220" t="s">
        <v>34</v>
      </c>
      <c r="F325" s="221" t="s">
        <v>189</v>
      </c>
      <c r="G325" s="219"/>
      <c r="H325" s="222">
        <v>561.964</v>
      </c>
      <c r="I325" s="223"/>
      <c r="J325" s="219"/>
      <c r="K325" s="219"/>
      <c r="L325" s="224"/>
      <c r="M325" s="225"/>
      <c r="N325" s="226"/>
      <c r="O325" s="226"/>
      <c r="P325" s="226"/>
      <c r="Q325" s="226"/>
      <c r="R325" s="226"/>
      <c r="S325" s="226"/>
      <c r="T325" s="227"/>
      <c r="AT325" s="228" t="s">
        <v>146</v>
      </c>
      <c r="AU325" s="228" t="s">
        <v>87</v>
      </c>
      <c r="AV325" s="12" t="s">
        <v>87</v>
      </c>
      <c r="AW325" s="12" t="s">
        <v>41</v>
      </c>
      <c r="AX325" s="12" t="s">
        <v>77</v>
      </c>
      <c r="AY325" s="228" t="s">
        <v>137</v>
      </c>
    </row>
    <row r="326" spans="2:51" s="13" customFormat="1" ht="13.5">
      <c r="B326" s="229"/>
      <c r="C326" s="230"/>
      <c r="D326" s="231" t="s">
        <v>146</v>
      </c>
      <c r="E326" s="232" t="s">
        <v>34</v>
      </c>
      <c r="F326" s="233" t="s">
        <v>150</v>
      </c>
      <c r="G326" s="230"/>
      <c r="H326" s="234">
        <v>561.964</v>
      </c>
      <c r="I326" s="235"/>
      <c r="J326" s="230"/>
      <c r="K326" s="230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146</v>
      </c>
      <c r="AU326" s="240" t="s">
        <v>87</v>
      </c>
      <c r="AV326" s="13" t="s">
        <v>144</v>
      </c>
      <c r="AW326" s="13" t="s">
        <v>41</v>
      </c>
      <c r="AX326" s="13" t="s">
        <v>82</v>
      </c>
      <c r="AY326" s="240" t="s">
        <v>137</v>
      </c>
    </row>
    <row r="327" spans="2:65" s="1" customFormat="1" ht="31.5" customHeight="1">
      <c r="B327" s="42"/>
      <c r="C327" s="194" t="s">
        <v>367</v>
      </c>
      <c r="D327" s="194" t="s">
        <v>139</v>
      </c>
      <c r="E327" s="195" t="s">
        <v>368</v>
      </c>
      <c r="F327" s="196" t="s">
        <v>369</v>
      </c>
      <c r="G327" s="197" t="s">
        <v>142</v>
      </c>
      <c r="H327" s="198">
        <v>42.507</v>
      </c>
      <c r="I327" s="199"/>
      <c r="J327" s="200">
        <f>ROUND(I327*H327,2)</f>
        <v>0</v>
      </c>
      <c r="K327" s="196" t="s">
        <v>143</v>
      </c>
      <c r="L327" s="62"/>
      <c r="M327" s="201" t="s">
        <v>34</v>
      </c>
      <c r="N327" s="202" t="s">
        <v>48</v>
      </c>
      <c r="O327" s="43"/>
      <c r="P327" s="203">
        <f>O327*H327</f>
        <v>0</v>
      </c>
      <c r="Q327" s="203">
        <v>0</v>
      </c>
      <c r="R327" s="203">
        <f>Q327*H327</f>
        <v>0</v>
      </c>
      <c r="S327" s="203">
        <v>0</v>
      </c>
      <c r="T327" s="204">
        <f>S327*H327</f>
        <v>0</v>
      </c>
      <c r="AR327" s="24" t="s">
        <v>223</v>
      </c>
      <c r="AT327" s="24" t="s">
        <v>139</v>
      </c>
      <c r="AU327" s="24" t="s">
        <v>87</v>
      </c>
      <c r="AY327" s="24" t="s">
        <v>137</v>
      </c>
      <c r="BE327" s="205">
        <f>IF(N327="základní",J327,0)</f>
        <v>0</v>
      </c>
      <c r="BF327" s="205">
        <f>IF(N327="snížená",J327,0)</f>
        <v>0</v>
      </c>
      <c r="BG327" s="205">
        <f>IF(N327="zákl. přenesená",J327,0)</f>
        <v>0</v>
      </c>
      <c r="BH327" s="205">
        <f>IF(N327="sníž. přenesená",J327,0)</f>
        <v>0</v>
      </c>
      <c r="BI327" s="205">
        <f>IF(N327="nulová",J327,0)</f>
        <v>0</v>
      </c>
      <c r="BJ327" s="24" t="s">
        <v>82</v>
      </c>
      <c r="BK327" s="205">
        <f>ROUND(I327*H327,2)</f>
        <v>0</v>
      </c>
      <c r="BL327" s="24" t="s">
        <v>223</v>
      </c>
      <c r="BM327" s="24" t="s">
        <v>370</v>
      </c>
    </row>
    <row r="328" spans="2:51" s="11" customFormat="1" ht="13.5">
      <c r="B328" s="206"/>
      <c r="C328" s="207"/>
      <c r="D328" s="208" t="s">
        <v>146</v>
      </c>
      <c r="E328" s="209" t="s">
        <v>34</v>
      </c>
      <c r="F328" s="210" t="s">
        <v>187</v>
      </c>
      <c r="G328" s="207"/>
      <c r="H328" s="211" t="s">
        <v>34</v>
      </c>
      <c r="I328" s="212"/>
      <c r="J328" s="207"/>
      <c r="K328" s="207"/>
      <c r="L328" s="213"/>
      <c r="M328" s="214"/>
      <c r="N328" s="215"/>
      <c r="O328" s="215"/>
      <c r="P328" s="215"/>
      <c r="Q328" s="215"/>
      <c r="R328" s="215"/>
      <c r="S328" s="215"/>
      <c r="T328" s="216"/>
      <c r="AT328" s="217" t="s">
        <v>146</v>
      </c>
      <c r="AU328" s="217" t="s">
        <v>87</v>
      </c>
      <c r="AV328" s="11" t="s">
        <v>82</v>
      </c>
      <c r="AW328" s="11" t="s">
        <v>41</v>
      </c>
      <c r="AX328" s="11" t="s">
        <v>77</v>
      </c>
      <c r="AY328" s="217" t="s">
        <v>137</v>
      </c>
    </row>
    <row r="329" spans="2:51" s="11" customFormat="1" ht="13.5">
      <c r="B329" s="206"/>
      <c r="C329" s="207"/>
      <c r="D329" s="208" t="s">
        <v>146</v>
      </c>
      <c r="E329" s="209" t="s">
        <v>34</v>
      </c>
      <c r="F329" s="210" t="s">
        <v>371</v>
      </c>
      <c r="G329" s="207"/>
      <c r="H329" s="211" t="s">
        <v>34</v>
      </c>
      <c r="I329" s="212"/>
      <c r="J329" s="207"/>
      <c r="K329" s="207"/>
      <c r="L329" s="213"/>
      <c r="M329" s="214"/>
      <c r="N329" s="215"/>
      <c r="O329" s="215"/>
      <c r="P329" s="215"/>
      <c r="Q329" s="215"/>
      <c r="R329" s="215"/>
      <c r="S329" s="215"/>
      <c r="T329" s="216"/>
      <c r="AT329" s="217" t="s">
        <v>146</v>
      </c>
      <c r="AU329" s="217" t="s">
        <v>87</v>
      </c>
      <c r="AV329" s="11" t="s">
        <v>82</v>
      </c>
      <c r="AW329" s="11" t="s">
        <v>41</v>
      </c>
      <c r="AX329" s="11" t="s">
        <v>77</v>
      </c>
      <c r="AY329" s="217" t="s">
        <v>137</v>
      </c>
    </row>
    <row r="330" spans="2:51" s="12" customFormat="1" ht="13.5">
      <c r="B330" s="218"/>
      <c r="C330" s="219"/>
      <c r="D330" s="208" t="s">
        <v>146</v>
      </c>
      <c r="E330" s="220" t="s">
        <v>34</v>
      </c>
      <c r="F330" s="221" t="s">
        <v>372</v>
      </c>
      <c r="G330" s="219"/>
      <c r="H330" s="222">
        <v>9.979</v>
      </c>
      <c r="I330" s="223"/>
      <c r="J330" s="219"/>
      <c r="K330" s="219"/>
      <c r="L330" s="224"/>
      <c r="M330" s="225"/>
      <c r="N330" s="226"/>
      <c r="O330" s="226"/>
      <c r="P330" s="226"/>
      <c r="Q330" s="226"/>
      <c r="R330" s="226"/>
      <c r="S330" s="226"/>
      <c r="T330" s="227"/>
      <c r="AT330" s="228" t="s">
        <v>146</v>
      </c>
      <c r="AU330" s="228" t="s">
        <v>87</v>
      </c>
      <c r="AV330" s="12" t="s">
        <v>87</v>
      </c>
      <c r="AW330" s="12" t="s">
        <v>41</v>
      </c>
      <c r="AX330" s="12" t="s">
        <v>77</v>
      </c>
      <c r="AY330" s="228" t="s">
        <v>137</v>
      </c>
    </row>
    <row r="331" spans="2:51" s="12" customFormat="1" ht="13.5">
      <c r="B331" s="218"/>
      <c r="C331" s="219"/>
      <c r="D331" s="208" t="s">
        <v>146</v>
      </c>
      <c r="E331" s="220" t="s">
        <v>34</v>
      </c>
      <c r="F331" s="221" t="s">
        <v>373</v>
      </c>
      <c r="G331" s="219"/>
      <c r="H331" s="222">
        <v>32.528</v>
      </c>
      <c r="I331" s="223"/>
      <c r="J331" s="219"/>
      <c r="K331" s="219"/>
      <c r="L331" s="224"/>
      <c r="M331" s="225"/>
      <c r="N331" s="226"/>
      <c r="O331" s="226"/>
      <c r="P331" s="226"/>
      <c r="Q331" s="226"/>
      <c r="R331" s="226"/>
      <c r="S331" s="226"/>
      <c r="T331" s="227"/>
      <c r="AT331" s="228" t="s">
        <v>146</v>
      </c>
      <c r="AU331" s="228" t="s">
        <v>87</v>
      </c>
      <c r="AV331" s="12" t="s">
        <v>87</v>
      </c>
      <c r="AW331" s="12" t="s">
        <v>41</v>
      </c>
      <c r="AX331" s="12" t="s">
        <v>77</v>
      </c>
      <c r="AY331" s="228" t="s">
        <v>137</v>
      </c>
    </row>
    <row r="332" spans="2:51" s="13" customFormat="1" ht="13.5">
      <c r="B332" s="229"/>
      <c r="C332" s="230"/>
      <c r="D332" s="231" t="s">
        <v>146</v>
      </c>
      <c r="E332" s="232" t="s">
        <v>34</v>
      </c>
      <c r="F332" s="233" t="s">
        <v>150</v>
      </c>
      <c r="G332" s="230"/>
      <c r="H332" s="234">
        <v>42.507</v>
      </c>
      <c r="I332" s="235"/>
      <c r="J332" s="230"/>
      <c r="K332" s="230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146</v>
      </c>
      <c r="AU332" s="240" t="s">
        <v>87</v>
      </c>
      <c r="AV332" s="13" t="s">
        <v>144</v>
      </c>
      <c r="AW332" s="13" t="s">
        <v>41</v>
      </c>
      <c r="AX332" s="13" t="s">
        <v>82</v>
      </c>
      <c r="AY332" s="240" t="s">
        <v>137</v>
      </c>
    </row>
    <row r="333" spans="2:65" s="1" customFormat="1" ht="22.5" customHeight="1">
      <c r="B333" s="42"/>
      <c r="C333" s="244" t="s">
        <v>374</v>
      </c>
      <c r="D333" s="244" t="s">
        <v>264</v>
      </c>
      <c r="E333" s="245" t="s">
        <v>375</v>
      </c>
      <c r="F333" s="246" t="s">
        <v>376</v>
      </c>
      <c r="G333" s="247" t="s">
        <v>179</v>
      </c>
      <c r="H333" s="248">
        <v>0.181</v>
      </c>
      <c r="I333" s="249"/>
      <c r="J333" s="250">
        <f>ROUND(I333*H333,2)</f>
        <v>0</v>
      </c>
      <c r="K333" s="246" t="s">
        <v>143</v>
      </c>
      <c r="L333" s="251"/>
      <c r="M333" s="252" t="s">
        <v>34</v>
      </c>
      <c r="N333" s="253" t="s">
        <v>48</v>
      </c>
      <c r="O333" s="43"/>
      <c r="P333" s="203">
        <f>O333*H333</f>
        <v>0</v>
      </c>
      <c r="Q333" s="203">
        <v>1</v>
      </c>
      <c r="R333" s="203">
        <f>Q333*H333</f>
        <v>0.181</v>
      </c>
      <c r="S333" s="203">
        <v>0</v>
      </c>
      <c r="T333" s="204">
        <f>S333*H333</f>
        <v>0</v>
      </c>
      <c r="AR333" s="24" t="s">
        <v>287</v>
      </c>
      <c r="AT333" s="24" t="s">
        <v>264</v>
      </c>
      <c r="AU333" s="24" t="s">
        <v>87</v>
      </c>
      <c r="AY333" s="24" t="s">
        <v>137</v>
      </c>
      <c r="BE333" s="205">
        <f>IF(N333="základní",J333,0)</f>
        <v>0</v>
      </c>
      <c r="BF333" s="205">
        <f>IF(N333="snížená",J333,0)</f>
        <v>0</v>
      </c>
      <c r="BG333" s="205">
        <f>IF(N333="zákl. přenesená",J333,0)</f>
        <v>0</v>
      </c>
      <c r="BH333" s="205">
        <f>IF(N333="sníž. přenesená",J333,0)</f>
        <v>0</v>
      </c>
      <c r="BI333" s="205">
        <f>IF(N333="nulová",J333,0)</f>
        <v>0</v>
      </c>
      <c r="BJ333" s="24" t="s">
        <v>82</v>
      </c>
      <c r="BK333" s="205">
        <f>ROUND(I333*H333,2)</f>
        <v>0</v>
      </c>
      <c r="BL333" s="24" t="s">
        <v>223</v>
      </c>
      <c r="BM333" s="24" t="s">
        <v>377</v>
      </c>
    </row>
    <row r="334" spans="2:47" s="1" customFormat="1" ht="27">
      <c r="B334" s="42"/>
      <c r="C334" s="64"/>
      <c r="D334" s="208" t="s">
        <v>378</v>
      </c>
      <c r="E334" s="64"/>
      <c r="F334" s="256" t="s">
        <v>379</v>
      </c>
      <c r="G334" s="64"/>
      <c r="H334" s="64"/>
      <c r="I334" s="164"/>
      <c r="J334" s="64"/>
      <c r="K334" s="64"/>
      <c r="L334" s="62"/>
      <c r="M334" s="257"/>
      <c r="N334" s="43"/>
      <c r="O334" s="43"/>
      <c r="P334" s="43"/>
      <c r="Q334" s="43"/>
      <c r="R334" s="43"/>
      <c r="S334" s="43"/>
      <c r="T334" s="79"/>
      <c r="AT334" s="24" t="s">
        <v>378</v>
      </c>
      <c r="AU334" s="24" t="s">
        <v>87</v>
      </c>
    </row>
    <row r="335" spans="2:51" s="11" customFormat="1" ht="13.5">
      <c r="B335" s="206"/>
      <c r="C335" s="207"/>
      <c r="D335" s="208" t="s">
        <v>146</v>
      </c>
      <c r="E335" s="209" t="s">
        <v>34</v>
      </c>
      <c r="F335" s="210" t="s">
        <v>187</v>
      </c>
      <c r="G335" s="207"/>
      <c r="H335" s="211" t="s">
        <v>34</v>
      </c>
      <c r="I335" s="212"/>
      <c r="J335" s="207"/>
      <c r="K335" s="207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146</v>
      </c>
      <c r="AU335" s="217" t="s">
        <v>87</v>
      </c>
      <c r="AV335" s="11" t="s">
        <v>82</v>
      </c>
      <c r="AW335" s="11" t="s">
        <v>41</v>
      </c>
      <c r="AX335" s="11" t="s">
        <v>77</v>
      </c>
      <c r="AY335" s="217" t="s">
        <v>137</v>
      </c>
    </row>
    <row r="336" spans="2:51" s="11" customFormat="1" ht="13.5">
      <c r="B336" s="206"/>
      <c r="C336" s="207"/>
      <c r="D336" s="208" t="s">
        <v>146</v>
      </c>
      <c r="E336" s="209" t="s">
        <v>34</v>
      </c>
      <c r="F336" s="210" t="s">
        <v>188</v>
      </c>
      <c r="G336" s="207"/>
      <c r="H336" s="211" t="s">
        <v>34</v>
      </c>
      <c r="I336" s="212"/>
      <c r="J336" s="207"/>
      <c r="K336" s="207"/>
      <c r="L336" s="213"/>
      <c r="M336" s="214"/>
      <c r="N336" s="215"/>
      <c r="O336" s="215"/>
      <c r="P336" s="215"/>
      <c r="Q336" s="215"/>
      <c r="R336" s="215"/>
      <c r="S336" s="215"/>
      <c r="T336" s="216"/>
      <c r="AT336" s="217" t="s">
        <v>146</v>
      </c>
      <c r="AU336" s="217" t="s">
        <v>87</v>
      </c>
      <c r="AV336" s="11" t="s">
        <v>82</v>
      </c>
      <c r="AW336" s="11" t="s">
        <v>41</v>
      </c>
      <c r="AX336" s="11" t="s">
        <v>77</v>
      </c>
      <c r="AY336" s="217" t="s">
        <v>137</v>
      </c>
    </row>
    <row r="337" spans="2:51" s="12" customFormat="1" ht="13.5">
      <c r="B337" s="218"/>
      <c r="C337" s="219"/>
      <c r="D337" s="208" t="s">
        <v>146</v>
      </c>
      <c r="E337" s="220" t="s">
        <v>34</v>
      </c>
      <c r="F337" s="221" t="s">
        <v>189</v>
      </c>
      <c r="G337" s="219"/>
      <c r="H337" s="222">
        <v>561.964</v>
      </c>
      <c r="I337" s="223"/>
      <c r="J337" s="219"/>
      <c r="K337" s="219"/>
      <c r="L337" s="224"/>
      <c r="M337" s="225"/>
      <c r="N337" s="226"/>
      <c r="O337" s="226"/>
      <c r="P337" s="226"/>
      <c r="Q337" s="226"/>
      <c r="R337" s="226"/>
      <c r="S337" s="226"/>
      <c r="T337" s="227"/>
      <c r="AT337" s="228" t="s">
        <v>146</v>
      </c>
      <c r="AU337" s="228" t="s">
        <v>87</v>
      </c>
      <c r="AV337" s="12" t="s">
        <v>87</v>
      </c>
      <c r="AW337" s="12" t="s">
        <v>41</v>
      </c>
      <c r="AX337" s="12" t="s">
        <v>77</v>
      </c>
      <c r="AY337" s="228" t="s">
        <v>137</v>
      </c>
    </row>
    <row r="338" spans="2:51" s="11" customFormat="1" ht="13.5">
      <c r="B338" s="206"/>
      <c r="C338" s="207"/>
      <c r="D338" s="208" t="s">
        <v>146</v>
      </c>
      <c r="E338" s="209" t="s">
        <v>34</v>
      </c>
      <c r="F338" s="210" t="s">
        <v>371</v>
      </c>
      <c r="G338" s="207"/>
      <c r="H338" s="211" t="s">
        <v>34</v>
      </c>
      <c r="I338" s="212"/>
      <c r="J338" s="207"/>
      <c r="K338" s="207"/>
      <c r="L338" s="213"/>
      <c r="M338" s="214"/>
      <c r="N338" s="215"/>
      <c r="O338" s="215"/>
      <c r="P338" s="215"/>
      <c r="Q338" s="215"/>
      <c r="R338" s="215"/>
      <c r="S338" s="215"/>
      <c r="T338" s="216"/>
      <c r="AT338" s="217" t="s">
        <v>146</v>
      </c>
      <c r="AU338" s="217" t="s">
        <v>87</v>
      </c>
      <c r="AV338" s="11" t="s">
        <v>82</v>
      </c>
      <c r="AW338" s="11" t="s">
        <v>41</v>
      </c>
      <c r="AX338" s="11" t="s">
        <v>77</v>
      </c>
      <c r="AY338" s="217" t="s">
        <v>137</v>
      </c>
    </row>
    <row r="339" spans="2:51" s="12" customFormat="1" ht="13.5">
      <c r="B339" s="218"/>
      <c r="C339" s="219"/>
      <c r="D339" s="208" t="s">
        <v>146</v>
      </c>
      <c r="E339" s="220" t="s">
        <v>34</v>
      </c>
      <c r="F339" s="221" t="s">
        <v>372</v>
      </c>
      <c r="G339" s="219"/>
      <c r="H339" s="222">
        <v>9.979</v>
      </c>
      <c r="I339" s="223"/>
      <c r="J339" s="219"/>
      <c r="K339" s="219"/>
      <c r="L339" s="224"/>
      <c r="M339" s="225"/>
      <c r="N339" s="226"/>
      <c r="O339" s="226"/>
      <c r="P339" s="226"/>
      <c r="Q339" s="226"/>
      <c r="R339" s="226"/>
      <c r="S339" s="226"/>
      <c r="T339" s="227"/>
      <c r="AT339" s="228" t="s">
        <v>146</v>
      </c>
      <c r="AU339" s="228" t="s">
        <v>87</v>
      </c>
      <c r="AV339" s="12" t="s">
        <v>87</v>
      </c>
      <c r="AW339" s="12" t="s">
        <v>41</v>
      </c>
      <c r="AX339" s="12" t="s">
        <v>77</v>
      </c>
      <c r="AY339" s="228" t="s">
        <v>137</v>
      </c>
    </row>
    <row r="340" spans="2:51" s="12" customFormat="1" ht="13.5">
      <c r="B340" s="218"/>
      <c r="C340" s="219"/>
      <c r="D340" s="208" t="s">
        <v>146</v>
      </c>
      <c r="E340" s="220" t="s">
        <v>34</v>
      </c>
      <c r="F340" s="221" t="s">
        <v>373</v>
      </c>
      <c r="G340" s="219"/>
      <c r="H340" s="222">
        <v>32.528</v>
      </c>
      <c r="I340" s="223"/>
      <c r="J340" s="219"/>
      <c r="K340" s="219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146</v>
      </c>
      <c r="AU340" s="228" t="s">
        <v>87</v>
      </c>
      <c r="AV340" s="12" t="s">
        <v>87</v>
      </c>
      <c r="AW340" s="12" t="s">
        <v>41</v>
      </c>
      <c r="AX340" s="12" t="s">
        <v>77</v>
      </c>
      <c r="AY340" s="228" t="s">
        <v>137</v>
      </c>
    </row>
    <row r="341" spans="2:51" s="13" customFormat="1" ht="13.5">
      <c r="B341" s="229"/>
      <c r="C341" s="230"/>
      <c r="D341" s="208" t="s">
        <v>146</v>
      </c>
      <c r="E341" s="241" t="s">
        <v>34</v>
      </c>
      <c r="F341" s="242" t="s">
        <v>150</v>
      </c>
      <c r="G341" s="230"/>
      <c r="H341" s="243">
        <v>604.471</v>
      </c>
      <c r="I341" s="235"/>
      <c r="J341" s="230"/>
      <c r="K341" s="230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146</v>
      </c>
      <c r="AU341" s="240" t="s">
        <v>87</v>
      </c>
      <c r="AV341" s="13" t="s">
        <v>144</v>
      </c>
      <c r="AW341" s="13" t="s">
        <v>41</v>
      </c>
      <c r="AX341" s="13" t="s">
        <v>77</v>
      </c>
      <c r="AY341" s="240" t="s">
        <v>137</v>
      </c>
    </row>
    <row r="342" spans="2:51" s="12" customFormat="1" ht="13.5">
      <c r="B342" s="218"/>
      <c r="C342" s="219"/>
      <c r="D342" s="208" t="s">
        <v>146</v>
      </c>
      <c r="E342" s="220" t="s">
        <v>34</v>
      </c>
      <c r="F342" s="221" t="s">
        <v>380</v>
      </c>
      <c r="G342" s="219"/>
      <c r="H342" s="222">
        <v>0.181</v>
      </c>
      <c r="I342" s="223"/>
      <c r="J342" s="219"/>
      <c r="K342" s="219"/>
      <c r="L342" s="224"/>
      <c r="M342" s="225"/>
      <c r="N342" s="226"/>
      <c r="O342" s="226"/>
      <c r="P342" s="226"/>
      <c r="Q342" s="226"/>
      <c r="R342" s="226"/>
      <c r="S342" s="226"/>
      <c r="T342" s="227"/>
      <c r="AT342" s="228" t="s">
        <v>146</v>
      </c>
      <c r="AU342" s="228" t="s">
        <v>87</v>
      </c>
      <c r="AV342" s="12" t="s">
        <v>87</v>
      </c>
      <c r="AW342" s="12" t="s">
        <v>41</v>
      </c>
      <c r="AX342" s="12" t="s">
        <v>77</v>
      </c>
      <c r="AY342" s="228" t="s">
        <v>137</v>
      </c>
    </row>
    <row r="343" spans="2:51" s="13" customFormat="1" ht="13.5">
      <c r="B343" s="229"/>
      <c r="C343" s="230"/>
      <c r="D343" s="231" t="s">
        <v>146</v>
      </c>
      <c r="E343" s="232" t="s">
        <v>34</v>
      </c>
      <c r="F343" s="233" t="s">
        <v>150</v>
      </c>
      <c r="G343" s="230"/>
      <c r="H343" s="234">
        <v>0.181</v>
      </c>
      <c r="I343" s="235"/>
      <c r="J343" s="230"/>
      <c r="K343" s="230"/>
      <c r="L343" s="236"/>
      <c r="M343" s="237"/>
      <c r="N343" s="238"/>
      <c r="O343" s="238"/>
      <c r="P343" s="238"/>
      <c r="Q343" s="238"/>
      <c r="R343" s="238"/>
      <c r="S343" s="238"/>
      <c r="T343" s="239"/>
      <c r="AT343" s="240" t="s">
        <v>146</v>
      </c>
      <c r="AU343" s="240" t="s">
        <v>87</v>
      </c>
      <c r="AV343" s="13" t="s">
        <v>144</v>
      </c>
      <c r="AW343" s="13" t="s">
        <v>41</v>
      </c>
      <c r="AX343" s="13" t="s">
        <v>82</v>
      </c>
      <c r="AY343" s="240" t="s">
        <v>137</v>
      </c>
    </row>
    <row r="344" spans="2:65" s="1" customFormat="1" ht="22.5" customHeight="1">
      <c r="B344" s="42"/>
      <c r="C344" s="194" t="s">
        <v>381</v>
      </c>
      <c r="D344" s="194" t="s">
        <v>139</v>
      </c>
      <c r="E344" s="195" t="s">
        <v>382</v>
      </c>
      <c r="F344" s="196" t="s">
        <v>383</v>
      </c>
      <c r="G344" s="197" t="s">
        <v>142</v>
      </c>
      <c r="H344" s="198">
        <v>1123.928</v>
      </c>
      <c r="I344" s="199"/>
      <c r="J344" s="200">
        <f>ROUND(I344*H344,2)</f>
        <v>0</v>
      </c>
      <c r="K344" s="196" t="s">
        <v>143</v>
      </c>
      <c r="L344" s="62"/>
      <c r="M344" s="201" t="s">
        <v>34</v>
      </c>
      <c r="N344" s="202" t="s">
        <v>48</v>
      </c>
      <c r="O344" s="43"/>
      <c r="P344" s="203">
        <f>O344*H344</f>
        <v>0</v>
      </c>
      <c r="Q344" s="203">
        <v>0.0004</v>
      </c>
      <c r="R344" s="203">
        <f>Q344*H344</f>
        <v>0.44957120000000006</v>
      </c>
      <c r="S344" s="203">
        <v>0</v>
      </c>
      <c r="T344" s="204">
        <f>S344*H344</f>
        <v>0</v>
      </c>
      <c r="AR344" s="24" t="s">
        <v>223</v>
      </c>
      <c r="AT344" s="24" t="s">
        <v>139</v>
      </c>
      <c r="AU344" s="24" t="s">
        <v>87</v>
      </c>
      <c r="AY344" s="24" t="s">
        <v>137</v>
      </c>
      <c r="BE344" s="205">
        <f>IF(N344="základní",J344,0)</f>
        <v>0</v>
      </c>
      <c r="BF344" s="205">
        <f>IF(N344="snížená",J344,0)</f>
        <v>0</v>
      </c>
      <c r="BG344" s="205">
        <f>IF(N344="zákl. přenesená",J344,0)</f>
        <v>0</v>
      </c>
      <c r="BH344" s="205">
        <f>IF(N344="sníž. přenesená",J344,0)</f>
        <v>0</v>
      </c>
      <c r="BI344" s="205">
        <f>IF(N344="nulová",J344,0)</f>
        <v>0</v>
      </c>
      <c r="BJ344" s="24" t="s">
        <v>82</v>
      </c>
      <c r="BK344" s="205">
        <f>ROUND(I344*H344,2)</f>
        <v>0</v>
      </c>
      <c r="BL344" s="24" t="s">
        <v>223</v>
      </c>
      <c r="BM344" s="24" t="s">
        <v>384</v>
      </c>
    </row>
    <row r="345" spans="2:51" s="11" customFormat="1" ht="13.5">
      <c r="B345" s="206"/>
      <c r="C345" s="207"/>
      <c r="D345" s="208" t="s">
        <v>146</v>
      </c>
      <c r="E345" s="209" t="s">
        <v>34</v>
      </c>
      <c r="F345" s="210" t="s">
        <v>187</v>
      </c>
      <c r="G345" s="207"/>
      <c r="H345" s="211" t="s">
        <v>34</v>
      </c>
      <c r="I345" s="212"/>
      <c r="J345" s="207"/>
      <c r="K345" s="207"/>
      <c r="L345" s="213"/>
      <c r="M345" s="214"/>
      <c r="N345" s="215"/>
      <c r="O345" s="215"/>
      <c r="P345" s="215"/>
      <c r="Q345" s="215"/>
      <c r="R345" s="215"/>
      <c r="S345" s="215"/>
      <c r="T345" s="216"/>
      <c r="AT345" s="217" t="s">
        <v>146</v>
      </c>
      <c r="AU345" s="217" t="s">
        <v>87</v>
      </c>
      <c r="AV345" s="11" t="s">
        <v>82</v>
      </c>
      <c r="AW345" s="11" t="s">
        <v>41</v>
      </c>
      <c r="AX345" s="11" t="s">
        <v>77</v>
      </c>
      <c r="AY345" s="217" t="s">
        <v>137</v>
      </c>
    </row>
    <row r="346" spans="2:51" s="11" customFormat="1" ht="13.5">
      <c r="B346" s="206"/>
      <c r="C346" s="207"/>
      <c r="D346" s="208" t="s">
        <v>146</v>
      </c>
      <c r="E346" s="209" t="s">
        <v>34</v>
      </c>
      <c r="F346" s="210" t="s">
        <v>188</v>
      </c>
      <c r="G346" s="207"/>
      <c r="H346" s="211" t="s">
        <v>34</v>
      </c>
      <c r="I346" s="212"/>
      <c r="J346" s="207"/>
      <c r="K346" s="207"/>
      <c r="L346" s="213"/>
      <c r="M346" s="214"/>
      <c r="N346" s="215"/>
      <c r="O346" s="215"/>
      <c r="P346" s="215"/>
      <c r="Q346" s="215"/>
      <c r="R346" s="215"/>
      <c r="S346" s="215"/>
      <c r="T346" s="216"/>
      <c r="AT346" s="217" t="s">
        <v>146</v>
      </c>
      <c r="AU346" s="217" t="s">
        <v>87</v>
      </c>
      <c r="AV346" s="11" t="s">
        <v>82</v>
      </c>
      <c r="AW346" s="11" t="s">
        <v>41</v>
      </c>
      <c r="AX346" s="11" t="s">
        <v>77</v>
      </c>
      <c r="AY346" s="217" t="s">
        <v>137</v>
      </c>
    </row>
    <row r="347" spans="2:51" s="11" customFormat="1" ht="13.5">
      <c r="B347" s="206"/>
      <c r="C347" s="207"/>
      <c r="D347" s="208" t="s">
        <v>146</v>
      </c>
      <c r="E347" s="209" t="s">
        <v>34</v>
      </c>
      <c r="F347" s="210" t="s">
        <v>385</v>
      </c>
      <c r="G347" s="207"/>
      <c r="H347" s="211" t="s">
        <v>34</v>
      </c>
      <c r="I347" s="212"/>
      <c r="J347" s="207"/>
      <c r="K347" s="207"/>
      <c r="L347" s="213"/>
      <c r="M347" s="214"/>
      <c r="N347" s="215"/>
      <c r="O347" s="215"/>
      <c r="P347" s="215"/>
      <c r="Q347" s="215"/>
      <c r="R347" s="215"/>
      <c r="S347" s="215"/>
      <c r="T347" s="216"/>
      <c r="AT347" s="217" t="s">
        <v>146</v>
      </c>
      <c r="AU347" s="217" t="s">
        <v>87</v>
      </c>
      <c r="AV347" s="11" t="s">
        <v>82</v>
      </c>
      <c r="AW347" s="11" t="s">
        <v>41</v>
      </c>
      <c r="AX347" s="11" t="s">
        <v>77</v>
      </c>
      <c r="AY347" s="217" t="s">
        <v>137</v>
      </c>
    </row>
    <row r="348" spans="2:51" s="12" customFormat="1" ht="13.5">
      <c r="B348" s="218"/>
      <c r="C348" s="219"/>
      <c r="D348" s="208" t="s">
        <v>146</v>
      </c>
      <c r="E348" s="220" t="s">
        <v>34</v>
      </c>
      <c r="F348" s="221" t="s">
        <v>189</v>
      </c>
      <c r="G348" s="219"/>
      <c r="H348" s="222">
        <v>561.964</v>
      </c>
      <c r="I348" s="223"/>
      <c r="J348" s="219"/>
      <c r="K348" s="219"/>
      <c r="L348" s="224"/>
      <c r="M348" s="225"/>
      <c r="N348" s="226"/>
      <c r="O348" s="226"/>
      <c r="P348" s="226"/>
      <c r="Q348" s="226"/>
      <c r="R348" s="226"/>
      <c r="S348" s="226"/>
      <c r="T348" s="227"/>
      <c r="AT348" s="228" t="s">
        <v>146</v>
      </c>
      <c r="AU348" s="228" t="s">
        <v>87</v>
      </c>
      <c r="AV348" s="12" t="s">
        <v>87</v>
      </c>
      <c r="AW348" s="12" t="s">
        <v>41</v>
      </c>
      <c r="AX348" s="12" t="s">
        <v>77</v>
      </c>
      <c r="AY348" s="228" t="s">
        <v>137</v>
      </c>
    </row>
    <row r="349" spans="2:51" s="11" customFormat="1" ht="13.5">
      <c r="B349" s="206"/>
      <c r="C349" s="207"/>
      <c r="D349" s="208" t="s">
        <v>146</v>
      </c>
      <c r="E349" s="209" t="s">
        <v>34</v>
      </c>
      <c r="F349" s="210" t="s">
        <v>386</v>
      </c>
      <c r="G349" s="207"/>
      <c r="H349" s="211" t="s">
        <v>34</v>
      </c>
      <c r="I349" s="212"/>
      <c r="J349" s="207"/>
      <c r="K349" s="207"/>
      <c r="L349" s="213"/>
      <c r="M349" s="214"/>
      <c r="N349" s="215"/>
      <c r="O349" s="215"/>
      <c r="P349" s="215"/>
      <c r="Q349" s="215"/>
      <c r="R349" s="215"/>
      <c r="S349" s="215"/>
      <c r="T349" s="216"/>
      <c r="AT349" s="217" t="s">
        <v>146</v>
      </c>
      <c r="AU349" s="217" t="s">
        <v>87</v>
      </c>
      <c r="AV349" s="11" t="s">
        <v>82</v>
      </c>
      <c r="AW349" s="11" t="s">
        <v>41</v>
      </c>
      <c r="AX349" s="11" t="s">
        <v>77</v>
      </c>
      <c r="AY349" s="217" t="s">
        <v>137</v>
      </c>
    </row>
    <row r="350" spans="2:51" s="12" customFormat="1" ht="13.5">
      <c r="B350" s="218"/>
      <c r="C350" s="219"/>
      <c r="D350" s="208" t="s">
        <v>146</v>
      </c>
      <c r="E350" s="220" t="s">
        <v>34</v>
      </c>
      <c r="F350" s="221" t="s">
        <v>189</v>
      </c>
      <c r="G350" s="219"/>
      <c r="H350" s="222">
        <v>561.964</v>
      </c>
      <c r="I350" s="223"/>
      <c r="J350" s="219"/>
      <c r="K350" s="219"/>
      <c r="L350" s="224"/>
      <c r="M350" s="225"/>
      <c r="N350" s="226"/>
      <c r="O350" s="226"/>
      <c r="P350" s="226"/>
      <c r="Q350" s="226"/>
      <c r="R350" s="226"/>
      <c r="S350" s="226"/>
      <c r="T350" s="227"/>
      <c r="AT350" s="228" t="s">
        <v>146</v>
      </c>
      <c r="AU350" s="228" t="s">
        <v>87</v>
      </c>
      <c r="AV350" s="12" t="s">
        <v>87</v>
      </c>
      <c r="AW350" s="12" t="s">
        <v>41</v>
      </c>
      <c r="AX350" s="12" t="s">
        <v>77</v>
      </c>
      <c r="AY350" s="228" t="s">
        <v>137</v>
      </c>
    </row>
    <row r="351" spans="2:51" s="13" customFormat="1" ht="13.5">
      <c r="B351" s="229"/>
      <c r="C351" s="230"/>
      <c r="D351" s="231" t="s">
        <v>146</v>
      </c>
      <c r="E351" s="232" t="s">
        <v>34</v>
      </c>
      <c r="F351" s="233" t="s">
        <v>150</v>
      </c>
      <c r="G351" s="230"/>
      <c r="H351" s="234">
        <v>1123.928</v>
      </c>
      <c r="I351" s="235"/>
      <c r="J351" s="230"/>
      <c r="K351" s="230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146</v>
      </c>
      <c r="AU351" s="240" t="s">
        <v>87</v>
      </c>
      <c r="AV351" s="13" t="s">
        <v>144</v>
      </c>
      <c r="AW351" s="13" t="s">
        <v>41</v>
      </c>
      <c r="AX351" s="13" t="s">
        <v>82</v>
      </c>
      <c r="AY351" s="240" t="s">
        <v>137</v>
      </c>
    </row>
    <row r="352" spans="2:65" s="1" customFormat="1" ht="22.5" customHeight="1">
      <c r="B352" s="42"/>
      <c r="C352" s="194" t="s">
        <v>387</v>
      </c>
      <c r="D352" s="194" t="s">
        <v>139</v>
      </c>
      <c r="E352" s="195" t="s">
        <v>388</v>
      </c>
      <c r="F352" s="196" t="s">
        <v>389</v>
      </c>
      <c r="G352" s="197" t="s">
        <v>142</v>
      </c>
      <c r="H352" s="198">
        <v>85.014</v>
      </c>
      <c r="I352" s="199"/>
      <c r="J352" s="200">
        <f>ROUND(I352*H352,2)</f>
        <v>0</v>
      </c>
      <c r="K352" s="196" t="s">
        <v>143</v>
      </c>
      <c r="L352" s="62"/>
      <c r="M352" s="201" t="s">
        <v>34</v>
      </c>
      <c r="N352" s="202" t="s">
        <v>48</v>
      </c>
      <c r="O352" s="43"/>
      <c r="P352" s="203">
        <f>O352*H352</f>
        <v>0</v>
      </c>
      <c r="Q352" s="203">
        <v>0.0004</v>
      </c>
      <c r="R352" s="203">
        <f>Q352*H352</f>
        <v>0.0340056</v>
      </c>
      <c r="S352" s="203">
        <v>0</v>
      </c>
      <c r="T352" s="204">
        <f>S352*H352</f>
        <v>0</v>
      </c>
      <c r="AR352" s="24" t="s">
        <v>223</v>
      </c>
      <c r="AT352" s="24" t="s">
        <v>139</v>
      </c>
      <c r="AU352" s="24" t="s">
        <v>87</v>
      </c>
      <c r="AY352" s="24" t="s">
        <v>137</v>
      </c>
      <c r="BE352" s="205">
        <f>IF(N352="základní",J352,0)</f>
        <v>0</v>
      </c>
      <c r="BF352" s="205">
        <f>IF(N352="snížená",J352,0)</f>
        <v>0</v>
      </c>
      <c r="BG352" s="205">
        <f>IF(N352="zákl. přenesená",J352,0)</f>
        <v>0</v>
      </c>
      <c r="BH352" s="205">
        <f>IF(N352="sníž. přenesená",J352,0)</f>
        <v>0</v>
      </c>
      <c r="BI352" s="205">
        <f>IF(N352="nulová",J352,0)</f>
        <v>0</v>
      </c>
      <c r="BJ352" s="24" t="s">
        <v>82</v>
      </c>
      <c r="BK352" s="205">
        <f>ROUND(I352*H352,2)</f>
        <v>0</v>
      </c>
      <c r="BL352" s="24" t="s">
        <v>223</v>
      </c>
      <c r="BM352" s="24" t="s">
        <v>390</v>
      </c>
    </row>
    <row r="353" spans="2:51" s="11" customFormat="1" ht="13.5">
      <c r="B353" s="206"/>
      <c r="C353" s="207"/>
      <c r="D353" s="208" t="s">
        <v>146</v>
      </c>
      <c r="E353" s="209" t="s">
        <v>34</v>
      </c>
      <c r="F353" s="210" t="s">
        <v>187</v>
      </c>
      <c r="G353" s="207"/>
      <c r="H353" s="211" t="s">
        <v>34</v>
      </c>
      <c r="I353" s="212"/>
      <c r="J353" s="207"/>
      <c r="K353" s="207"/>
      <c r="L353" s="213"/>
      <c r="M353" s="214"/>
      <c r="N353" s="215"/>
      <c r="O353" s="215"/>
      <c r="P353" s="215"/>
      <c r="Q353" s="215"/>
      <c r="R353" s="215"/>
      <c r="S353" s="215"/>
      <c r="T353" s="216"/>
      <c r="AT353" s="217" t="s">
        <v>146</v>
      </c>
      <c r="AU353" s="217" t="s">
        <v>87</v>
      </c>
      <c r="AV353" s="11" t="s">
        <v>82</v>
      </c>
      <c r="AW353" s="11" t="s">
        <v>41</v>
      </c>
      <c r="AX353" s="11" t="s">
        <v>77</v>
      </c>
      <c r="AY353" s="217" t="s">
        <v>137</v>
      </c>
    </row>
    <row r="354" spans="2:51" s="11" customFormat="1" ht="13.5">
      <c r="B354" s="206"/>
      <c r="C354" s="207"/>
      <c r="D354" s="208" t="s">
        <v>146</v>
      </c>
      <c r="E354" s="209" t="s">
        <v>34</v>
      </c>
      <c r="F354" s="210" t="s">
        <v>371</v>
      </c>
      <c r="G354" s="207"/>
      <c r="H354" s="211" t="s">
        <v>34</v>
      </c>
      <c r="I354" s="212"/>
      <c r="J354" s="207"/>
      <c r="K354" s="207"/>
      <c r="L354" s="213"/>
      <c r="M354" s="214"/>
      <c r="N354" s="215"/>
      <c r="O354" s="215"/>
      <c r="P354" s="215"/>
      <c r="Q354" s="215"/>
      <c r="R354" s="215"/>
      <c r="S354" s="215"/>
      <c r="T354" s="216"/>
      <c r="AT354" s="217" t="s">
        <v>146</v>
      </c>
      <c r="AU354" s="217" t="s">
        <v>87</v>
      </c>
      <c r="AV354" s="11" t="s">
        <v>82</v>
      </c>
      <c r="AW354" s="11" t="s">
        <v>41</v>
      </c>
      <c r="AX354" s="11" t="s">
        <v>77</v>
      </c>
      <c r="AY354" s="217" t="s">
        <v>137</v>
      </c>
    </row>
    <row r="355" spans="2:51" s="11" customFormat="1" ht="13.5">
      <c r="B355" s="206"/>
      <c r="C355" s="207"/>
      <c r="D355" s="208" t="s">
        <v>146</v>
      </c>
      <c r="E355" s="209" t="s">
        <v>34</v>
      </c>
      <c r="F355" s="210" t="s">
        <v>385</v>
      </c>
      <c r="G355" s="207"/>
      <c r="H355" s="211" t="s">
        <v>34</v>
      </c>
      <c r="I355" s="212"/>
      <c r="J355" s="207"/>
      <c r="K355" s="207"/>
      <c r="L355" s="213"/>
      <c r="M355" s="214"/>
      <c r="N355" s="215"/>
      <c r="O355" s="215"/>
      <c r="P355" s="215"/>
      <c r="Q355" s="215"/>
      <c r="R355" s="215"/>
      <c r="S355" s="215"/>
      <c r="T355" s="216"/>
      <c r="AT355" s="217" t="s">
        <v>146</v>
      </c>
      <c r="AU355" s="217" t="s">
        <v>87</v>
      </c>
      <c r="AV355" s="11" t="s">
        <v>82</v>
      </c>
      <c r="AW355" s="11" t="s">
        <v>41</v>
      </c>
      <c r="AX355" s="11" t="s">
        <v>77</v>
      </c>
      <c r="AY355" s="217" t="s">
        <v>137</v>
      </c>
    </row>
    <row r="356" spans="2:51" s="12" customFormat="1" ht="13.5">
      <c r="B356" s="218"/>
      <c r="C356" s="219"/>
      <c r="D356" s="208" t="s">
        <v>146</v>
      </c>
      <c r="E356" s="220" t="s">
        <v>34</v>
      </c>
      <c r="F356" s="221" t="s">
        <v>372</v>
      </c>
      <c r="G356" s="219"/>
      <c r="H356" s="222">
        <v>9.979</v>
      </c>
      <c r="I356" s="223"/>
      <c r="J356" s="219"/>
      <c r="K356" s="219"/>
      <c r="L356" s="224"/>
      <c r="M356" s="225"/>
      <c r="N356" s="226"/>
      <c r="O356" s="226"/>
      <c r="P356" s="226"/>
      <c r="Q356" s="226"/>
      <c r="R356" s="226"/>
      <c r="S356" s="226"/>
      <c r="T356" s="227"/>
      <c r="AT356" s="228" t="s">
        <v>146</v>
      </c>
      <c r="AU356" s="228" t="s">
        <v>87</v>
      </c>
      <c r="AV356" s="12" t="s">
        <v>87</v>
      </c>
      <c r="AW356" s="12" t="s">
        <v>41</v>
      </c>
      <c r="AX356" s="12" t="s">
        <v>77</v>
      </c>
      <c r="AY356" s="228" t="s">
        <v>137</v>
      </c>
    </row>
    <row r="357" spans="2:51" s="12" customFormat="1" ht="13.5">
      <c r="B357" s="218"/>
      <c r="C357" s="219"/>
      <c r="D357" s="208" t="s">
        <v>146</v>
      </c>
      <c r="E357" s="220" t="s">
        <v>34</v>
      </c>
      <c r="F357" s="221" t="s">
        <v>373</v>
      </c>
      <c r="G357" s="219"/>
      <c r="H357" s="222">
        <v>32.528</v>
      </c>
      <c r="I357" s="223"/>
      <c r="J357" s="219"/>
      <c r="K357" s="219"/>
      <c r="L357" s="224"/>
      <c r="M357" s="225"/>
      <c r="N357" s="226"/>
      <c r="O357" s="226"/>
      <c r="P357" s="226"/>
      <c r="Q357" s="226"/>
      <c r="R357" s="226"/>
      <c r="S357" s="226"/>
      <c r="T357" s="227"/>
      <c r="AT357" s="228" t="s">
        <v>146</v>
      </c>
      <c r="AU357" s="228" t="s">
        <v>87</v>
      </c>
      <c r="AV357" s="12" t="s">
        <v>87</v>
      </c>
      <c r="AW357" s="12" t="s">
        <v>41</v>
      </c>
      <c r="AX357" s="12" t="s">
        <v>77</v>
      </c>
      <c r="AY357" s="228" t="s">
        <v>137</v>
      </c>
    </row>
    <row r="358" spans="2:51" s="11" customFormat="1" ht="13.5">
      <c r="B358" s="206"/>
      <c r="C358" s="207"/>
      <c r="D358" s="208" t="s">
        <v>146</v>
      </c>
      <c r="E358" s="209" t="s">
        <v>34</v>
      </c>
      <c r="F358" s="210" t="s">
        <v>386</v>
      </c>
      <c r="G358" s="207"/>
      <c r="H358" s="211" t="s">
        <v>34</v>
      </c>
      <c r="I358" s="212"/>
      <c r="J358" s="207"/>
      <c r="K358" s="207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146</v>
      </c>
      <c r="AU358" s="217" t="s">
        <v>87</v>
      </c>
      <c r="AV358" s="11" t="s">
        <v>82</v>
      </c>
      <c r="AW358" s="11" t="s">
        <v>41</v>
      </c>
      <c r="AX358" s="11" t="s">
        <v>77</v>
      </c>
      <c r="AY358" s="217" t="s">
        <v>137</v>
      </c>
    </row>
    <row r="359" spans="2:51" s="12" customFormat="1" ht="13.5">
      <c r="B359" s="218"/>
      <c r="C359" s="219"/>
      <c r="D359" s="208" t="s">
        <v>146</v>
      </c>
      <c r="E359" s="220" t="s">
        <v>34</v>
      </c>
      <c r="F359" s="221" t="s">
        <v>372</v>
      </c>
      <c r="G359" s="219"/>
      <c r="H359" s="222">
        <v>9.979</v>
      </c>
      <c r="I359" s="223"/>
      <c r="J359" s="219"/>
      <c r="K359" s="219"/>
      <c r="L359" s="224"/>
      <c r="M359" s="225"/>
      <c r="N359" s="226"/>
      <c r="O359" s="226"/>
      <c r="P359" s="226"/>
      <c r="Q359" s="226"/>
      <c r="R359" s="226"/>
      <c r="S359" s="226"/>
      <c r="T359" s="227"/>
      <c r="AT359" s="228" t="s">
        <v>146</v>
      </c>
      <c r="AU359" s="228" t="s">
        <v>87</v>
      </c>
      <c r="AV359" s="12" t="s">
        <v>87</v>
      </c>
      <c r="AW359" s="12" t="s">
        <v>41</v>
      </c>
      <c r="AX359" s="12" t="s">
        <v>77</v>
      </c>
      <c r="AY359" s="228" t="s">
        <v>137</v>
      </c>
    </row>
    <row r="360" spans="2:51" s="12" customFormat="1" ht="13.5">
      <c r="B360" s="218"/>
      <c r="C360" s="219"/>
      <c r="D360" s="208" t="s">
        <v>146</v>
      </c>
      <c r="E360" s="220" t="s">
        <v>34</v>
      </c>
      <c r="F360" s="221" t="s">
        <v>373</v>
      </c>
      <c r="G360" s="219"/>
      <c r="H360" s="222">
        <v>32.528</v>
      </c>
      <c r="I360" s="223"/>
      <c r="J360" s="219"/>
      <c r="K360" s="219"/>
      <c r="L360" s="224"/>
      <c r="M360" s="225"/>
      <c r="N360" s="226"/>
      <c r="O360" s="226"/>
      <c r="P360" s="226"/>
      <c r="Q360" s="226"/>
      <c r="R360" s="226"/>
      <c r="S360" s="226"/>
      <c r="T360" s="227"/>
      <c r="AT360" s="228" t="s">
        <v>146</v>
      </c>
      <c r="AU360" s="228" t="s">
        <v>87</v>
      </c>
      <c r="AV360" s="12" t="s">
        <v>87</v>
      </c>
      <c r="AW360" s="12" t="s">
        <v>41</v>
      </c>
      <c r="AX360" s="12" t="s">
        <v>77</v>
      </c>
      <c r="AY360" s="228" t="s">
        <v>137</v>
      </c>
    </row>
    <row r="361" spans="2:51" s="13" customFormat="1" ht="13.5">
      <c r="B361" s="229"/>
      <c r="C361" s="230"/>
      <c r="D361" s="231" t="s">
        <v>146</v>
      </c>
      <c r="E361" s="232" t="s">
        <v>34</v>
      </c>
      <c r="F361" s="233" t="s">
        <v>150</v>
      </c>
      <c r="G361" s="230"/>
      <c r="H361" s="234">
        <v>85.014</v>
      </c>
      <c r="I361" s="235"/>
      <c r="J361" s="230"/>
      <c r="K361" s="230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146</v>
      </c>
      <c r="AU361" s="240" t="s">
        <v>87</v>
      </c>
      <c r="AV361" s="13" t="s">
        <v>144</v>
      </c>
      <c r="AW361" s="13" t="s">
        <v>41</v>
      </c>
      <c r="AX361" s="13" t="s">
        <v>82</v>
      </c>
      <c r="AY361" s="240" t="s">
        <v>137</v>
      </c>
    </row>
    <row r="362" spans="2:65" s="1" customFormat="1" ht="22.5" customHeight="1">
      <c r="B362" s="42"/>
      <c r="C362" s="244" t="s">
        <v>391</v>
      </c>
      <c r="D362" s="244" t="s">
        <v>264</v>
      </c>
      <c r="E362" s="245" t="s">
        <v>392</v>
      </c>
      <c r="F362" s="246" t="s">
        <v>393</v>
      </c>
      <c r="G362" s="247" t="s">
        <v>142</v>
      </c>
      <c r="H362" s="248">
        <v>695.142</v>
      </c>
      <c r="I362" s="249"/>
      <c r="J362" s="250">
        <f>ROUND(I362*H362,2)</f>
        <v>0</v>
      </c>
      <c r="K362" s="246" t="s">
        <v>143</v>
      </c>
      <c r="L362" s="251"/>
      <c r="M362" s="252" t="s">
        <v>34</v>
      </c>
      <c r="N362" s="253" t="s">
        <v>48</v>
      </c>
      <c r="O362" s="43"/>
      <c r="P362" s="203">
        <f>O362*H362</f>
        <v>0</v>
      </c>
      <c r="Q362" s="203">
        <v>0.0045</v>
      </c>
      <c r="R362" s="203">
        <f>Q362*H362</f>
        <v>3.128139</v>
      </c>
      <c r="S362" s="203">
        <v>0</v>
      </c>
      <c r="T362" s="204">
        <f>S362*H362</f>
        <v>0</v>
      </c>
      <c r="AR362" s="24" t="s">
        <v>287</v>
      </c>
      <c r="AT362" s="24" t="s">
        <v>264</v>
      </c>
      <c r="AU362" s="24" t="s">
        <v>87</v>
      </c>
      <c r="AY362" s="24" t="s">
        <v>137</v>
      </c>
      <c r="BE362" s="205">
        <f>IF(N362="základní",J362,0)</f>
        <v>0</v>
      </c>
      <c r="BF362" s="205">
        <f>IF(N362="snížená",J362,0)</f>
        <v>0</v>
      </c>
      <c r="BG362" s="205">
        <f>IF(N362="zákl. přenesená",J362,0)</f>
        <v>0</v>
      </c>
      <c r="BH362" s="205">
        <f>IF(N362="sníž. přenesená",J362,0)</f>
        <v>0</v>
      </c>
      <c r="BI362" s="205">
        <f>IF(N362="nulová",J362,0)</f>
        <v>0</v>
      </c>
      <c r="BJ362" s="24" t="s">
        <v>82</v>
      </c>
      <c r="BK362" s="205">
        <f>ROUND(I362*H362,2)</f>
        <v>0</v>
      </c>
      <c r="BL362" s="24" t="s">
        <v>223</v>
      </c>
      <c r="BM362" s="24" t="s">
        <v>394</v>
      </c>
    </row>
    <row r="363" spans="2:51" s="11" customFormat="1" ht="13.5">
      <c r="B363" s="206"/>
      <c r="C363" s="207"/>
      <c r="D363" s="208" t="s">
        <v>146</v>
      </c>
      <c r="E363" s="209" t="s">
        <v>34</v>
      </c>
      <c r="F363" s="210" t="s">
        <v>187</v>
      </c>
      <c r="G363" s="207"/>
      <c r="H363" s="211" t="s">
        <v>34</v>
      </c>
      <c r="I363" s="212"/>
      <c r="J363" s="207"/>
      <c r="K363" s="207"/>
      <c r="L363" s="213"/>
      <c r="M363" s="214"/>
      <c r="N363" s="215"/>
      <c r="O363" s="215"/>
      <c r="P363" s="215"/>
      <c r="Q363" s="215"/>
      <c r="R363" s="215"/>
      <c r="S363" s="215"/>
      <c r="T363" s="216"/>
      <c r="AT363" s="217" t="s">
        <v>146</v>
      </c>
      <c r="AU363" s="217" t="s">
        <v>87</v>
      </c>
      <c r="AV363" s="11" t="s">
        <v>82</v>
      </c>
      <c r="AW363" s="11" t="s">
        <v>41</v>
      </c>
      <c r="AX363" s="11" t="s">
        <v>77</v>
      </c>
      <c r="AY363" s="217" t="s">
        <v>137</v>
      </c>
    </row>
    <row r="364" spans="2:51" s="11" customFormat="1" ht="13.5">
      <c r="B364" s="206"/>
      <c r="C364" s="207"/>
      <c r="D364" s="208" t="s">
        <v>146</v>
      </c>
      <c r="E364" s="209" t="s">
        <v>34</v>
      </c>
      <c r="F364" s="210" t="s">
        <v>188</v>
      </c>
      <c r="G364" s="207"/>
      <c r="H364" s="211" t="s">
        <v>34</v>
      </c>
      <c r="I364" s="212"/>
      <c r="J364" s="207"/>
      <c r="K364" s="207"/>
      <c r="L364" s="213"/>
      <c r="M364" s="214"/>
      <c r="N364" s="215"/>
      <c r="O364" s="215"/>
      <c r="P364" s="215"/>
      <c r="Q364" s="215"/>
      <c r="R364" s="215"/>
      <c r="S364" s="215"/>
      <c r="T364" s="216"/>
      <c r="AT364" s="217" t="s">
        <v>146</v>
      </c>
      <c r="AU364" s="217" t="s">
        <v>87</v>
      </c>
      <c r="AV364" s="11" t="s">
        <v>82</v>
      </c>
      <c r="AW364" s="11" t="s">
        <v>41</v>
      </c>
      <c r="AX364" s="11" t="s">
        <v>77</v>
      </c>
      <c r="AY364" s="217" t="s">
        <v>137</v>
      </c>
    </row>
    <row r="365" spans="2:51" s="12" customFormat="1" ht="13.5">
      <c r="B365" s="218"/>
      <c r="C365" s="219"/>
      <c r="D365" s="208" t="s">
        <v>146</v>
      </c>
      <c r="E365" s="220" t="s">
        <v>34</v>
      </c>
      <c r="F365" s="221" t="s">
        <v>189</v>
      </c>
      <c r="G365" s="219"/>
      <c r="H365" s="222">
        <v>561.964</v>
      </c>
      <c r="I365" s="223"/>
      <c r="J365" s="219"/>
      <c r="K365" s="219"/>
      <c r="L365" s="224"/>
      <c r="M365" s="225"/>
      <c r="N365" s="226"/>
      <c r="O365" s="226"/>
      <c r="P365" s="226"/>
      <c r="Q365" s="226"/>
      <c r="R365" s="226"/>
      <c r="S365" s="226"/>
      <c r="T365" s="227"/>
      <c r="AT365" s="228" t="s">
        <v>146</v>
      </c>
      <c r="AU365" s="228" t="s">
        <v>87</v>
      </c>
      <c r="AV365" s="12" t="s">
        <v>87</v>
      </c>
      <c r="AW365" s="12" t="s">
        <v>41</v>
      </c>
      <c r="AX365" s="12" t="s">
        <v>77</v>
      </c>
      <c r="AY365" s="228" t="s">
        <v>137</v>
      </c>
    </row>
    <row r="366" spans="2:51" s="11" customFormat="1" ht="13.5">
      <c r="B366" s="206"/>
      <c r="C366" s="207"/>
      <c r="D366" s="208" t="s">
        <v>146</v>
      </c>
      <c r="E366" s="209" t="s">
        <v>34</v>
      </c>
      <c r="F366" s="210" t="s">
        <v>395</v>
      </c>
      <c r="G366" s="207"/>
      <c r="H366" s="211" t="s">
        <v>34</v>
      </c>
      <c r="I366" s="212"/>
      <c r="J366" s="207"/>
      <c r="K366" s="207"/>
      <c r="L366" s="213"/>
      <c r="M366" s="214"/>
      <c r="N366" s="215"/>
      <c r="O366" s="215"/>
      <c r="P366" s="215"/>
      <c r="Q366" s="215"/>
      <c r="R366" s="215"/>
      <c r="S366" s="215"/>
      <c r="T366" s="216"/>
      <c r="AT366" s="217" t="s">
        <v>146</v>
      </c>
      <c r="AU366" s="217" t="s">
        <v>87</v>
      </c>
      <c r="AV366" s="11" t="s">
        <v>82</v>
      </c>
      <c r="AW366" s="11" t="s">
        <v>41</v>
      </c>
      <c r="AX366" s="11" t="s">
        <v>77</v>
      </c>
      <c r="AY366" s="217" t="s">
        <v>137</v>
      </c>
    </row>
    <row r="367" spans="2:51" s="12" customFormat="1" ht="13.5">
      <c r="B367" s="218"/>
      <c r="C367" s="219"/>
      <c r="D367" s="208" t="s">
        <v>146</v>
      </c>
      <c r="E367" s="220" t="s">
        <v>34</v>
      </c>
      <c r="F367" s="221" t="s">
        <v>372</v>
      </c>
      <c r="G367" s="219"/>
      <c r="H367" s="222">
        <v>9.979</v>
      </c>
      <c r="I367" s="223"/>
      <c r="J367" s="219"/>
      <c r="K367" s="219"/>
      <c r="L367" s="224"/>
      <c r="M367" s="225"/>
      <c r="N367" s="226"/>
      <c r="O367" s="226"/>
      <c r="P367" s="226"/>
      <c r="Q367" s="226"/>
      <c r="R367" s="226"/>
      <c r="S367" s="226"/>
      <c r="T367" s="227"/>
      <c r="AT367" s="228" t="s">
        <v>146</v>
      </c>
      <c r="AU367" s="228" t="s">
        <v>87</v>
      </c>
      <c r="AV367" s="12" t="s">
        <v>87</v>
      </c>
      <c r="AW367" s="12" t="s">
        <v>41</v>
      </c>
      <c r="AX367" s="12" t="s">
        <v>77</v>
      </c>
      <c r="AY367" s="228" t="s">
        <v>137</v>
      </c>
    </row>
    <row r="368" spans="2:51" s="12" customFormat="1" ht="13.5">
      <c r="B368" s="218"/>
      <c r="C368" s="219"/>
      <c r="D368" s="208" t="s">
        <v>146</v>
      </c>
      <c r="E368" s="220" t="s">
        <v>34</v>
      </c>
      <c r="F368" s="221" t="s">
        <v>373</v>
      </c>
      <c r="G368" s="219"/>
      <c r="H368" s="222">
        <v>32.528</v>
      </c>
      <c r="I368" s="223"/>
      <c r="J368" s="219"/>
      <c r="K368" s="219"/>
      <c r="L368" s="224"/>
      <c r="M368" s="225"/>
      <c r="N368" s="226"/>
      <c r="O368" s="226"/>
      <c r="P368" s="226"/>
      <c r="Q368" s="226"/>
      <c r="R368" s="226"/>
      <c r="S368" s="226"/>
      <c r="T368" s="227"/>
      <c r="AT368" s="228" t="s">
        <v>146</v>
      </c>
      <c r="AU368" s="228" t="s">
        <v>87</v>
      </c>
      <c r="AV368" s="12" t="s">
        <v>87</v>
      </c>
      <c r="AW368" s="12" t="s">
        <v>41</v>
      </c>
      <c r="AX368" s="12" t="s">
        <v>77</v>
      </c>
      <c r="AY368" s="228" t="s">
        <v>137</v>
      </c>
    </row>
    <row r="369" spans="2:51" s="13" customFormat="1" ht="13.5">
      <c r="B369" s="229"/>
      <c r="C369" s="230"/>
      <c r="D369" s="208" t="s">
        <v>146</v>
      </c>
      <c r="E369" s="241" t="s">
        <v>34</v>
      </c>
      <c r="F369" s="242" t="s">
        <v>150</v>
      </c>
      <c r="G369" s="230"/>
      <c r="H369" s="243">
        <v>604.471</v>
      </c>
      <c r="I369" s="235"/>
      <c r="J369" s="230"/>
      <c r="K369" s="230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146</v>
      </c>
      <c r="AU369" s="240" t="s">
        <v>87</v>
      </c>
      <c r="AV369" s="13" t="s">
        <v>144</v>
      </c>
      <c r="AW369" s="13" t="s">
        <v>41</v>
      </c>
      <c r="AX369" s="13" t="s">
        <v>77</v>
      </c>
      <c r="AY369" s="240" t="s">
        <v>137</v>
      </c>
    </row>
    <row r="370" spans="2:51" s="12" customFormat="1" ht="13.5">
      <c r="B370" s="218"/>
      <c r="C370" s="219"/>
      <c r="D370" s="208" t="s">
        <v>146</v>
      </c>
      <c r="E370" s="220" t="s">
        <v>34</v>
      </c>
      <c r="F370" s="221" t="s">
        <v>396</v>
      </c>
      <c r="G370" s="219"/>
      <c r="H370" s="222">
        <v>695.142</v>
      </c>
      <c r="I370" s="223"/>
      <c r="J370" s="219"/>
      <c r="K370" s="219"/>
      <c r="L370" s="224"/>
      <c r="M370" s="225"/>
      <c r="N370" s="226"/>
      <c r="O370" s="226"/>
      <c r="P370" s="226"/>
      <c r="Q370" s="226"/>
      <c r="R370" s="226"/>
      <c r="S370" s="226"/>
      <c r="T370" s="227"/>
      <c r="AT370" s="228" t="s">
        <v>146</v>
      </c>
      <c r="AU370" s="228" t="s">
        <v>87</v>
      </c>
      <c r="AV370" s="12" t="s">
        <v>87</v>
      </c>
      <c r="AW370" s="12" t="s">
        <v>41</v>
      </c>
      <c r="AX370" s="12" t="s">
        <v>77</v>
      </c>
      <c r="AY370" s="228" t="s">
        <v>137</v>
      </c>
    </row>
    <row r="371" spans="2:51" s="13" customFormat="1" ht="13.5">
      <c r="B371" s="229"/>
      <c r="C371" s="230"/>
      <c r="D371" s="231" t="s">
        <v>146</v>
      </c>
      <c r="E371" s="232" t="s">
        <v>34</v>
      </c>
      <c r="F371" s="233" t="s">
        <v>150</v>
      </c>
      <c r="G371" s="230"/>
      <c r="H371" s="234">
        <v>695.142</v>
      </c>
      <c r="I371" s="235"/>
      <c r="J371" s="230"/>
      <c r="K371" s="230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146</v>
      </c>
      <c r="AU371" s="240" t="s">
        <v>87</v>
      </c>
      <c r="AV371" s="13" t="s">
        <v>144</v>
      </c>
      <c r="AW371" s="13" t="s">
        <v>41</v>
      </c>
      <c r="AX371" s="13" t="s">
        <v>82</v>
      </c>
      <c r="AY371" s="240" t="s">
        <v>137</v>
      </c>
    </row>
    <row r="372" spans="2:65" s="1" customFormat="1" ht="31.5" customHeight="1">
      <c r="B372" s="42"/>
      <c r="C372" s="244" t="s">
        <v>397</v>
      </c>
      <c r="D372" s="244" t="s">
        <v>264</v>
      </c>
      <c r="E372" s="245" t="s">
        <v>398</v>
      </c>
      <c r="F372" s="246" t="s">
        <v>399</v>
      </c>
      <c r="G372" s="247" t="s">
        <v>142</v>
      </c>
      <c r="H372" s="248">
        <v>695.142</v>
      </c>
      <c r="I372" s="249"/>
      <c r="J372" s="250">
        <f>ROUND(I372*H372,2)</f>
        <v>0</v>
      </c>
      <c r="K372" s="246" t="s">
        <v>143</v>
      </c>
      <c r="L372" s="251"/>
      <c r="M372" s="252" t="s">
        <v>34</v>
      </c>
      <c r="N372" s="253" t="s">
        <v>48</v>
      </c>
      <c r="O372" s="43"/>
      <c r="P372" s="203">
        <f>O372*H372</f>
        <v>0</v>
      </c>
      <c r="Q372" s="203">
        <v>0.0049</v>
      </c>
      <c r="R372" s="203">
        <f>Q372*H372</f>
        <v>3.4061958000000003</v>
      </c>
      <c r="S372" s="203">
        <v>0</v>
      </c>
      <c r="T372" s="204">
        <f>S372*H372</f>
        <v>0</v>
      </c>
      <c r="AR372" s="24" t="s">
        <v>287</v>
      </c>
      <c r="AT372" s="24" t="s">
        <v>264</v>
      </c>
      <c r="AU372" s="24" t="s">
        <v>87</v>
      </c>
      <c r="AY372" s="24" t="s">
        <v>137</v>
      </c>
      <c r="BE372" s="205">
        <f>IF(N372="základní",J372,0)</f>
        <v>0</v>
      </c>
      <c r="BF372" s="205">
        <f>IF(N372="snížená",J372,0)</f>
        <v>0</v>
      </c>
      <c r="BG372" s="205">
        <f>IF(N372="zákl. přenesená",J372,0)</f>
        <v>0</v>
      </c>
      <c r="BH372" s="205">
        <f>IF(N372="sníž. přenesená",J372,0)</f>
        <v>0</v>
      </c>
      <c r="BI372" s="205">
        <f>IF(N372="nulová",J372,0)</f>
        <v>0</v>
      </c>
      <c r="BJ372" s="24" t="s">
        <v>82</v>
      </c>
      <c r="BK372" s="205">
        <f>ROUND(I372*H372,2)</f>
        <v>0</v>
      </c>
      <c r="BL372" s="24" t="s">
        <v>223</v>
      </c>
      <c r="BM372" s="24" t="s">
        <v>400</v>
      </c>
    </row>
    <row r="373" spans="2:51" s="11" customFormat="1" ht="13.5">
      <c r="B373" s="206"/>
      <c r="C373" s="207"/>
      <c r="D373" s="208" t="s">
        <v>146</v>
      </c>
      <c r="E373" s="209" t="s">
        <v>34</v>
      </c>
      <c r="F373" s="210" t="s">
        <v>187</v>
      </c>
      <c r="G373" s="207"/>
      <c r="H373" s="211" t="s">
        <v>34</v>
      </c>
      <c r="I373" s="212"/>
      <c r="J373" s="207"/>
      <c r="K373" s="207"/>
      <c r="L373" s="213"/>
      <c r="M373" s="214"/>
      <c r="N373" s="215"/>
      <c r="O373" s="215"/>
      <c r="P373" s="215"/>
      <c r="Q373" s="215"/>
      <c r="R373" s="215"/>
      <c r="S373" s="215"/>
      <c r="T373" s="216"/>
      <c r="AT373" s="217" t="s">
        <v>146</v>
      </c>
      <c r="AU373" s="217" t="s">
        <v>87</v>
      </c>
      <c r="AV373" s="11" t="s">
        <v>82</v>
      </c>
      <c r="AW373" s="11" t="s">
        <v>41</v>
      </c>
      <c r="AX373" s="11" t="s">
        <v>77</v>
      </c>
      <c r="AY373" s="217" t="s">
        <v>137</v>
      </c>
    </row>
    <row r="374" spans="2:51" s="11" customFormat="1" ht="13.5">
      <c r="B374" s="206"/>
      <c r="C374" s="207"/>
      <c r="D374" s="208" t="s">
        <v>146</v>
      </c>
      <c r="E374" s="209" t="s">
        <v>34</v>
      </c>
      <c r="F374" s="210" t="s">
        <v>188</v>
      </c>
      <c r="G374" s="207"/>
      <c r="H374" s="211" t="s">
        <v>34</v>
      </c>
      <c r="I374" s="212"/>
      <c r="J374" s="207"/>
      <c r="K374" s="207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146</v>
      </c>
      <c r="AU374" s="217" t="s">
        <v>87</v>
      </c>
      <c r="AV374" s="11" t="s">
        <v>82</v>
      </c>
      <c r="AW374" s="11" t="s">
        <v>41</v>
      </c>
      <c r="AX374" s="11" t="s">
        <v>77</v>
      </c>
      <c r="AY374" s="217" t="s">
        <v>137</v>
      </c>
    </row>
    <row r="375" spans="2:51" s="12" customFormat="1" ht="13.5">
      <c r="B375" s="218"/>
      <c r="C375" s="219"/>
      <c r="D375" s="208" t="s">
        <v>146</v>
      </c>
      <c r="E375" s="220" t="s">
        <v>34</v>
      </c>
      <c r="F375" s="221" t="s">
        <v>189</v>
      </c>
      <c r="G375" s="219"/>
      <c r="H375" s="222">
        <v>561.964</v>
      </c>
      <c r="I375" s="223"/>
      <c r="J375" s="219"/>
      <c r="K375" s="219"/>
      <c r="L375" s="224"/>
      <c r="M375" s="225"/>
      <c r="N375" s="226"/>
      <c r="O375" s="226"/>
      <c r="P375" s="226"/>
      <c r="Q375" s="226"/>
      <c r="R375" s="226"/>
      <c r="S375" s="226"/>
      <c r="T375" s="227"/>
      <c r="AT375" s="228" t="s">
        <v>146</v>
      </c>
      <c r="AU375" s="228" t="s">
        <v>87</v>
      </c>
      <c r="AV375" s="12" t="s">
        <v>87</v>
      </c>
      <c r="AW375" s="12" t="s">
        <v>41</v>
      </c>
      <c r="AX375" s="12" t="s">
        <v>77</v>
      </c>
      <c r="AY375" s="228" t="s">
        <v>137</v>
      </c>
    </row>
    <row r="376" spans="2:51" s="11" customFormat="1" ht="13.5">
      <c r="B376" s="206"/>
      <c r="C376" s="207"/>
      <c r="D376" s="208" t="s">
        <v>146</v>
      </c>
      <c r="E376" s="209" t="s">
        <v>34</v>
      </c>
      <c r="F376" s="210" t="s">
        <v>395</v>
      </c>
      <c r="G376" s="207"/>
      <c r="H376" s="211" t="s">
        <v>34</v>
      </c>
      <c r="I376" s="212"/>
      <c r="J376" s="207"/>
      <c r="K376" s="207"/>
      <c r="L376" s="213"/>
      <c r="M376" s="214"/>
      <c r="N376" s="215"/>
      <c r="O376" s="215"/>
      <c r="P376" s="215"/>
      <c r="Q376" s="215"/>
      <c r="R376" s="215"/>
      <c r="S376" s="215"/>
      <c r="T376" s="216"/>
      <c r="AT376" s="217" t="s">
        <v>146</v>
      </c>
      <c r="AU376" s="217" t="s">
        <v>87</v>
      </c>
      <c r="AV376" s="11" t="s">
        <v>82</v>
      </c>
      <c r="AW376" s="11" t="s">
        <v>41</v>
      </c>
      <c r="AX376" s="11" t="s">
        <v>77</v>
      </c>
      <c r="AY376" s="217" t="s">
        <v>137</v>
      </c>
    </row>
    <row r="377" spans="2:51" s="12" customFormat="1" ht="13.5">
      <c r="B377" s="218"/>
      <c r="C377" s="219"/>
      <c r="D377" s="208" t="s">
        <v>146</v>
      </c>
      <c r="E377" s="220" t="s">
        <v>34</v>
      </c>
      <c r="F377" s="221" t="s">
        <v>372</v>
      </c>
      <c r="G377" s="219"/>
      <c r="H377" s="222">
        <v>9.979</v>
      </c>
      <c r="I377" s="223"/>
      <c r="J377" s="219"/>
      <c r="K377" s="219"/>
      <c r="L377" s="224"/>
      <c r="M377" s="225"/>
      <c r="N377" s="226"/>
      <c r="O377" s="226"/>
      <c r="P377" s="226"/>
      <c r="Q377" s="226"/>
      <c r="R377" s="226"/>
      <c r="S377" s="226"/>
      <c r="T377" s="227"/>
      <c r="AT377" s="228" t="s">
        <v>146</v>
      </c>
      <c r="AU377" s="228" t="s">
        <v>87</v>
      </c>
      <c r="AV377" s="12" t="s">
        <v>87</v>
      </c>
      <c r="AW377" s="12" t="s">
        <v>41</v>
      </c>
      <c r="AX377" s="12" t="s">
        <v>77</v>
      </c>
      <c r="AY377" s="228" t="s">
        <v>137</v>
      </c>
    </row>
    <row r="378" spans="2:51" s="12" customFormat="1" ht="13.5">
      <c r="B378" s="218"/>
      <c r="C378" s="219"/>
      <c r="D378" s="208" t="s">
        <v>146</v>
      </c>
      <c r="E378" s="220" t="s">
        <v>34</v>
      </c>
      <c r="F378" s="221" t="s">
        <v>373</v>
      </c>
      <c r="G378" s="219"/>
      <c r="H378" s="222">
        <v>32.528</v>
      </c>
      <c r="I378" s="223"/>
      <c r="J378" s="219"/>
      <c r="K378" s="219"/>
      <c r="L378" s="224"/>
      <c r="M378" s="225"/>
      <c r="N378" s="226"/>
      <c r="O378" s="226"/>
      <c r="P378" s="226"/>
      <c r="Q378" s="226"/>
      <c r="R378" s="226"/>
      <c r="S378" s="226"/>
      <c r="T378" s="227"/>
      <c r="AT378" s="228" t="s">
        <v>146</v>
      </c>
      <c r="AU378" s="228" t="s">
        <v>87</v>
      </c>
      <c r="AV378" s="12" t="s">
        <v>87</v>
      </c>
      <c r="AW378" s="12" t="s">
        <v>41</v>
      </c>
      <c r="AX378" s="12" t="s">
        <v>77</v>
      </c>
      <c r="AY378" s="228" t="s">
        <v>137</v>
      </c>
    </row>
    <row r="379" spans="2:51" s="13" customFormat="1" ht="13.5">
      <c r="B379" s="229"/>
      <c r="C379" s="230"/>
      <c r="D379" s="208" t="s">
        <v>146</v>
      </c>
      <c r="E379" s="241" t="s">
        <v>34</v>
      </c>
      <c r="F379" s="242" t="s">
        <v>150</v>
      </c>
      <c r="G379" s="230"/>
      <c r="H379" s="243">
        <v>604.471</v>
      </c>
      <c r="I379" s="235"/>
      <c r="J379" s="230"/>
      <c r="K379" s="230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146</v>
      </c>
      <c r="AU379" s="240" t="s">
        <v>87</v>
      </c>
      <c r="AV379" s="13" t="s">
        <v>144</v>
      </c>
      <c r="AW379" s="13" t="s">
        <v>41</v>
      </c>
      <c r="AX379" s="13" t="s">
        <v>77</v>
      </c>
      <c r="AY379" s="240" t="s">
        <v>137</v>
      </c>
    </row>
    <row r="380" spans="2:51" s="12" customFormat="1" ht="13.5">
      <c r="B380" s="218"/>
      <c r="C380" s="219"/>
      <c r="D380" s="208" t="s">
        <v>146</v>
      </c>
      <c r="E380" s="220" t="s">
        <v>34</v>
      </c>
      <c r="F380" s="221" t="s">
        <v>396</v>
      </c>
      <c r="G380" s="219"/>
      <c r="H380" s="222">
        <v>695.142</v>
      </c>
      <c r="I380" s="223"/>
      <c r="J380" s="219"/>
      <c r="K380" s="219"/>
      <c r="L380" s="224"/>
      <c r="M380" s="225"/>
      <c r="N380" s="226"/>
      <c r="O380" s="226"/>
      <c r="P380" s="226"/>
      <c r="Q380" s="226"/>
      <c r="R380" s="226"/>
      <c r="S380" s="226"/>
      <c r="T380" s="227"/>
      <c r="AT380" s="228" t="s">
        <v>146</v>
      </c>
      <c r="AU380" s="228" t="s">
        <v>87</v>
      </c>
      <c r="AV380" s="12" t="s">
        <v>87</v>
      </c>
      <c r="AW380" s="12" t="s">
        <v>41</v>
      </c>
      <c r="AX380" s="12" t="s">
        <v>77</v>
      </c>
      <c r="AY380" s="228" t="s">
        <v>137</v>
      </c>
    </row>
    <row r="381" spans="2:51" s="13" customFormat="1" ht="13.5">
      <c r="B381" s="229"/>
      <c r="C381" s="230"/>
      <c r="D381" s="231" t="s">
        <v>146</v>
      </c>
      <c r="E381" s="232" t="s">
        <v>34</v>
      </c>
      <c r="F381" s="233" t="s">
        <v>150</v>
      </c>
      <c r="G381" s="230"/>
      <c r="H381" s="234">
        <v>695.142</v>
      </c>
      <c r="I381" s="235"/>
      <c r="J381" s="230"/>
      <c r="K381" s="230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146</v>
      </c>
      <c r="AU381" s="240" t="s">
        <v>87</v>
      </c>
      <c r="AV381" s="13" t="s">
        <v>144</v>
      </c>
      <c r="AW381" s="13" t="s">
        <v>41</v>
      </c>
      <c r="AX381" s="13" t="s">
        <v>82</v>
      </c>
      <c r="AY381" s="240" t="s">
        <v>137</v>
      </c>
    </row>
    <row r="382" spans="2:65" s="1" customFormat="1" ht="31.5" customHeight="1">
      <c r="B382" s="42"/>
      <c r="C382" s="194" t="s">
        <v>401</v>
      </c>
      <c r="D382" s="194" t="s">
        <v>139</v>
      </c>
      <c r="E382" s="195" t="s">
        <v>402</v>
      </c>
      <c r="F382" s="196" t="s">
        <v>403</v>
      </c>
      <c r="G382" s="197" t="s">
        <v>142</v>
      </c>
      <c r="H382" s="198">
        <v>561.964</v>
      </c>
      <c r="I382" s="199"/>
      <c r="J382" s="200">
        <f>ROUND(I382*H382,2)</f>
        <v>0</v>
      </c>
      <c r="K382" s="196" t="s">
        <v>143</v>
      </c>
      <c r="L382" s="62"/>
      <c r="M382" s="201" t="s">
        <v>34</v>
      </c>
      <c r="N382" s="202" t="s">
        <v>48</v>
      </c>
      <c r="O382" s="43"/>
      <c r="P382" s="203">
        <f>O382*H382</f>
        <v>0</v>
      </c>
      <c r="Q382" s="203">
        <v>0</v>
      </c>
      <c r="R382" s="203">
        <f>Q382*H382</f>
        <v>0</v>
      </c>
      <c r="S382" s="203">
        <v>0</v>
      </c>
      <c r="T382" s="204">
        <f>S382*H382</f>
        <v>0</v>
      </c>
      <c r="AR382" s="24" t="s">
        <v>223</v>
      </c>
      <c r="AT382" s="24" t="s">
        <v>139</v>
      </c>
      <c r="AU382" s="24" t="s">
        <v>87</v>
      </c>
      <c r="AY382" s="24" t="s">
        <v>137</v>
      </c>
      <c r="BE382" s="205">
        <f>IF(N382="základní",J382,0)</f>
        <v>0</v>
      </c>
      <c r="BF382" s="205">
        <f>IF(N382="snížená",J382,0)</f>
        <v>0</v>
      </c>
      <c r="BG382" s="205">
        <f>IF(N382="zákl. přenesená",J382,0)</f>
        <v>0</v>
      </c>
      <c r="BH382" s="205">
        <f>IF(N382="sníž. přenesená",J382,0)</f>
        <v>0</v>
      </c>
      <c r="BI382" s="205">
        <f>IF(N382="nulová",J382,0)</f>
        <v>0</v>
      </c>
      <c r="BJ382" s="24" t="s">
        <v>82</v>
      </c>
      <c r="BK382" s="205">
        <f>ROUND(I382*H382,2)</f>
        <v>0</v>
      </c>
      <c r="BL382" s="24" t="s">
        <v>223</v>
      </c>
      <c r="BM382" s="24" t="s">
        <v>404</v>
      </c>
    </row>
    <row r="383" spans="2:51" s="11" customFormat="1" ht="13.5">
      <c r="B383" s="206"/>
      <c r="C383" s="207"/>
      <c r="D383" s="208" t="s">
        <v>146</v>
      </c>
      <c r="E383" s="209" t="s">
        <v>34</v>
      </c>
      <c r="F383" s="210" t="s">
        <v>187</v>
      </c>
      <c r="G383" s="207"/>
      <c r="H383" s="211" t="s">
        <v>34</v>
      </c>
      <c r="I383" s="212"/>
      <c r="J383" s="207"/>
      <c r="K383" s="207"/>
      <c r="L383" s="213"/>
      <c r="M383" s="214"/>
      <c r="N383" s="215"/>
      <c r="O383" s="215"/>
      <c r="P383" s="215"/>
      <c r="Q383" s="215"/>
      <c r="R383" s="215"/>
      <c r="S383" s="215"/>
      <c r="T383" s="216"/>
      <c r="AT383" s="217" t="s">
        <v>146</v>
      </c>
      <c r="AU383" s="217" t="s">
        <v>87</v>
      </c>
      <c r="AV383" s="11" t="s">
        <v>82</v>
      </c>
      <c r="AW383" s="11" t="s">
        <v>41</v>
      </c>
      <c r="AX383" s="11" t="s">
        <v>77</v>
      </c>
      <c r="AY383" s="217" t="s">
        <v>137</v>
      </c>
    </row>
    <row r="384" spans="2:51" s="11" customFormat="1" ht="13.5">
      <c r="B384" s="206"/>
      <c r="C384" s="207"/>
      <c r="D384" s="208" t="s">
        <v>146</v>
      </c>
      <c r="E384" s="209" t="s">
        <v>34</v>
      </c>
      <c r="F384" s="210" t="s">
        <v>188</v>
      </c>
      <c r="G384" s="207"/>
      <c r="H384" s="211" t="s">
        <v>34</v>
      </c>
      <c r="I384" s="212"/>
      <c r="J384" s="207"/>
      <c r="K384" s="207"/>
      <c r="L384" s="213"/>
      <c r="M384" s="214"/>
      <c r="N384" s="215"/>
      <c r="O384" s="215"/>
      <c r="P384" s="215"/>
      <c r="Q384" s="215"/>
      <c r="R384" s="215"/>
      <c r="S384" s="215"/>
      <c r="T384" s="216"/>
      <c r="AT384" s="217" t="s">
        <v>146</v>
      </c>
      <c r="AU384" s="217" t="s">
        <v>87</v>
      </c>
      <c r="AV384" s="11" t="s">
        <v>82</v>
      </c>
      <c r="AW384" s="11" t="s">
        <v>41</v>
      </c>
      <c r="AX384" s="11" t="s">
        <v>77</v>
      </c>
      <c r="AY384" s="217" t="s">
        <v>137</v>
      </c>
    </row>
    <row r="385" spans="2:51" s="12" customFormat="1" ht="13.5">
      <c r="B385" s="218"/>
      <c r="C385" s="219"/>
      <c r="D385" s="208" t="s">
        <v>146</v>
      </c>
      <c r="E385" s="220" t="s">
        <v>34</v>
      </c>
      <c r="F385" s="221" t="s">
        <v>189</v>
      </c>
      <c r="G385" s="219"/>
      <c r="H385" s="222">
        <v>561.964</v>
      </c>
      <c r="I385" s="223"/>
      <c r="J385" s="219"/>
      <c r="K385" s="219"/>
      <c r="L385" s="224"/>
      <c r="M385" s="225"/>
      <c r="N385" s="226"/>
      <c r="O385" s="226"/>
      <c r="P385" s="226"/>
      <c r="Q385" s="226"/>
      <c r="R385" s="226"/>
      <c r="S385" s="226"/>
      <c r="T385" s="227"/>
      <c r="AT385" s="228" t="s">
        <v>146</v>
      </c>
      <c r="AU385" s="228" t="s">
        <v>87</v>
      </c>
      <c r="AV385" s="12" t="s">
        <v>87</v>
      </c>
      <c r="AW385" s="12" t="s">
        <v>41</v>
      </c>
      <c r="AX385" s="12" t="s">
        <v>77</v>
      </c>
      <c r="AY385" s="228" t="s">
        <v>137</v>
      </c>
    </row>
    <row r="386" spans="2:51" s="13" customFormat="1" ht="13.5">
      <c r="B386" s="229"/>
      <c r="C386" s="230"/>
      <c r="D386" s="231" t="s">
        <v>146</v>
      </c>
      <c r="E386" s="232" t="s">
        <v>34</v>
      </c>
      <c r="F386" s="233" t="s">
        <v>150</v>
      </c>
      <c r="G386" s="230"/>
      <c r="H386" s="234">
        <v>561.964</v>
      </c>
      <c r="I386" s="235"/>
      <c r="J386" s="230"/>
      <c r="K386" s="230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146</v>
      </c>
      <c r="AU386" s="240" t="s">
        <v>87</v>
      </c>
      <c r="AV386" s="13" t="s">
        <v>144</v>
      </c>
      <c r="AW386" s="13" t="s">
        <v>41</v>
      </c>
      <c r="AX386" s="13" t="s">
        <v>82</v>
      </c>
      <c r="AY386" s="240" t="s">
        <v>137</v>
      </c>
    </row>
    <row r="387" spans="2:65" s="1" customFormat="1" ht="31.5" customHeight="1">
      <c r="B387" s="42"/>
      <c r="C387" s="194" t="s">
        <v>405</v>
      </c>
      <c r="D387" s="194" t="s">
        <v>139</v>
      </c>
      <c r="E387" s="195" t="s">
        <v>406</v>
      </c>
      <c r="F387" s="196" t="s">
        <v>407</v>
      </c>
      <c r="G387" s="197" t="s">
        <v>142</v>
      </c>
      <c r="H387" s="198">
        <v>42.507</v>
      </c>
      <c r="I387" s="199"/>
      <c r="J387" s="200">
        <f>ROUND(I387*H387,2)</f>
        <v>0</v>
      </c>
      <c r="K387" s="196" t="s">
        <v>143</v>
      </c>
      <c r="L387" s="62"/>
      <c r="M387" s="201" t="s">
        <v>34</v>
      </c>
      <c r="N387" s="202" t="s">
        <v>48</v>
      </c>
      <c r="O387" s="43"/>
      <c r="P387" s="203">
        <f>O387*H387</f>
        <v>0</v>
      </c>
      <c r="Q387" s="203">
        <v>0</v>
      </c>
      <c r="R387" s="203">
        <f>Q387*H387</f>
        <v>0</v>
      </c>
      <c r="S387" s="203">
        <v>0</v>
      </c>
      <c r="T387" s="204">
        <f>S387*H387</f>
        <v>0</v>
      </c>
      <c r="AR387" s="24" t="s">
        <v>223</v>
      </c>
      <c r="AT387" s="24" t="s">
        <v>139</v>
      </c>
      <c r="AU387" s="24" t="s">
        <v>87</v>
      </c>
      <c r="AY387" s="24" t="s">
        <v>137</v>
      </c>
      <c r="BE387" s="205">
        <f>IF(N387="základní",J387,0)</f>
        <v>0</v>
      </c>
      <c r="BF387" s="205">
        <f>IF(N387="snížená",J387,0)</f>
        <v>0</v>
      </c>
      <c r="BG387" s="205">
        <f>IF(N387="zákl. přenesená",J387,0)</f>
        <v>0</v>
      </c>
      <c r="BH387" s="205">
        <f>IF(N387="sníž. přenesená",J387,0)</f>
        <v>0</v>
      </c>
      <c r="BI387" s="205">
        <f>IF(N387="nulová",J387,0)</f>
        <v>0</v>
      </c>
      <c r="BJ387" s="24" t="s">
        <v>82</v>
      </c>
      <c r="BK387" s="205">
        <f>ROUND(I387*H387,2)</f>
        <v>0</v>
      </c>
      <c r="BL387" s="24" t="s">
        <v>223</v>
      </c>
      <c r="BM387" s="24" t="s">
        <v>408</v>
      </c>
    </row>
    <row r="388" spans="2:51" s="11" customFormat="1" ht="13.5">
      <c r="B388" s="206"/>
      <c r="C388" s="207"/>
      <c r="D388" s="208" t="s">
        <v>146</v>
      </c>
      <c r="E388" s="209" t="s">
        <v>34</v>
      </c>
      <c r="F388" s="210" t="s">
        <v>187</v>
      </c>
      <c r="G388" s="207"/>
      <c r="H388" s="211" t="s">
        <v>34</v>
      </c>
      <c r="I388" s="212"/>
      <c r="J388" s="207"/>
      <c r="K388" s="207"/>
      <c r="L388" s="213"/>
      <c r="M388" s="214"/>
      <c r="N388" s="215"/>
      <c r="O388" s="215"/>
      <c r="P388" s="215"/>
      <c r="Q388" s="215"/>
      <c r="R388" s="215"/>
      <c r="S388" s="215"/>
      <c r="T388" s="216"/>
      <c r="AT388" s="217" t="s">
        <v>146</v>
      </c>
      <c r="AU388" s="217" t="s">
        <v>87</v>
      </c>
      <c r="AV388" s="11" t="s">
        <v>82</v>
      </c>
      <c r="AW388" s="11" t="s">
        <v>41</v>
      </c>
      <c r="AX388" s="11" t="s">
        <v>77</v>
      </c>
      <c r="AY388" s="217" t="s">
        <v>137</v>
      </c>
    </row>
    <row r="389" spans="2:51" s="11" customFormat="1" ht="13.5">
      <c r="B389" s="206"/>
      <c r="C389" s="207"/>
      <c r="D389" s="208" t="s">
        <v>146</v>
      </c>
      <c r="E389" s="209" t="s">
        <v>34</v>
      </c>
      <c r="F389" s="210" t="s">
        <v>371</v>
      </c>
      <c r="G389" s="207"/>
      <c r="H389" s="211" t="s">
        <v>34</v>
      </c>
      <c r="I389" s="212"/>
      <c r="J389" s="207"/>
      <c r="K389" s="207"/>
      <c r="L389" s="213"/>
      <c r="M389" s="214"/>
      <c r="N389" s="215"/>
      <c r="O389" s="215"/>
      <c r="P389" s="215"/>
      <c r="Q389" s="215"/>
      <c r="R389" s="215"/>
      <c r="S389" s="215"/>
      <c r="T389" s="216"/>
      <c r="AT389" s="217" t="s">
        <v>146</v>
      </c>
      <c r="AU389" s="217" t="s">
        <v>87</v>
      </c>
      <c r="AV389" s="11" t="s">
        <v>82</v>
      </c>
      <c r="AW389" s="11" t="s">
        <v>41</v>
      </c>
      <c r="AX389" s="11" t="s">
        <v>77</v>
      </c>
      <c r="AY389" s="217" t="s">
        <v>137</v>
      </c>
    </row>
    <row r="390" spans="2:51" s="12" customFormat="1" ht="13.5">
      <c r="B390" s="218"/>
      <c r="C390" s="219"/>
      <c r="D390" s="208" t="s">
        <v>146</v>
      </c>
      <c r="E390" s="220" t="s">
        <v>34</v>
      </c>
      <c r="F390" s="221" t="s">
        <v>372</v>
      </c>
      <c r="G390" s="219"/>
      <c r="H390" s="222">
        <v>9.979</v>
      </c>
      <c r="I390" s="223"/>
      <c r="J390" s="219"/>
      <c r="K390" s="219"/>
      <c r="L390" s="224"/>
      <c r="M390" s="225"/>
      <c r="N390" s="226"/>
      <c r="O390" s="226"/>
      <c r="P390" s="226"/>
      <c r="Q390" s="226"/>
      <c r="R390" s="226"/>
      <c r="S390" s="226"/>
      <c r="T390" s="227"/>
      <c r="AT390" s="228" t="s">
        <v>146</v>
      </c>
      <c r="AU390" s="228" t="s">
        <v>87</v>
      </c>
      <c r="AV390" s="12" t="s">
        <v>87</v>
      </c>
      <c r="AW390" s="12" t="s">
        <v>41</v>
      </c>
      <c r="AX390" s="12" t="s">
        <v>77</v>
      </c>
      <c r="AY390" s="228" t="s">
        <v>137</v>
      </c>
    </row>
    <row r="391" spans="2:51" s="12" customFormat="1" ht="13.5">
      <c r="B391" s="218"/>
      <c r="C391" s="219"/>
      <c r="D391" s="208" t="s">
        <v>146</v>
      </c>
      <c r="E391" s="220" t="s">
        <v>34</v>
      </c>
      <c r="F391" s="221" t="s">
        <v>373</v>
      </c>
      <c r="G391" s="219"/>
      <c r="H391" s="222">
        <v>32.528</v>
      </c>
      <c r="I391" s="223"/>
      <c r="J391" s="219"/>
      <c r="K391" s="219"/>
      <c r="L391" s="224"/>
      <c r="M391" s="225"/>
      <c r="N391" s="226"/>
      <c r="O391" s="226"/>
      <c r="P391" s="226"/>
      <c r="Q391" s="226"/>
      <c r="R391" s="226"/>
      <c r="S391" s="226"/>
      <c r="T391" s="227"/>
      <c r="AT391" s="228" t="s">
        <v>146</v>
      </c>
      <c r="AU391" s="228" t="s">
        <v>87</v>
      </c>
      <c r="AV391" s="12" t="s">
        <v>87</v>
      </c>
      <c r="AW391" s="12" t="s">
        <v>41</v>
      </c>
      <c r="AX391" s="12" t="s">
        <v>77</v>
      </c>
      <c r="AY391" s="228" t="s">
        <v>137</v>
      </c>
    </row>
    <row r="392" spans="2:51" s="13" customFormat="1" ht="13.5">
      <c r="B392" s="229"/>
      <c r="C392" s="230"/>
      <c r="D392" s="231" t="s">
        <v>146</v>
      </c>
      <c r="E392" s="232" t="s">
        <v>34</v>
      </c>
      <c r="F392" s="233" t="s">
        <v>150</v>
      </c>
      <c r="G392" s="230"/>
      <c r="H392" s="234">
        <v>42.507</v>
      </c>
      <c r="I392" s="235"/>
      <c r="J392" s="230"/>
      <c r="K392" s="230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146</v>
      </c>
      <c r="AU392" s="240" t="s">
        <v>87</v>
      </c>
      <c r="AV392" s="13" t="s">
        <v>144</v>
      </c>
      <c r="AW392" s="13" t="s">
        <v>41</v>
      </c>
      <c r="AX392" s="13" t="s">
        <v>82</v>
      </c>
      <c r="AY392" s="240" t="s">
        <v>137</v>
      </c>
    </row>
    <row r="393" spans="2:65" s="1" customFormat="1" ht="22.5" customHeight="1">
      <c r="B393" s="42"/>
      <c r="C393" s="244" t="s">
        <v>409</v>
      </c>
      <c r="D393" s="244" t="s">
        <v>264</v>
      </c>
      <c r="E393" s="245" t="s">
        <v>410</v>
      </c>
      <c r="F393" s="246" t="s">
        <v>411</v>
      </c>
      <c r="G393" s="247" t="s">
        <v>142</v>
      </c>
      <c r="H393" s="248">
        <v>634.695</v>
      </c>
      <c r="I393" s="249"/>
      <c r="J393" s="250">
        <f>ROUND(I393*H393,2)</f>
        <v>0</v>
      </c>
      <c r="K393" s="246" t="s">
        <v>143</v>
      </c>
      <c r="L393" s="251"/>
      <c r="M393" s="252" t="s">
        <v>34</v>
      </c>
      <c r="N393" s="253" t="s">
        <v>48</v>
      </c>
      <c r="O393" s="43"/>
      <c r="P393" s="203">
        <f>O393*H393</f>
        <v>0</v>
      </c>
      <c r="Q393" s="203">
        <v>0.00012</v>
      </c>
      <c r="R393" s="203">
        <f>Q393*H393</f>
        <v>0.0761634</v>
      </c>
      <c r="S393" s="203">
        <v>0</v>
      </c>
      <c r="T393" s="204">
        <f>S393*H393</f>
        <v>0</v>
      </c>
      <c r="AR393" s="24" t="s">
        <v>287</v>
      </c>
      <c r="AT393" s="24" t="s">
        <v>264</v>
      </c>
      <c r="AU393" s="24" t="s">
        <v>87</v>
      </c>
      <c r="AY393" s="24" t="s">
        <v>137</v>
      </c>
      <c r="BE393" s="205">
        <f>IF(N393="základní",J393,0)</f>
        <v>0</v>
      </c>
      <c r="BF393" s="205">
        <f>IF(N393="snížená",J393,0)</f>
        <v>0</v>
      </c>
      <c r="BG393" s="205">
        <f>IF(N393="zákl. přenesená",J393,0)</f>
        <v>0</v>
      </c>
      <c r="BH393" s="205">
        <f>IF(N393="sníž. přenesená",J393,0)</f>
        <v>0</v>
      </c>
      <c r="BI393" s="205">
        <f>IF(N393="nulová",J393,0)</f>
        <v>0</v>
      </c>
      <c r="BJ393" s="24" t="s">
        <v>82</v>
      </c>
      <c r="BK393" s="205">
        <f>ROUND(I393*H393,2)</f>
        <v>0</v>
      </c>
      <c r="BL393" s="24" t="s">
        <v>223</v>
      </c>
      <c r="BM393" s="24" t="s">
        <v>412</v>
      </c>
    </row>
    <row r="394" spans="2:51" s="11" customFormat="1" ht="13.5">
      <c r="B394" s="206"/>
      <c r="C394" s="207"/>
      <c r="D394" s="208" t="s">
        <v>146</v>
      </c>
      <c r="E394" s="209" t="s">
        <v>34</v>
      </c>
      <c r="F394" s="210" t="s">
        <v>187</v>
      </c>
      <c r="G394" s="207"/>
      <c r="H394" s="211" t="s">
        <v>34</v>
      </c>
      <c r="I394" s="212"/>
      <c r="J394" s="207"/>
      <c r="K394" s="207"/>
      <c r="L394" s="213"/>
      <c r="M394" s="214"/>
      <c r="N394" s="215"/>
      <c r="O394" s="215"/>
      <c r="P394" s="215"/>
      <c r="Q394" s="215"/>
      <c r="R394" s="215"/>
      <c r="S394" s="215"/>
      <c r="T394" s="216"/>
      <c r="AT394" s="217" t="s">
        <v>146</v>
      </c>
      <c r="AU394" s="217" t="s">
        <v>87</v>
      </c>
      <c r="AV394" s="11" t="s">
        <v>82</v>
      </c>
      <c r="AW394" s="11" t="s">
        <v>41</v>
      </c>
      <c r="AX394" s="11" t="s">
        <v>77</v>
      </c>
      <c r="AY394" s="217" t="s">
        <v>137</v>
      </c>
    </row>
    <row r="395" spans="2:51" s="11" customFormat="1" ht="13.5">
      <c r="B395" s="206"/>
      <c r="C395" s="207"/>
      <c r="D395" s="208" t="s">
        <v>146</v>
      </c>
      <c r="E395" s="209" t="s">
        <v>34</v>
      </c>
      <c r="F395" s="210" t="s">
        <v>188</v>
      </c>
      <c r="G395" s="207"/>
      <c r="H395" s="211" t="s">
        <v>34</v>
      </c>
      <c r="I395" s="212"/>
      <c r="J395" s="207"/>
      <c r="K395" s="207"/>
      <c r="L395" s="213"/>
      <c r="M395" s="214"/>
      <c r="N395" s="215"/>
      <c r="O395" s="215"/>
      <c r="P395" s="215"/>
      <c r="Q395" s="215"/>
      <c r="R395" s="215"/>
      <c r="S395" s="215"/>
      <c r="T395" s="216"/>
      <c r="AT395" s="217" t="s">
        <v>146</v>
      </c>
      <c r="AU395" s="217" t="s">
        <v>87</v>
      </c>
      <c r="AV395" s="11" t="s">
        <v>82</v>
      </c>
      <c r="AW395" s="11" t="s">
        <v>41</v>
      </c>
      <c r="AX395" s="11" t="s">
        <v>77</v>
      </c>
      <c r="AY395" s="217" t="s">
        <v>137</v>
      </c>
    </row>
    <row r="396" spans="2:51" s="12" customFormat="1" ht="13.5">
      <c r="B396" s="218"/>
      <c r="C396" s="219"/>
      <c r="D396" s="208" t="s">
        <v>146</v>
      </c>
      <c r="E396" s="220" t="s">
        <v>34</v>
      </c>
      <c r="F396" s="221" t="s">
        <v>189</v>
      </c>
      <c r="G396" s="219"/>
      <c r="H396" s="222">
        <v>561.964</v>
      </c>
      <c r="I396" s="223"/>
      <c r="J396" s="219"/>
      <c r="K396" s="219"/>
      <c r="L396" s="224"/>
      <c r="M396" s="225"/>
      <c r="N396" s="226"/>
      <c r="O396" s="226"/>
      <c r="P396" s="226"/>
      <c r="Q396" s="226"/>
      <c r="R396" s="226"/>
      <c r="S396" s="226"/>
      <c r="T396" s="227"/>
      <c r="AT396" s="228" t="s">
        <v>146</v>
      </c>
      <c r="AU396" s="228" t="s">
        <v>87</v>
      </c>
      <c r="AV396" s="12" t="s">
        <v>87</v>
      </c>
      <c r="AW396" s="12" t="s">
        <v>41</v>
      </c>
      <c r="AX396" s="12" t="s">
        <v>77</v>
      </c>
      <c r="AY396" s="228" t="s">
        <v>137</v>
      </c>
    </row>
    <row r="397" spans="2:51" s="11" customFormat="1" ht="13.5">
      <c r="B397" s="206"/>
      <c r="C397" s="207"/>
      <c r="D397" s="208" t="s">
        <v>146</v>
      </c>
      <c r="E397" s="209" t="s">
        <v>34</v>
      </c>
      <c r="F397" s="210" t="s">
        <v>371</v>
      </c>
      <c r="G397" s="207"/>
      <c r="H397" s="211" t="s">
        <v>34</v>
      </c>
      <c r="I397" s="212"/>
      <c r="J397" s="207"/>
      <c r="K397" s="207"/>
      <c r="L397" s="213"/>
      <c r="M397" s="214"/>
      <c r="N397" s="215"/>
      <c r="O397" s="215"/>
      <c r="P397" s="215"/>
      <c r="Q397" s="215"/>
      <c r="R397" s="215"/>
      <c r="S397" s="215"/>
      <c r="T397" s="216"/>
      <c r="AT397" s="217" t="s">
        <v>146</v>
      </c>
      <c r="AU397" s="217" t="s">
        <v>87</v>
      </c>
      <c r="AV397" s="11" t="s">
        <v>82</v>
      </c>
      <c r="AW397" s="11" t="s">
        <v>41</v>
      </c>
      <c r="AX397" s="11" t="s">
        <v>77</v>
      </c>
      <c r="AY397" s="217" t="s">
        <v>137</v>
      </c>
    </row>
    <row r="398" spans="2:51" s="12" customFormat="1" ht="13.5">
      <c r="B398" s="218"/>
      <c r="C398" s="219"/>
      <c r="D398" s="208" t="s">
        <v>146</v>
      </c>
      <c r="E398" s="220" t="s">
        <v>34</v>
      </c>
      <c r="F398" s="221" t="s">
        <v>372</v>
      </c>
      <c r="G398" s="219"/>
      <c r="H398" s="222">
        <v>9.979</v>
      </c>
      <c r="I398" s="223"/>
      <c r="J398" s="219"/>
      <c r="K398" s="219"/>
      <c r="L398" s="224"/>
      <c r="M398" s="225"/>
      <c r="N398" s="226"/>
      <c r="O398" s="226"/>
      <c r="P398" s="226"/>
      <c r="Q398" s="226"/>
      <c r="R398" s="226"/>
      <c r="S398" s="226"/>
      <c r="T398" s="227"/>
      <c r="AT398" s="228" t="s">
        <v>146</v>
      </c>
      <c r="AU398" s="228" t="s">
        <v>87</v>
      </c>
      <c r="AV398" s="12" t="s">
        <v>87</v>
      </c>
      <c r="AW398" s="12" t="s">
        <v>41</v>
      </c>
      <c r="AX398" s="12" t="s">
        <v>77</v>
      </c>
      <c r="AY398" s="228" t="s">
        <v>137</v>
      </c>
    </row>
    <row r="399" spans="2:51" s="12" customFormat="1" ht="13.5">
      <c r="B399" s="218"/>
      <c r="C399" s="219"/>
      <c r="D399" s="208" t="s">
        <v>146</v>
      </c>
      <c r="E399" s="220" t="s">
        <v>34</v>
      </c>
      <c r="F399" s="221" t="s">
        <v>373</v>
      </c>
      <c r="G399" s="219"/>
      <c r="H399" s="222">
        <v>32.528</v>
      </c>
      <c r="I399" s="223"/>
      <c r="J399" s="219"/>
      <c r="K399" s="219"/>
      <c r="L399" s="224"/>
      <c r="M399" s="225"/>
      <c r="N399" s="226"/>
      <c r="O399" s="226"/>
      <c r="P399" s="226"/>
      <c r="Q399" s="226"/>
      <c r="R399" s="226"/>
      <c r="S399" s="226"/>
      <c r="T399" s="227"/>
      <c r="AT399" s="228" t="s">
        <v>146</v>
      </c>
      <c r="AU399" s="228" t="s">
        <v>87</v>
      </c>
      <c r="AV399" s="12" t="s">
        <v>87</v>
      </c>
      <c r="AW399" s="12" t="s">
        <v>41</v>
      </c>
      <c r="AX399" s="12" t="s">
        <v>77</v>
      </c>
      <c r="AY399" s="228" t="s">
        <v>137</v>
      </c>
    </row>
    <row r="400" spans="2:51" s="13" customFormat="1" ht="13.5">
      <c r="B400" s="229"/>
      <c r="C400" s="230"/>
      <c r="D400" s="208" t="s">
        <v>146</v>
      </c>
      <c r="E400" s="241" t="s">
        <v>34</v>
      </c>
      <c r="F400" s="242" t="s">
        <v>150</v>
      </c>
      <c r="G400" s="230"/>
      <c r="H400" s="243">
        <v>604.471</v>
      </c>
      <c r="I400" s="235"/>
      <c r="J400" s="230"/>
      <c r="K400" s="230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146</v>
      </c>
      <c r="AU400" s="240" t="s">
        <v>87</v>
      </c>
      <c r="AV400" s="13" t="s">
        <v>144</v>
      </c>
      <c r="AW400" s="13" t="s">
        <v>41</v>
      </c>
      <c r="AX400" s="13" t="s">
        <v>77</v>
      </c>
      <c r="AY400" s="240" t="s">
        <v>137</v>
      </c>
    </row>
    <row r="401" spans="2:51" s="12" customFormat="1" ht="13.5">
      <c r="B401" s="218"/>
      <c r="C401" s="219"/>
      <c r="D401" s="208" t="s">
        <v>146</v>
      </c>
      <c r="E401" s="220" t="s">
        <v>34</v>
      </c>
      <c r="F401" s="221" t="s">
        <v>413</v>
      </c>
      <c r="G401" s="219"/>
      <c r="H401" s="222">
        <v>634.695</v>
      </c>
      <c r="I401" s="223"/>
      <c r="J401" s="219"/>
      <c r="K401" s="219"/>
      <c r="L401" s="224"/>
      <c r="M401" s="225"/>
      <c r="N401" s="226"/>
      <c r="O401" s="226"/>
      <c r="P401" s="226"/>
      <c r="Q401" s="226"/>
      <c r="R401" s="226"/>
      <c r="S401" s="226"/>
      <c r="T401" s="227"/>
      <c r="AT401" s="228" t="s">
        <v>146</v>
      </c>
      <c r="AU401" s="228" t="s">
        <v>87</v>
      </c>
      <c r="AV401" s="12" t="s">
        <v>87</v>
      </c>
      <c r="AW401" s="12" t="s">
        <v>41</v>
      </c>
      <c r="AX401" s="12" t="s">
        <v>77</v>
      </c>
      <c r="AY401" s="228" t="s">
        <v>137</v>
      </c>
    </row>
    <row r="402" spans="2:51" s="13" customFormat="1" ht="13.5">
      <c r="B402" s="229"/>
      <c r="C402" s="230"/>
      <c r="D402" s="231" t="s">
        <v>146</v>
      </c>
      <c r="E402" s="232" t="s">
        <v>34</v>
      </c>
      <c r="F402" s="233" t="s">
        <v>150</v>
      </c>
      <c r="G402" s="230"/>
      <c r="H402" s="234">
        <v>634.695</v>
      </c>
      <c r="I402" s="235"/>
      <c r="J402" s="230"/>
      <c r="K402" s="230"/>
      <c r="L402" s="236"/>
      <c r="M402" s="237"/>
      <c r="N402" s="238"/>
      <c r="O402" s="238"/>
      <c r="P402" s="238"/>
      <c r="Q402" s="238"/>
      <c r="R402" s="238"/>
      <c r="S402" s="238"/>
      <c r="T402" s="239"/>
      <c r="AT402" s="240" t="s">
        <v>146</v>
      </c>
      <c r="AU402" s="240" t="s">
        <v>87</v>
      </c>
      <c r="AV402" s="13" t="s">
        <v>144</v>
      </c>
      <c r="AW402" s="13" t="s">
        <v>41</v>
      </c>
      <c r="AX402" s="13" t="s">
        <v>82</v>
      </c>
      <c r="AY402" s="240" t="s">
        <v>137</v>
      </c>
    </row>
    <row r="403" spans="2:65" s="1" customFormat="1" ht="31.5" customHeight="1">
      <c r="B403" s="42"/>
      <c r="C403" s="194" t="s">
        <v>414</v>
      </c>
      <c r="D403" s="194" t="s">
        <v>139</v>
      </c>
      <c r="E403" s="195" t="s">
        <v>415</v>
      </c>
      <c r="F403" s="196" t="s">
        <v>416</v>
      </c>
      <c r="G403" s="197" t="s">
        <v>417</v>
      </c>
      <c r="H403" s="258"/>
      <c r="I403" s="199"/>
      <c r="J403" s="200">
        <f>ROUND(I403*H403,2)</f>
        <v>0</v>
      </c>
      <c r="K403" s="196" t="s">
        <v>143</v>
      </c>
      <c r="L403" s="62"/>
      <c r="M403" s="201" t="s">
        <v>34</v>
      </c>
      <c r="N403" s="202" t="s">
        <v>48</v>
      </c>
      <c r="O403" s="43"/>
      <c r="P403" s="203">
        <f>O403*H403</f>
        <v>0</v>
      </c>
      <c r="Q403" s="203">
        <v>0</v>
      </c>
      <c r="R403" s="203">
        <f>Q403*H403</f>
        <v>0</v>
      </c>
      <c r="S403" s="203">
        <v>0</v>
      </c>
      <c r="T403" s="204">
        <f>S403*H403</f>
        <v>0</v>
      </c>
      <c r="AR403" s="24" t="s">
        <v>223</v>
      </c>
      <c r="AT403" s="24" t="s">
        <v>139</v>
      </c>
      <c r="AU403" s="24" t="s">
        <v>87</v>
      </c>
      <c r="AY403" s="24" t="s">
        <v>137</v>
      </c>
      <c r="BE403" s="205">
        <f>IF(N403="základní",J403,0)</f>
        <v>0</v>
      </c>
      <c r="BF403" s="205">
        <f>IF(N403="snížená",J403,0)</f>
        <v>0</v>
      </c>
      <c r="BG403" s="205">
        <f>IF(N403="zákl. přenesená",J403,0)</f>
        <v>0</v>
      </c>
      <c r="BH403" s="205">
        <f>IF(N403="sníž. přenesená",J403,0)</f>
        <v>0</v>
      </c>
      <c r="BI403" s="205">
        <f>IF(N403="nulová",J403,0)</f>
        <v>0</v>
      </c>
      <c r="BJ403" s="24" t="s">
        <v>82</v>
      </c>
      <c r="BK403" s="205">
        <f>ROUND(I403*H403,2)</f>
        <v>0</v>
      </c>
      <c r="BL403" s="24" t="s">
        <v>223</v>
      </c>
      <c r="BM403" s="24" t="s">
        <v>418</v>
      </c>
    </row>
    <row r="404" spans="2:63" s="10" customFormat="1" ht="29.85" customHeight="1">
      <c r="B404" s="177"/>
      <c r="C404" s="178"/>
      <c r="D404" s="191" t="s">
        <v>76</v>
      </c>
      <c r="E404" s="192" t="s">
        <v>419</v>
      </c>
      <c r="F404" s="192" t="s">
        <v>420</v>
      </c>
      <c r="G404" s="178"/>
      <c r="H404" s="178"/>
      <c r="I404" s="181"/>
      <c r="J404" s="193">
        <f>BK404</f>
        <v>0</v>
      </c>
      <c r="K404" s="178"/>
      <c r="L404" s="183"/>
      <c r="M404" s="184"/>
      <c r="N404" s="185"/>
      <c r="O404" s="185"/>
      <c r="P404" s="186">
        <f>SUM(P405:P420)</f>
        <v>0</v>
      </c>
      <c r="Q404" s="185"/>
      <c r="R404" s="186">
        <f>SUM(R405:R420)</f>
        <v>0.417496</v>
      </c>
      <c r="S404" s="185"/>
      <c r="T404" s="187">
        <f>SUM(T405:T420)</f>
        <v>0</v>
      </c>
      <c r="AR404" s="188" t="s">
        <v>87</v>
      </c>
      <c r="AT404" s="189" t="s">
        <v>76</v>
      </c>
      <c r="AU404" s="189" t="s">
        <v>82</v>
      </c>
      <c r="AY404" s="188" t="s">
        <v>137</v>
      </c>
      <c r="BK404" s="190">
        <f>SUM(BK405:BK420)</f>
        <v>0</v>
      </c>
    </row>
    <row r="405" spans="2:65" s="1" customFormat="1" ht="31.5" customHeight="1">
      <c r="B405" s="42"/>
      <c r="C405" s="194" t="s">
        <v>421</v>
      </c>
      <c r="D405" s="194" t="s">
        <v>139</v>
      </c>
      <c r="E405" s="195" t="s">
        <v>422</v>
      </c>
      <c r="F405" s="196" t="s">
        <v>423</v>
      </c>
      <c r="G405" s="197" t="s">
        <v>142</v>
      </c>
      <c r="H405" s="198">
        <v>87.251</v>
      </c>
      <c r="I405" s="199"/>
      <c r="J405" s="200">
        <f>ROUND(I405*H405,2)</f>
        <v>0</v>
      </c>
      <c r="K405" s="196" t="s">
        <v>143</v>
      </c>
      <c r="L405" s="62"/>
      <c r="M405" s="201" t="s">
        <v>34</v>
      </c>
      <c r="N405" s="202" t="s">
        <v>48</v>
      </c>
      <c r="O405" s="43"/>
      <c r="P405" s="203">
        <f>O405*H405</f>
        <v>0</v>
      </c>
      <c r="Q405" s="203">
        <v>0.003</v>
      </c>
      <c r="R405" s="203">
        <f>Q405*H405</f>
        <v>0.261753</v>
      </c>
      <c r="S405" s="203">
        <v>0</v>
      </c>
      <c r="T405" s="204">
        <f>S405*H405</f>
        <v>0</v>
      </c>
      <c r="AR405" s="24" t="s">
        <v>223</v>
      </c>
      <c r="AT405" s="24" t="s">
        <v>139</v>
      </c>
      <c r="AU405" s="24" t="s">
        <v>87</v>
      </c>
      <c r="AY405" s="24" t="s">
        <v>137</v>
      </c>
      <c r="BE405" s="205">
        <f>IF(N405="základní",J405,0)</f>
        <v>0</v>
      </c>
      <c r="BF405" s="205">
        <f>IF(N405="snížená",J405,0)</f>
        <v>0</v>
      </c>
      <c r="BG405" s="205">
        <f>IF(N405="zákl. přenesená",J405,0)</f>
        <v>0</v>
      </c>
      <c r="BH405" s="205">
        <f>IF(N405="sníž. přenesená",J405,0)</f>
        <v>0</v>
      </c>
      <c r="BI405" s="205">
        <f>IF(N405="nulová",J405,0)</f>
        <v>0</v>
      </c>
      <c r="BJ405" s="24" t="s">
        <v>82</v>
      </c>
      <c r="BK405" s="205">
        <f>ROUND(I405*H405,2)</f>
        <v>0</v>
      </c>
      <c r="BL405" s="24" t="s">
        <v>223</v>
      </c>
      <c r="BM405" s="24" t="s">
        <v>424</v>
      </c>
    </row>
    <row r="406" spans="2:51" s="11" customFormat="1" ht="13.5">
      <c r="B406" s="206"/>
      <c r="C406" s="207"/>
      <c r="D406" s="208" t="s">
        <v>146</v>
      </c>
      <c r="E406" s="209" t="s">
        <v>34</v>
      </c>
      <c r="F406" s="210" t="s">
        <v>187</v>
      </c>
      <c r="G406" s="207"/>
      <c r="H406" s="211" t="s">
        <v>34</v>
      </c>
      <c r="I406" s="212"/>
      <c r="J406" s="207"/>
      <c r="K406" s="207"/>
      <c r="L406" s="213"/>
      <c r="M406" s="214"/>
      <c r="N406" s="215"/>
      <c r="O406" s="215"/>
      <c r="P406" s="215"/>
      <c r="Q406" s="215"/>
      <c r="R406" s="215"/>
      <c r="S406" s="215"/>
      <c r="T406" s="216"/>
      <c r="AT406" s="217" t="s">
        <v>146</v>
      </c>
      <c r="AU406" s="217" t="s">
        <v>87</v>
      </c>
      <c r="AV406" s="11" t="s">
        <v>82</v>
      </c>
      <c r="AW406" s="11" t="s">
        <v>41</v>
      </c>
      <c r="AX406" s="11" t="s">
        <v>77</v>
      </c>
      <c r="AY406" s="217" t="s">
        <v>137</v>
      </c>
    </row>
    <row r="407" spans="2:51" s="11" customFormat="1" ht="13.5">
      <c r="B407" s="206"/>
      <c r="C407" s="207"/>
      <c r="D407" s="208" t="s">
        <v>146</v>
      </c>
      <c r="E407" s="209" t="s">
        <v>34</v>
      </c>
      <c r="F407" s="210" t="s">
        <v>425</v>
      </c>
      <c r="G407" s="207"/>
      <c r="H407" s="211" t="s">
        <v>34</v>
      </c>
      <c r="I407" s="212"/>
      <c r="J407" s="207"/>
      <c r="K407" s="207"/>
      <c r="L407" s="213"/>
      <c r="M407" s="214"/>
      <c r="N407" s="215"/>
      <c r="O407" s="215"/>
      <c r="P407" s="215"/>
      <c r="Q407" s="215"/>
      <c r="R407" s="215"/>
      <c r="S407" s="215"/>
      <c r="T407" s="216"/>
      <c r="AT407" s="217" t="s">
        <v>146</v>
      </c>
      <c r="AU407" s="217" t="s">
        <v>87</v>
      </c>
      <c r="AV407" s="11" t="s">
        <v>82</v>
      </c>
      <c r="AW407" s="11" t="s">
        <v>41</v>
      </c>
      <c r="AX407" s="11" t="s">
        <v>77</v>
      </c>
      <c r="AY407" s="217" t="s">
        <v>137</v>
      </c>
    </row>
    <row r="408" spans="2:51" s="12" customFormat="1" ht="13.5">
      <c r="B408" s="218"/>
      <c r="C408" s="219"/>
      <c r="D408" s="208" t="s">
        <v>146</v>
      </c>
      <c r="E408" s="220" t="s">
        <v>34</v>
      </c>
      <c r="F408" s="221" t="s">
        <v>426</v>
      </c>
      <c r="G408" s="219"/>
      <c r="H408" s="222">
        <v>20.483</v>
      </c>
      <c r="I408" s="223"/>
      <c r="J408" s="219"/>
      <c r="K408" s="219"/>
      <c r="L408" s="224"/>
      <c r="M408" s="225"/>
      <c r="N408" s="226"/>
      <c r="O408" s="226"/>
      <c r="P408" s="226"/>
      <c r="Q408" s="226"/>
      <c r="R408" s="226"/>
      <c r="S408" s="226"/>
      <c r="T408" s="227"/>
      <c r="AT408" s="228" t="s">
        <v>146</v>
      </c>
      <c r="AU408" s="228" t="s">
        <v>87</v>
      </c>
      <c r="AV408" s="12" t="s">
        <v>87</v>
      </c>
      <c r="AW408" s="12" t="s">
        <v>41</v>
      </c>
      <c r="AX408" s="12" t="s">
        <v>77</v>
      </c>
      <c r="AY408" s="228" t="s">
        <v>137</v>
      </c>
    </row>
    <row r="409" spans="2:51" s="12" customFormat="1" ht="13.5">
      <c r="B409" s="218"/>
      <c r="C409" s="219"/>
      <c r="D409" s="208" t="s">
        <v>146</v>
      </c>
      <c r="E409" s="220" t="s">
        <v>34</v>
      </c>
      <c r="F409" s="221" t="s">
        <v>427</v>
      </c>
      <c r="G409" s="219"/>
      <c r="H409" s="222">
        <v>66.768</v>
      </c>
      <c r="I409" s="223"/>
      <c r="J409" s="219"/>
      <c r="K409" s="219"/>
      <c r="L409" s="224"/>
      <c r="M409" s="225"/>
      <c r="N409" s="226"/>
      <c r="O409" s="226"/>
      <c r="P409" s="226"/>
      <c r="Q409" s="226"/>
      <c r="R409" s="226"/>
      <c r="S409" s="226"/>
      <c r="T409" s="227"/>
      <c r="AT409" s="228" t="s">
        <v>146</v>
      </c>
      <c r="AU409" s="228" t="s">
        <v>87</v>
      </c>
      <c r="AV409" s="12" t="s">
        <v>87</v>
      </c>
      <c r="AW409" s="12" t="s">
        <v>41</v>
      </c>
      <c r="AX409" s="12" t="s">
        <v>77</v>
      </c>
      <c r="AY409" s="228" t="s">
        <v>137</v>
      </c>
    </row>
    <row r="410" spans="2:51" s="13" customFormat="1" ht="13.5">
      <c r="B410" s="229"/>
      <c r="C410" s="230"/>
      <c r="D410" s="231" t="s">
        <v>146</v>
      </c>
      <c r="E410" s="232" t="s">
        <v>34</v>
      </c>
      <c r="F410" s="233" t="s">
        <v>150</v>
      </c>
      <c r="G410" s="230"/>
      <c r="H410" s="234">
        <v>87.251</v>
      </c>
      <c r="I410" s="235"/>
      <c r="J410" s="230"/>
      <c r="K410" s="230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146</v>
      </c>
      <c r="AU410" s="240" t="s">
        <v>87</v>
      </c>
      <c r="AV410" s="13" t="s">
        <v>144</v>
      </c>
      <c r="AW410" s="13" t="s">
        <v>41</v>
      </c>
      <c r="AX410" s="13" t="s">
        <v>82</v>
      </c>
      <c r="AY410" s="240" t="s">
        <v>137</v>
      </c>
    </row>
    <row r="411" spans="2:65" s="1" customFormat="1" ht="22.5" customHeight="1">
      <c r="B411" s="42"/>
      <c r="C411" s="244" t="s">
        <v>428</v>
      </c>
      <c r="D411" s="244" t="s">
        <v>264</v>
      </c>
      <c r="E411" s="245" t="s">
        <v>429</v>
      </c>
      <c r="F411" s="246" t="s">
        <v>430</v>
      </c>
      <c r="G411" s="247" t="s">
        <v>142</v>
      </c>
      <c r="H411" s="248">
        <v>88.996</v>
      </c>
      <c r="I411" s="249"/>
      <c r="J411" s="250">
        <f>ROUND(I411*H411,2)</f>
        <v>0</v>
      </c>
      <c r="K411" s="246" t="s">
        <v>143</v>
      </c>
      <c r="L411" s="251"/>
      <c r="M411" s="252" t="s">
        <v>34</v>
      </c>
      <c r="N411" s="253" t="s">
        <v>48</v>
      </c>
      <c r="O411" s="43"/>
      <c r="P411" s="203">
        <f>O411*H411</f>
        <v>0</v>
      </c>
      <c r="Q411" s="203">
        <v>0.00175</v>
      </c>
      <c r="R411" s="203">
        <f>Q411*H411</f>
        <v>0.155743</v>
      </c>
      <c r="S411" s="203">
        <v>0</v>
      </c>
      <c r="T411" s="204">
        <f>S411*H411</f>
        <v>0</v>
      </c>
      <c r="AR411" s="24" t="s">
        <v>287</v>
      </c>
      <c r="AT411" s="24" t="s">
        <v>264</v>
      </c>
      <c r="AU411" s="24" t="s">
        <v>87</v>
      </c>
      <c r="AY411" s="24" t="s">
        <v>137</v>
      </c>
      <c r="BE411" s="205">
        <f>IF(N411="základní",J411,0)</f>
        <v>0</v>
      </c>
      <c r="BF411" s="205">
        <f>IF(N411="snížená",J411,0)</f>
        <v>0</v>
      </c>
      <c r="BG411" s="205">
        <f>IF(N411="zákl. přenesená",J411,0)</f>
        <v>0</v>
      </c>
      <c r="BH411" s="205">
        <f>IF(N411="sníž. přenesená",J411,0)</f>
        <v>0</v>
      </c>
      <c r="BI411" s="205">
        <f>IF(N411="nulová",J411,0)</f>
        <v>0</v>
      </c>
      <c r="BJ411" s="24" t="s">
        <v>82</v>
      </c>
      <c r="BK411" s="205">
        <f>ROUND(I411*H411,2)</f>
        <v>0</v>
      </c>
      <c r="BL411" s="24" t="s">
        <v>223</v>
      </c>
      <c r="BM411" s="24" t="s">
        <v>431</v>
      </c>
    </row>
    <row r="412" spans="2:47" s="1" customFormat="1" ht="27">
      <c r="B412" s="42"/>
      <c r="C412" s="64"/>
      <c r="D412" s="208" t="s">
        <v>378</v>
      </c>
      <c r="E412" s="64"/>
      <c r="F412" s="256" t="s">
        <v>432</v>
      </c>
      <c r="G412" s="64"/>
      <c r="H412" s="64"/>
      <c r="I412" s="164"/>
      <c r="J412" s="64"/>
      <c r="K412" s="64"/>
      <c r="L412" s="62"/>
      <c r="M412" s="257"/>
      <c r="N412" s="43"/>
      <c r="O412" s="43"/>
      <c r="P412" s="43"/>
      <c r="Q412" s="43"/>
      <c r="R412" s="43"/>
      <c r="S412" s="43"/>
      <c r="T412" s="79"/>
      <c r="AT412" s="24" t="s">
        <v>378</v>
      </c>
      <c r="AU412" s="24" t="s">
        <v>87</v>
      </c>
    </row>
    <row r="413" spans="2:51" s="11" customFormat="1" ht="13.5">
      <c r="B413" s="206"/>
      <c r="C413" s="207"/>
      <c r="D413" s="208" t="s">
        <v>146</v>
      </c>
      <c r="E413" s="209" t="s">
        <v>34</v>
      </c>
      <c r="F413" s="210" t="s">
        <v>187</v>
      </c>
      <c r="G413" s="207"/>
      <c r="H413" s="211" t="s">
        <v>34</v>
      </c>
      <c r="I413" s="212"/>
      <c r="J413" s="207"/>
      <c r="K413" s="207"/>
      <c r="L413" s="213"/>
      <c r="M413" s="214"/>
      <c r="N413" s="215"/>
      <c r="O413" s="215"/>
      <c r="P413" s="215"/>
      <c r="Q413" s="215"/>
      <c r="R413" s="215"/>
      <c r="S413" s="215"/>
      <c r="T413" s="216"/>
      <c r="AT413" s="217" t="s">
        <v>146</v>
      </c>
      <c r="AU413" s="217" t="s">
        <v>87</v>
      </c>
      <c r="AV413" s="11" t="s">
        <v>82</v>
      </c>
      <c r="AW413" s="11" t="s">
        <v>41</v>
      </c>
      <c r="AX413" s="11" t="s">
        <v>77</v>
      </c>
      <c r="AY413" s="217" t="s">
        <v>137</v>
      </c>
    </row>
    <row r="414" spans="2:51" s="11" customFormat="1" ht="13.5">
      <c r="B414" s="206"/>
      <c r="C414" s="207"/>
      <c r="D414" s="208" t="s">
        <v>146</v>
      </c>
      <c r="E414" s="209" t="s">
        <v>34</v>
      </c>
      <c r="F414" s="210" t="s">
        <v>425</v>
      </c>
      <c r="G414" s="207"/>
      <c r="H414" s="211" t="s">
        <v>34</v>
      </c>
      <c r="I414" s="212"/>
      <c r="J414" s="207"/>
      <c r="K414" s="207"/>
      <c r="L414" s="213"/>
      <c r="M414" s="214"/>
      <c r="N414" s="215"/>
      <c r="O414" s="215"/>
      <c r="P414" s="215"/>
      <c r="Q414" s="215"/>
      <c r="R414" s="215"/>
      <c r="S414" s="215"/>
      <c r="T414" s="216"/>
      <c r="AT414" s="217" t="s">
        <v>146</v>
      </c>
      <c r="AU414" s="217" t="s">
        <v>87</v>
      </c>
      <c r="AV414" s="11" t="s">
        <v>82</v>
      </c>
      <c r="AW414" s="11" t="s">
        <v>41</v>
      </c>
      <c r="AX414" s="11" t="s">
        <v>77</v>
      </c>
      <c r="AY414" s="217" t="s">
        <v>137</v>
      </c>
    </row>
    <row r="415" spans="2:51" s="12" customFormat="1" ht="13.5">
      <c r="B415" s="218"/>
      <c r="C415" s="219"/>
      <c r="D415" s="208" t="s">
        <v>146</v>
      </c>
      <c r="E415" s="220" t="s">
        <v>34</v>
      </c>
      <c r="F415" s="221" t="s">
        <v>426</v>
      </c>
      <c r="G415" s="219"/>
      <c r="H415" s="222">
        <v>20.483</v>
      </c>
      <c r="I415" s="223"/>
      <c r="J415" s="219"/>
      <c r="K415" s="219"/>
      <c r="L415" s="224"/>
      <c r="M415" s="225"/>
      <c r="N415" s="226"/>
      <c r="O415" s="226"/>
      <c r="P415" s="226"/>
      <c r="Q415" s="226"/>
      <c r="R415" s="226"/>
      <c r="S415" s="226"/>
      <c r="T415" s="227"/>
      <c r="AT415" s="228" t="s">
        <v>146</v>
      </c>
      <c r="AU415" s="228" t="s">
        <v>87</v>
      </c>
      <c r="AV415" s="12" t="s">
        <v>87</v>
      </c>
      <c r="AW415" s="12" t="s">
        <v>41</v>
      </c>
      <c r="AX415" s="12" t="s">
        <v>77</v>
      </c>
      <c r="AY415" s="228" t="s">
        <v>137</v>
      </c>
    </row>
    <row r="416" spans="2:51" s="12" customFormat="1" ht="13.5">
      <c r="B416" s="218"/>
      <c r="C416" s="219"/>
      <c r="D416" s="208" t="s">
        <v>146</v>
      </c>
      <c r="E416" s="220" t="s">
        <v>34</v>
      </c>
      <c r="F416" s="221" t="s">
        <v>427</v>
      </c>
      <c r="G416" s="219"/>
      <c r="H416" s="222">
        <v>66.768</v>
      </c>
      <c r="I416" s="223"/>
      <c r="J416" s="219"/>
      <c r="K416" s="219"/>
      <c r="L416" s="224"/>
      <c r="M416" s="225"/>
      <c r="N416" s="226"/>
      <c r="O416" s="226"/>
      <c r="P416" s="226"/>
      <c r="Q416" s="226"/>
      <c r="R416" s="226"/>
      <c r="S416" s="226"/>
      <c r="T416" s="227"/>
      <c r="AT416" s="228" t="s">
        <v>146</v>
      </c>
      <c r="AU416" s="228" t="s">
        <v>87</v>
      </c>
      <c r="AV416" s="12" t="s">
        <v>87</v>
      </c>
      <c r="AW416" s="12" t="s">
        <v>41</v>
      </c>
      <c r="AX416" s="12" t="s">
        <v>77</v>
      </c>
      <c r="AY416" s="228" t="s">
        <v>137</v>
      </c>
    </row>
    <row r="417" spans="2:51" s="13" customFormat="1" ht="13.5">
      <c r="B417" s="229"/>
      <c r="C417" s="230"/>
      <c r="D417" s="208" t="s">
        <v>146</v>
      </c>
      <c r="E417" s="241" t="s">
        <v>34</v>
      </c>
      <c r="F417" s="242" t="s">
        <v>150</v>
      </c>
      <c r="G417" s="230"/>
      <c r="H417" s="243">
        <v>87.251</v>
      </c>
      <c r="I417" s="235"/>
      <c r="J417" s="230"/>
      <c r="K417" s="230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146</v>
      </c>
      <c r="AU417" s="240" t="s">
        <v>87</v>
      </c>
      <c r="AV417" s="13" t="s">
        <v>144</v>
      </c>
      <c r="AW417" s="13" t="s">
        <v>41</v>
      </c>
      <c r="AX417" s="13" t="s">
        <v>77</v>
      </c>
      <c r="AY417" s="240" t="s">
        <v>137</v>
      </c>
    </row>
    <row r="418" spans="2:51" s="12" customFormat="1" ht="13.5">
      <c r="B418" s="218"/>
      <c r="C418" s="219"/>
      <c r="D418" s="208" t="s">
        <v>146</v>
      </c>
      <c r="E418" s="220" t="s">
        <v>34</v>
      </c>
      <c r="F418" s="221" t="s">
        <v>433</v>
      </c>
      <c r="G418" s="219"/>
      <c r="H418" s="222">
        <v>88.996</v>
      </c>
      <c r="I418" s="223"/>
      <c r="J418" s="219"/>
      <c r="K418" s="219"/>
      <c r="L418" s="224"/>
      <c r="M418" s="225"/>
      <c r="N418" s="226"/>
      <c r="O418" s="226"/>
      <c r="P418" s="226"/>
      <c r="Q418" s="226"/>
      <c r="R418" s="226"/>
      <c r="S418" s="226"/>
      <c r="T418" s="227"/>
      <c r="AT418" s="228" t="s">
        <v>146</v>
      </c>
      <c r="AU418" s="228" t="s">
        <v>87</v>
      </c>
      <c r="AV418" s="12" t="s">
        <v>87</v>
      </c>
      <c r="AW418" s="12" t="s">
        <v>41</v>
      </c>
      <c r="AX418" s="12" t="s">
        <v>77</v>
      </c>
      <c r="AY418" s="228" t="s">
        <v>137</v>
      </c>
    </row>
    <row r="419" spans="2:51" s="13" customFormat="1" ht="13.5">
      <c r="B419" s="229"/>
      <c r="C419" s="230"/>
      <c r="D419" s="231" t="s">
        <v>146</v>
      </c>
      <c r="E419" s="232" t="s">
        <v>34</v>
      </c>
      <c r="F419" s="233" t="s">
        <v>150</v>
      </c>
      <c r="G419" s="230"/>
      <c r="H419" s="234">
        <v>88.996</v>
      </c>
      <c r="I419" s="235"/>
      <c r="J419" s="230"/>
      <c r="K419" s="230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146</v>
      </c>
      <c r="AU419" s="240" t="s">
        <v>87</v>
      </c>
      <c r="AV419" s="13" t="s">
        <v>144</v>
      </c>
      <c r="AW419" s="13" t="s">
        <v>41</v>
      </c>
      <c r="AX419" s="13" t="s">
        <v>82</v>
      </c>
      <c r="AY419" s="240" t="s">
        <v>137</v>
      </c>
    </row>
    <row r="420" spans="2:65" s="1" customFormat="1" ht="31.5" customHeight="1">
      <c r="B420" s="42"/>
      <c r="C420" s="194" t="s">
        <v>434</v>
      </c>
      <c r="D420" s="194" t="s">
        <v>139</v>
      </c>
      <c r="E420" s="195" t="s">
        <v>435</v>
      </c>
      <c r="F420" s="196" t="s">
        <v>436</v>
      </c>
      <c r="G420" s="197" t="s">
        <v>179</v>
      </c>
      <c r="H420" s="198">
        <v>0.417</v>
      </c>
      <c r="I420" s="199"/>
      <c r="J420" s="200">
        <f>ROUND(I420*H420,2)</f>
        <v>0</v>
      </c>
      <c r="K420" s="196" t="s">
        <v>143</v>
      </c>
      <c r="L420" s="62"/>
      <c r="M420" s="201" t="s">
        <v>34</v>
      </c>
      <c r="N420" s="202" t="s">
        <v>48</v>
      </c>
      <c r="O420" s="43"/>
      <c r="P420" s="203">
        <f>O420*H420</f>
        <v>0</v>
      </c>
      <c r="Q420" s="203">
        <v>0</v>
      </c>
      <c r="R420" s="203">
        <f>Q420*H420</f>
        <v>0</v>
      </c>
      <c r="S420" s="203">
        <v>0</v>
      </c>
      <c r="T420" s="204">
        <f>S420*H420</f>
        <v>0</v>
      </c>
      <c r="AR420" s="24" t="s">
        <v>223</v>
      </c>
      <c r="AT420" s="24" t="s">
        <v>139</v>
      </c>
      <c r="AU420" s="24" t="s">
        <v>87</v>
      </c>
      <c r="AY420" s="24" t="s">
        <v>137</v>
      </c>
      <c r="BE420" s="205">
        <f>IF(N420="základní",J420,0)</f>
        <v>0</v>
      </c>
      <c r="BF420" s="205">
        <f>IF(N420="snížená",J420,0)</f>
        <v>0</v>
      </c>
      <c r="BG420" s="205">
        <f>IF(N420="zákl. přenesená",J420,0)</f>
        <v>0</v>
      </c>
      <c r="BH420" s="205">
        <f>IF(N420="sníž. přenesená",J420,0)</f>
        <v>0</v>
      </c>
      <c r="BI420" s="205">
        <f>IF(N420="nulová",J420,0)</f>
        <v>0</v>
      </c>
      <c r="BJ420" s="24" t="s">
        <v>82</v>
      </c>
      <c r="BK420" s="205">
        <f>ROUND(I420*H420,2)</f>
        <v>0</v>
      </c>
      <c r="BL420" s="24" t="s">
        <v>223</v>
      </c>
      <c r="BM420" s="24" t="s">
        <v>437</v>
      </c>
    </row>
    <row r="421" spans="2:63" s="10" customFormat="1" ht="29.85" customHeight="1">
      <c r="B421" s="177"/>
      <c r="C421" s="178"/>
      <c r="D421" s="191" t="s">
        <v>76</v>
      </c>
      <c r="E421" s="192" t="s">
        <v>438</v>
      </c>
      <c r="F421" s="192" t="s">
        <v>439</v>
      </c>
      <c r="G421" s="178"/>
      <c r="H421" s="178"/>
      <c r="I421" s="181"/>
      <c r="J421" s="193">
        <f>BK421</f>
        <v>0</v>
      </c>
      <c r="K421" s="178"/>
      <c r="L421" s="183"/>
      <c r="M421" s="184"/>
      <c r="N421" s="185"/>
      <c r="O421" s="185"/>
      <c r="P421" s="186">
        <f>SUM(P422:P424)</f>
        <v>0</v>
      </c>
      <c r="Q421" s="185"/>
      <c r="R421" s="186">
        <f>SUM(R422:R424)</f>
        <v>0</v>
      </c>
      <c r="S421" s="185"/>
      <c r="T421" s="187">
        <f>SUM(T422:T424)</f>
        <v>0</v>
      </c>
      <c r="AR421" s="188" t="s">
        <v>87</v>
      </c>
      <c r="AT421" s="189" t="s">
        <v>76</v>
      </c>
      <c r="AU421" s="189" t="s">
        <v>82</v>
      </c>
      <c r="AY421" s="188" t="s">
        <v>137</v>
      </c>
      <c r="BK421" s="190">
        <f>SUM(BK422:BK424)</f>
        <v>0</v>
      </c>
    </row>
    <row r="422" spans="2:65" s="1" customFormat="1" ht="31.5" customHeight="1">
      <c r="B422" s="42"/>
      <c r="C422" s="194" t="s">
        <v>440</v>
      </c>
      <c r="D422" s="194" t="s">
        <v>139</v>
      </c>
      <c r="E422" s="195" t="s">
        <v>441</v>
      </c>
      <c r="F422" s="196" t="s">
        <v>442</v>
      </c>
      <c r="G422" s="197" t="s">
        <v>251</v>
      </c>
      <c r="H422" s="198">
        <v>1</v>
      </c>
      <c r="I422" s="199"/>
      <c r="J422" s="200">
        <f>ROUND(I422*H422,2)</f>
        <v>0</v>
      </c>
      <c r="K422" s="196" t="s">
        <v>34</v>
      </c>
      <c r="L422" s="62"/>
      <c r="M422" s="201" t="s">
        <v>34</v>
      </c>
      <c r="N422" s="202" t="s">
        <v>48</v>
      </c>
      <c r="O422" s="43"/>
      <c r="P422" s="203">
        <f>O422*H422</f>
        <v>0</v>
      </c>
      <c r="Q422" s="203">
        <v>0</v>
      </c>
      <c r="R422" s="203">
        <f>Q422*H422</f>
        <v>0</v>
      </c>
      <c r="S422" s="203">
        <v>0</v>
      </c>
      <c r="T422" s="204">
        <f>S422*H422</f>
        <v>0</v>
      </c>
      <c r="AR422" s="24" t="s">
        <v>223</v>
      </c>
      <c r="AT422" s="24" t="s">
        <v>139</v>
      </c>
      <c r="AU422" s="24" t="s">
        <v>87</v>
      </c>
      <c r="AY422" s="24" t="s">
        <v>137</v>
      </c>
      <c r="BE422" s="205">
        <f>IF(N422="základní",J422,0)</f>
        <v>0</v>
      </c>
      <c r="BF422" s="205">
        <f>IF(N422="snížená",J422,0)</f>
        <v>0</v>
      </c>
      <c r="BG422" s="205">
        <f>IF(N422="zákl. přenesená",J422,0)</f>
        <v>0</v>
      </c>
      <c r="BH422" s="205">
        <f>IF(N422="sníž. přenesená",J422,0)</f>
        <v>0</v>
      </c>
      <c r="BI422" s="205">
        <f>IF(N422="nulová",J422,0)</f>
        <v>0</v>
      </c>
      <c r="BJ422" s="24" t="s">
        <v>82</v>
      </c>
      <c r="BK422" s="205">
        <f>ROUND(I422*H422,2)</f>
        <v>0</v>
      </c>
      <c r="BL422" s="24" t="s">
        <v>223</v>
      </c>
      <c r="BM422" s="24" t="s">
        <v>443</v>
      </c>
    </row>
    <row r="423" spans="2:51" s="12" customFormat="1" ht="13.5">
      <c r="B423" s="218"/>
      <c r="C423" s="219"/>
      <c r="D423" s="208" t="s">
        <v>146</v>
      </c>
      <c r="E423" s="220" t="s">
        <v>34</v>
      </c>
      <c r="F423" s="221" t="s">
        <v>82</v>
      </c>
      <c r="G423" s="219"/>
      <c r="H423" s="222">
        <v>1</v>
      </c>
      <c r="I423" s="223"/>
      <c r="J423" s="219"/>
      <c r="K423" s="219"/>
      <c r="L423" s="224"/>
      <c r="M423" s="225"/>
      <c r="N423" s="226"/>
      <c r="O423" s="226"/>
      <c r="P423" s="226"/>
      <c r="Q423" s="226"/>
      <c r="R423" s="226"/>
      <c r="S423" s="226"/>
      <c r="T423" s="227"/>
      <c r="AT423" s="228" t="s">
        <v>146</v>
      </c>
      <c r="AU423" s="228" t="s">
        <v>87</v>
      </c>
      <c r="AV423" s="12" t="s">
        <v>87</v>
      </c>
      <c r="AW423" s="12" t="s">
        <v>41</v>
      </c>
      <c r="AX423" s="12" t="s">
        <v>77</v>
      </c>
      <c r="AY423" s="228" t="s">
        <v>137</v>
      </c>
    </row>
    <row r="424" spans="2:51" s="13" customFormat="1" ht="13.5">
      <c r="B424" s="229"/>
      <c r="C424" s="230"/>
      <c r="D424" s="208" t="s">
        <v>146</v>
      </c>
      <c r="E424" s="241" t="s">
        <v>34</v>
      </c>
      <c r="F424" s="242" t="s">
        <v>150</v>
      </c>
      <c r="G424" s="230"/>
      <c r="H424" s="243">
        <v>1</v>
      </c>
      <c r="I424" s="235"/>
      <c r="J424" s="230"/>
      <c r="K424" s="230"/>
      <c r="L424" s="236"/>
      <c r="M424" s="237"/>
      <c r="N424" s="238"/>
      <c r="O424" s="238"/>
      <c r="P424" s="238"/>
      <c r="Q424" s="238"/>
      <c r="R424" s="238"/>
      <c r="S424" s="238"/>
      <c r="T424" s="239"/>
      <c r="AT424" s="240" t="s">
        <v>146</v>
      </c>
      <c r="AU424" s="240" t="s">
        <v>87</v>
      </c>
      <c r="AV424" s="13" t="s">
        <v>144</v>
      </c>
      <c r="AW424" s="13" t="s">
        <v>41</v>
      </c>
      <c r="AX424" s="13" t="s">
        <v>82</v>
      </c>
      <c r="AY424" s="240" t="s">
        <v>137</v>
      </c>
    </row>
    <row r="425" spans="2:63" s="10" customFormat="1" ht="29.85" customHeight="1">
      <c r="B425" s="177"/>
      <c r="C425" s="178"/>
      <c r="D425" s="191" t="s">
        <v>76</v>
      </c>
      <c r="E425" s="192" t="s">
        <v>444</v>
      </c>
      <c r="F425" s="192" t="s">
        <v>445</v>
      </c>
      <c r="G425" s="178"/>
      <c r="H425" s="178"/>
      <c r="I425" s="181"/>
      <c r="J425" s="193">
        <f>BK425</f>
        <v>0</v>
      </c>
      <c r="K425" s="178"/>
      <c r="L425" s="183"/>
      <c r="M425" s="184"/>
      <c r="N425" s="185"/>
      <c r="O425" s="185"/>
      <c r="P425" s="186">
        <f>SUM(P426:P431)</f>
        <v>0</v>
      </c>
      <c r="Q425" s="185"/>
      <c r="R425" s="186">
        <f>SUM(R426:R431)</f>
        <v>0.03</v>
      </c>
      <c r="S425" s="185"/>
      <c r="T425" s="187">
        <f>SUM(T426:T431)</f>
        <v>0</v>
      </c>
      <c r="AR425" s="188" t="s">
        <v>87</v>
      </c>
      <c r="AT425" s="189" t="s">
        <v>76</v>
      </c>
      <c r="AU425" s="189" t="s">
        <v>82</v>
      </c>
      <c r="AY425" s="188" t="s">
        <v>137</v>
      </c>
      <c r="BK425" s="190">
        <f>SUM(BK426:BK431)</f>
        <v>0</v>
      </c>
    </row>
    <row r="426" spans="2:65" s="1" customFormat="1" ht="22.5" customHeight="1">
      <c r="B426" s="42"/>
      <c r="C426" s="194" t="s">
        <v>446</v>
      </c>
      <c r="D426" s="194" t="s">
        <v>139</v>
      </c>
      <c r="E426" s="195" t="s">
        <v>447</v>
      </c>
      <c r="F426" s="196" t="s">
        <v>448</v>
      </c>
      <c r="G426" s="197" t="s">
        <v>274</v>
      </c>
      <c r="H426" s="198">
        <v>3</v>
      </c>
      <c r="I426" s="199"/>
      <c r="J426" s="200">
        <f>ROUND(I426*H426,2)</f>
        <v>0</v>
      </c>
      <c r="K426" s="196" t="s">
        <v>34</v>
      </c>
      <c r="L426" s="62"/>
      <c r="M426" s="201" t="s">
        <v>34</v>
      </c>
      <c r="N426" s="202" t="s">
        <v>48</v>
      </c>
      <c r="O426" s="43"/>
      <c r="P426" s="203">
        <f>O426*H426</f>
        <v>0</v>
      </c>
      <c r="Q426" s="203">
        <v>0</v>
      </c>
      <c r="R426" s="203">
        <f>Q426*H426</f>
        <v>0</v>
      </c>
      <c r="S426" s="203">
        <v>0</v>
      </c>
      <c r="T426" s="204">
        <f>S426*H426</f>
        <v>0</v>
      </c>
      <c r="AR426" s="24" t="s">
        <v>223</v>
      </c>
      <c r="AT426" s="24" t="s">
        <v>139</v>
      </c>
      <c r="AU426" s="24" t="s">
        <v>87</v>
      </c>
      <c r="AY426" s="24" t="s">
        <v>137</v>
      </c>
      <c r="BE426" s="205">
        <f>IF(N426="základní",J426,0)</f>
        <v>0</v>
      </c>
      <c r="BF426" s="205">
        <f>IF(N426="snížená",J426,0)</f>
        <v>0</v>
      </c>
      <c r="BG426" s="205">
        <f>IF(N426="zákl. přenesená",J426,0)</f>
        <v>0</v>
      </c>
      <c r="BH426" s="205">
        <f>IF(N426="sníž. přenesená",J426,0)</f>
        <v>0</v>
      </c>
      <c r="BI426" s="205">
        <f>IF(N426="nulová",J426,0)</f>
        <v>0</v>
      </c>
      <c r="BJ426" s="24" t="s">
        <v>82</v>
      </c>
      <c r="BK426" s="205">
        <f>ROUND(I426*H426,2)</f>
        <v>0</v>
      </c>
      <c r="BL426" s="24" t="s">
        <v>223</v>
      </c>
      <c r="BM426" s="24" t="s">
        <v>449</v>
      </c>
    </row>
    <row r="427" spans="2:51" s="12" customFormat="1" ht="13.5">
      <c r="B427" s="218"/>
      <c r="C427" s="219"/>
      <c r="D427" s="208" t="s">
        <v>146</v>
      </c>
      <c r="E427" s="220" t="s">
        <v>34</v>
      </c>
      <c r="F427" s="221" t="s">
        <v>156</v>
      </c>
      <c r="G427" s="219"/>
      <c r="H427" s="222">
        <v>3</v>
      </c>
      <c r="I427" s="223"/>
      <c r="J427" s="219"/>
      <c r="K427" s="219"/>
      <c r="L427" s="224"/>
      <c r="M427" s="225"/>
      <c r="N427" s="226"/>
      <c r="O427" s="226"/>
      <c r="P427" s="226"/>
      <c r="Q427" s="226"/>
      <c r="R427" s="226"/>
      <c r="S427" s="226"/>
      <c r="T427" s="227"/>
      <c r="AT427" s="228" t="s">
        <v>146</v>
      </c>
      <c r="AU427" s="228" t="s">
        <v>87</v>
      </c>
      <c r="AV427" s="12" t="s">
        <v>87</v>
      </c>
      <c r="AW427" s="12" t="s">
        <v>41</v>
      </c>
      <c r="AX427" s="12" t="s">
        <v>77</v>
      </c>
      <c r="AY427" s="228" t="s">
        <v>137</v>
      </c>
    </row>
    <row r="428" spans="2:51" s="13" customFormat="1" ht="13.5">
      <c r="B428" s="229"/>
      <c r="C428" s="230"/>
      <c r="D428" s="231" t="s">
        <v>146</v>
      </c>
      <c r="E428" s="232" t="s">
        <v>34</v>
      </c>
      <c r="F428" s="233" t="s">
        <v>150</v>
      </c>
      <c r="G428" s="230"/>
      <c r="H428" s="234">
        <v>3</v>
      </c>
      <c r="I428" s="235"/>
      <c r="J428" s="230"/>
      <c r="K428" s="230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146</v>
      </c>
      <c r="AU428" s="240" t="s">
        <v>87</v>
      </c>
      <c r="AV428" s="13" t="s">
        <v>144</v>
      </c>
      <c r="AW428" s="13" t="s">
        <v>41</v>
      </c>
      <c r="AX428" s="13" t="s">
        <v>82</v>
      </c>
      <c r="AY428" s="240" t="s">
        <v>137</v>
      </c>
    </row>
    <row r="429" spans="2:65" s="1" customFormat="1" ht="22.5" customHeight="1">
      <c r="B429" s="42"/>
      <c r="C429" s="244" t="s">
        <v>450</v>
      </c>
      <c r="D429" s="244" t="s">
        <v>264</v>
      </c>
      <c r="E429" s="245" t="s">
        <v>451</v>
      </c>
      <c r="F429" s="246" t="s">
        <v>452</v>
      </c>
      <c r="G429" s="247" t="s">
        <v>274</v>
      </c>
      <c r="H429" s="248">
        <v>3</v>
      </c>
      <c r="I429" s="249"/>
      <c r="J429" s="250">
        <f>ROUND(I429*H429,2)</f>
        <v>0</v>
      </c>
      <c r="K429" s="246" t="s">
        <v>143</v>
      </c>
      <c r="L429" s="251"/>
      <c r="M429" s="252" t="s">
        <v>34</v>
      </c>
      <c r="N429" s="253" t="s">
        <v>48</v>
      </c>
      <c r="O429" s="43"/>
      <c r="P429" s="203">
        <f>O429*H429</f>
        <v>0</v>
      </c>
      <c r="Q429" s="203">
        <v>0.01</v>
      </c>
      <c r="R429" s="203">
        <f>Q429*H429</f>
        <v>0.03</v>
      </c>
      <c r="S429" s="203">
        <v>0</v>
      </c>
      <c r="T429" s="204">
        <f>S429*H429</f>
        <v>0</v>
      </c>
      <c r="AR429" s="24" t="s">
        <v>287</v>
      </c>
      <c r="AT429" s="24" t="s">
        <v>264</v>
      </c>
      <c r="AU429" s="24" t="s">
        <v>87</v>
      </c>
      <c r="AY429" s="24" t="s">
        <v>137</v>
      </c>
      <c r="BE429" s="205">
        <f>IF(N429="základní",J429,0)</f>
        <v>0</v>
      </c>
      <c r="BF429" s="205">
        <f>IF(N429="snížená",J429,0)</f>
        <v>0</v>
      </c>
      <c r="BG429" s="205">
        <f>IF(N429="zákl. přenesená",J429,0)</f>
        <v>0</v>
      </c>
      <c r="BH429" s="205">
        <f>IF(N429="sníž. přenesená",J429,0)</f>
        <v>0</v>
      </c>
      <c r="BI429" s="205">
        <f>IF(N429="nulová",J429,0)</f>
        <v>0</v>
      </c>
      <c r="BJ429" s="24" t="s">
        <v>82</v>
      </c>
      <c r="BK429" s="205">
        <f>ROUND(I429*H429,2)</f>
        <v>0</v>
      </c>
      <c r="BL429" s="24" t="s">
        <v>223</v>
      </c>
      <c r="BM429" s="24" t="s">
        <v>453</v>
      </c>
    </row>
    <row r="430" spans="2:51" s="12" customFormat="1" ht="13.5">
      <c r="B430" s="218"/>
      <c r="C430" s="219"/>
      <c r="D430" s="208" t="s">
        <v>146</v>
      </c>
      <c r="E430" s="220" t="s">
        <v>34</v>
      </c>
      <c r="F430" s="221" t="s">
        <v>156</v>
      </c>
      <c r="G430" s="219"/>
      <c r="H430" s="222">
        <v>3</v>
      </c>
      <c r="I430" s="223"/>
      <c r="J430" s="219"/>
      <c r="K430" s="219"/>
      <c r="L430" s="224"/>
      <c r="M430" s="225"/>
      <c r="N430" s="226"/>
      <c r="O430" s="226"/>
      <c r="P430" s="226"/>
      <c r="Q430" s="226"/>
      <c r="R430" s="226"/>
      <c r="S430" s="226"/>
      <c r="T430" s="227"/>
      <c r="AT430" s="228" t="s">
        <v>146</v>
      </c>
      <c r="AU430" s="228" t="s">
        <v>87</v>
      </c>
      <c r="AV430" s="12" t="s">
        <v>87</v>
      </c>
      <c r="AW430" s="12" t="s">
        <v>41</v>
      </c>
      <c r="AX430" s="12" t="s">
        <v>77</v>
      </c>
      <c r="AY430" s="228" t="s">
        <v>137</v>
      </c>
    </row>
    <row r="431" spans="2:51" s="13" customFormat="1" ht="13.5">
      <c r="B431" s="229"/>
      <c r="C431" s="230"/>
      <c r="D431" s="208" t="s">
        <v>146</v>
      </c>
      <c r="E431" s="241" t="s">
        <v>34</v>
      </c>
      <c r="F431" s="242" t="s">
        <v>150</v>
      </c>
      <c r="G431" s="230"/>
      <c r="H431" s="243">
        <v>3</v>
      </c>
      <c r="I431" s="235"/>
      <c r="J431" s="230"/>
      <c r="K431" s="230"/>
      <c r="L431" s="236"/>
      <c r="M431" s="237"/>
      <c r="N431" s="238"/>
      <c r="O431" s="238"/>
      <c r="P431" s="238"/>
      <c r="Q431" s="238"/>
      <c r="R431" s="238"/>
      <c r="S431" s="238"/>
      <c r="T431" s="239"/>
      <c r="AT431" s="240" t="s">
        <v>146</v>
      </c>
      <c r="AU431" s="240" t="s">
        <v>87</v>
      </c>
      <c r="AV431" s="13" t="s">
        <v>144</v>
      </c>
      <c r="AW431" s="13" t="s">
        <v>41</v>
      </c>
      <c r="AX431" s="13" t="s">
        <v>82</v>
      </c>
      <c r="AY431" s="240" t="s">
        <v>137</v>
      </c>
    </row>
    <row r="432" spans="2:63" s="10" customFormat="1" ht="29.85" customHeight="1">
      <c r="B432" s="177"/>
      <c r="C432" s="178"/>
      <c r="D432" s="191" t="s">
        <v>76</v>
      </c>
      <c r="E432" s="192" t="s">
        <v>454</v>
      </c>
      <c r="F432" s="192" t="s">
        <v>455</v>
      </c>
      <c r="G432" s="178"/>
      <c r="H432" s="178"/>
      <c r="I432" s="181"/>
      <c r="J432" s="193">
        <f>BK432</f>
        <v>0</v>
      </c>
      <c r="K432" s="178"/>
      <c r="L432" s="183"/>
      <c r="M432" s="184"/>
      <c r="N432" s="185"/>
      <c r="O432" s="185"/>
      <c r="P432" s="186">
        <f>SUM(P433:P458)</f>
        <v>0</v>
      </c>
      <c r="Q432" s="185"/>
      <c r="R432" s="186">
        <f>SUM(R433:R458)</f>
        <v>0.1967415</v>
      </c>
      <c r="S432" s="185"/>
      <c r="T432" s="187">
        <f>SUM(T433:T458)</f>
        <v>0</v>
      </c>
      <c r="AR432" s="188" t="s">
        <v>87</v>
      </c>
      <c r="AT432" s="189" t="s">
        <v>76</v>
      </c>
      <c r="AU432" s="189" t="s">
        <v>82</v>
      </c>
      <c r="AY432" s="188" t="s">
        <v>137</v>
      </c>
      <c r="BK432" s="190">
        <f>SUM(BK433:BK458)</f>
        <v>0</v>
      </c>
    </row>
    <row r="433" spans="2:65" s="1" customFormat="1" ht="31.5" customHeight="1">
      <c r="B433" s="42"/>
      <c r="C433" s="194" t="s">
        <v>456</v>
      </c>
      <c r="D433" s="194" t="s">
        <v>139</v>
      </c>
      <c r="E433" s="195" t="s">
        <v>457</v>
      </c>
      <c r="F433" s="196" t="s">
        <v>458</v>
      </c>
      <c r="G433" s="197" t="s">
        <v>297</v>
      </c>
      <c r="H433" s="198">
        <v>1.25</v>
      </c>
      <c r="I433" s="199"/>
      <c r="J433" s="200">
        <f>ROUND(I433*H433,2)</f>
        <v>0</v>
      </c>
      <c r="K433" s="196" t="s">
        <v>143</v>
      </c>
      <c r="L433" s="62"/>
      <c r="M433" s="201" t="s">
        <v>34</v>
      </c>
      <c r="N433" s="202" t="s">
        <v>48</v>
      </c>
      <c r="O433" s="43"/>
      <c r="P433" s="203">
        <f>O433*H433</f>
        <v>0</v>
      </c>
      <c r="Q433" s="203">
        <v>0.00291</v>
      </c>
      <c r="R433" s="203">
        <f>Q433*H433</f>
        <v>0.0036374999999999997</v>
      </c>
      <c r="S433" s="203">
        <v>0</v>
      </c>
      <c r="T433" s="204">
        <f>S433*H433</f>
        <v>0</v>
      </c>
      <c r="AR433" s="24" t="s">
        <v>223</v>
      </c>
      <c r="AT433" s="24" t="s">
        <v>139</v>
      </c>
      <c r="AU433" s="24" t="s">
        <v>87</v>
      </c>
      <c r="AY433" s="24" t="s">
        <v>137</v>
      </c>
      <c r="BE433" s="205">
        <f>IF(N433="základní",J433,0)</f>
        <v>0</v>
      </c>
      <c r="BF433" s="205">
        <f>IF(N433="snížená",J433,0)</f>
        <v>0</v>
      </c>
      <c r="BG433" s="205">
        <f>IF(N433="zákl. přenesená",J433,0)</f>
        <v>0</v>
      </c>
      <c r="BH433" s="205">
        <f>IF(N433="sníž. přenesená",J433,0)</f>
        <v>0</v>
      </c>
      <c r="BI433" s="205">
        <f>IF(N433="nulová",J433,0)</f>
        <v>0</v>
      </c>
      <c r="BJ433" s="24" t="s">
        <v>82</v>
      </c>
      <c r="BK433" s="205">
        <f>ROUND(I433*H433,2)</f>
        <v>0</v>
      </c>
      <c r="BL433" s="24" t="s">
        <v>223</v>
      </c>
      <c r="BM433" s="24" t="s">
        <v>459</v>
      </c>
    </row>
    <row r="434" spans="2:51" s="11" customFormat="1" ht="13.5">
      <c r="B434" s="206"/>
      <c r="C434" s="207"/>
      <c r="D434" s="208" t="s">
        <v>146</v>
      </c>
      <c r="E434" s="209" t="s">
        <v>34</v>
      </c>
      <c r="F434" s="210" t="s">
        <v>460</v>
      </c>
      <c r="G434" s="207"/>
      <c r="H434" s="211" t="s">
        <v>34</v>
      </c>
      <c r="I434" s="212"/>
      <c r="J434" s="207"/>
      <c r="K434" s="207"/>
      <c r="L434" s="213"/>
      <c r="M434" s="214"/>
      <c r="N434" s="215"/>
      <c r="O434" s="215"/>
      <c r="P434" s="215"/>
      <c r="Q434" s="215"/>
      <c r="R434" s="215"/>
      <c r="S434" s="215"/>
      <c r="T434" s="216"/>
      <c r="AT434" s="217" t="s">
        <v>146</v>
      </c>
      <c r="AU434" s="217" t="s">
        <v>87</v>
      </c>
      <c r="AV434" s="11" t="s">
        <v>82</v>
      </c>
      <c r="AW434" s="11" t="s">
        <v>41</v>
      </c>
      <c r="AX434" s="11" t="s">
        <v>77</v>
      </c>
      <c r="AY434" s="217" t="s">
        <v>137</v>
      </c>
    </row>
    <row r="435" spans="2:51" s="11" customFormat="1" ht="13.5">
      <c r="B435" s="206"/>
      <c r="C435" s="207"/>
      <c r="D435" s="208" t="s">
        <v>146</v>
      </c>
      <c r="E435" s="209" t="s">
        <v>34</v>
      </c>
      <c r="F435" s="210" t="s">
        <v>461</v>
      </c>
      <c r="G435" s="207"/>
      <c r="H435" s="211" t="s">
        <v>34</v>
      </c>
      <c r="I435" s="212"/>
      <c r="J435" s="207"/>
      <c r="K435" s="207"/>
      <c r="L435" s="213"/>
      <c r="M435" s="214"/>
      <c r="N435" s="215"/>
      <c r="O435" s="215"/>
      <c r="P435" s="215"/>
      <c r="Q435" s="215"/>
      <c r="R435" s="215"/>
      <c r="S435" s="215"/>
      <c r="T435" s="216"/>
      <c r="AT435" s="217" t="s">
        <v>146</v>
      </c>
      <c r="AU435" s="217" t="s">
        <v>87</v>
      </c>
      <c r="AV435" s="11" t="s">
        <v>82</v>
      </c>
      <c r="AW435" s="11" t="s">
        <v>41</v>
      </c>
      <c r="AX435" s="11" t="s">
        <v>77</v>
      </c>
      <c r="AY435" s="217" t="s">
        <v>137</v>
      </c>
    </row>
    <row r="436" spans="2:51" s="12" customFormat="1" ht="13.5">
      <c r="B436" s="218"/>
      <c r="C436" s="219"/>
      <c r="D436" s="208" t="s">
        <v>146</v>
      </c>
      <c r="E436" s="220" t="s">
        <v>34</v>
      </c>
      <c r="F436" s="221" t="s">
        <v>462</v>
      </c>
      <c r="G436" s="219"/>
      <c r="H436" s="222">
        <v>1.25</v>
      </c>
      <c r="I436" s="223"/>
      <c r="J436" s="219"/>
      <c r="K436" s="219"/>
      <c r="L436" s="224"/>
      <c r="M436" s="225"/>
      <c r="N436" s="226"/>
      <c r="O436" s="226"/>
      <c r="P436" s="226"/>
      <c r="Q436" s="226"/>
      <c r="R436" s="226"/>
      <c r="S436" s="226"/>
      <c r="T436" s="227"/>
      <c r="AT436" s="228" t="s">
        <v>146</v>
      </c>
      <c r="AU436" s="228" t="s">
        <v>87</v>
      </c>
      <c r="AV436" s="12" t="s">
        <v>87</v>
      </c>
      <c r="AW436" s="12" t="s">
        <v>41</v>
      </c>
      <c r="AX436" s="12" t="s">
        <v>77</v>
      </c>
      <c r="AY436" s="228" t="s">
        <v>137</v>
      </c>
    </row>
    <row r="437" spans="2:51" s="13" customFormat="1" ht="13.5">
      <c r="B437" s="229"/>
      <c r="C437" s="230"/>
      <c r="D437" s="231" t="s">
        <v>146</v>
      </c>
      <c r="E437" s="232" t="s">
        <v>34</v>
      </c>
      <c r="F437" s="233" t="s">
        <v>150</v>
      </c>
      <c r="G437" s="230"/>
      <c r="H437" s="234">
        <v>1.25</v>
      </c>
      <c r="I437" s="235"/>
      <c r="J437" s="230"/>
      <c r="K437" s="230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146</v>
      </c>
      <c r="AU437" s="240" t="s">
        <v>87</v>
      </c>
      <c r="AV437" s="13" t="s">
        <v>144</v>
      </c>
      <c r="AW437" s="13" t="s">
        <v>41</v>
      </c>
      <c r="AX437" s="13" t="s">
        <v>82</v>
      </c>
      <c r="AY437" s="240" t="s">
        <v>137</v>
      </c>
    </row>
    <row r="438" spans="2:65" s="1" customFormat="1" ht="31.5" customHeight="1">
      <c r="B438" s="42"/>
      <c r="C438" s="194" t="s">
        <v>463</v>
      </c>
      <c r="D438" s="194" t="s">
        <v>139</v>
      </c>
      <c r="E438" s="195" t="s">
        <v>464</v>
      </c>
      <c r="F438" s="196" t="s">
        <v>465</v>
      </c>
      <c r="G438" s="197" t="s">
        <v>297</v>
      </c>
      <c r="H438" s="198">
        <v>1</v>
      </c>
      <c r="I438" s="199"/>
      <c r="J438" s="200">
        <f>ROUND(I438*H438,2)</f>
        <v>0</v>
      </c>
      <c r="K438" s="196" t="s">
        <v>143</v>
      </c>
      <c r="L438" s="62"/>
      <c r="M438" s="201" t="s">
        <v>34</v>
      </c>
      <c r="N438" s="202" t="s">
        <v>48</v>
      </c>
      <c r="O438" s="43"/>
      <c r="P438" s="203">
        <f>O438*H438</f>
        <v>0</v>
      </c>
      <c r="Q438" s="203">
        <v>0.00438</v>
      </c>
      <c r="R438" s="203">
        <f>Q438*H438</f>
        <v>0.00438</v>
      </c>
      <c r="S438" s="203">
        <v>0</v>
      </c>
      <c r="T438" s="204">
        <f>S438*H438</f>
        <v>0</v>
      </c>
      <c r="AR438" s="24" t="s">
        <v>223</v>
      </c>
      <c r="AT438" s="24" t="s">
        <v>139</v>
      </c>
      <c r="AU438" s="24" t="s">
        <v>87</v>
      </c>
      <c r="AY438" s="24" t="s">
        <v>137</v>
      </c>
      <c r="BE438" s="205">
        <f>IF(N438="základní",J438,0)</f>
        <v>0</v>
      </c>
      <c r="BF438" s="205">
        <f>IF(N438="snížená",J438,0)</f>
        <v>0</v>
      </c>
      <c r="BG438" s="205">
        <f>IF(N438="zákl. přenesená",J438,0)</f>
        <v>0</v>
      </c>
      <c r="BH438" s="205">
        <f>IF(N438="sníž. přenesená",J438,0)</f>
        <v>0</v>
      </c>
      <c r="BI438" s="205">
        <f>IF(N438="nulová",J438,0)</f>
        <v>0</v>
      </c>
      <c r="BJ438" s="24" t="s">
        <v>82</v>
      </c>
      <c r="BK438" s="205">
        <f>ROUND(I438*H438,2)</f>
        <v>0</v>
      </c>
      <c r="BL438" s="24" t="s">
        <v>223</v>
      </c>
      <c r="BM438" s="24" t="s">
        <v>466</v>
      </c>
    </row>
    <row r="439" spans="2:51" s="11" customFormat="1" ht="13.5">
      <c r="B439" s="206"/>
      <c r="C439" s="207"/>
      <c r="D439" s="208" t="s">
        <v>146</v>
      </c>
      <c r="E439" s="209" t="s">
        <v>34</v>
      </c>
      <c r="F439" s="210" t="s">
        <v>467</v>
      </c>
      <c r="G439" s="207"/>
      <c r="H439" s="211" t="s">
        <v>34</v>
      </c>
      <c r="I439" s="212"/>
      <c r="J439" s="207"/>
      <c r="K439" s="207"/>
      <c r="L439" s="213"/>
      <c r="M439" s="214"/>
      <c r="N439" s="215"/>
      <c r="O439" s="215"/>
      <c r="P439" s="215"/>
      <c r="Q439" s="215"/>
      <c r="R439" s="215"/>
      <c r="S439" s="215"/>
      <c r="T439" s="216"/>
      <c r="AT439" s="217" t="s">
        <v>146</v>
      </c>
      <c r="AU439" s="217" t="s">
        <v>87</v>
      </c>
      <c r="AV439" s="11" t="s">
        <v>82</v>
      </c>
      <c r="AW439" s="11" t="s">
        <v>41</v>
      </c>
      <c r="AX439" s="11" t="s">
        <v>77</v>
      </c>
      <c r="AY439" s="217" t="s">
        <v>137</v>
      </c>
    </row>
    <row r="440" spans="2:51" s="11" customFormat="1" ht="13.5">
      <c r="B440" s="206"/>
      <c r="C440" s="207"/>
      <c r="D440" s="208" t="s">
        <v>146</v>
      </c>
      <c r="E440" s="209" t="s">
        <v>34</v>
      </c>
      <c r="F440" s="210" t="s">
        <v>468</v>
      </c>
      <c r="G440" s="207"/>
      <c r="H440" s="211" t="s">
        <v>34</v>
      </c>
      <c r="I440" s="212"/>
      <c r="J440" s="207"/>
      <c r="K440" s="207"/>
      <c r="L440" s="213"/>
      <c r="M440" s="214"/>
      <c r="N440" s="215"/>
      <c r="O440" s="215"/>
      <c r="P440" s="215"/>
      <c r="Q440" s="215"/>
      <c r="R440" s="215"/>
      <c r="S440" s="215"/>
      <c r="T440" s="216"/>
      <c r="AT440" s="217" t="s">
        <v>146</v>
      </c>
      <c r="AU440" s="217" t="s">
        <v>87</v>
      </c>
      <c r="AV440" s="11" t="s">
        <v>82</v>
      </c>
      <c r="AW440" s="11" t="s">
        <v>41</v>
      </c>
      <c r="AX440" s="11" t="s">
        <v>77</v>
      </c>
      <c r="AY440" s="217" t="s">
        <v>137</v>
      </c>
    </row>
    <row r="441" spans="2:51" s="12" customFormat="1" ht="13.5">
      <c r="B441" s="218"/>
      <c r="C441" s="219"/>
      <c r="D441" s="208" t="s">
        <v>146</v>
      </c>
      <c r="E441" s="220" t="s">
        <v>34</v>
      </c>
      <c r="F441" s="221" t="s">
        <v>469</v>
      </c>
      <c r="G441" s="219"/>
      <c r="H441" s="222">
        <v>1</v>
      </c>
      <c r="I441" s="223"/>
      <c r="J441" s="219"/>
      <c r="K441" s="219"/>
      <c r="L441" s="224"/>
      <c r="M441" s="225"/>
      <c r="N441" s="226"/>
      <c r="O441" s="226"/>
      <c r="P441" s="226"/>
      <c r="Q441" s="226"/>
      <c r="R441" s="226"/>
      <c r="S441" s="226"/>
      <c r="T441" s="227"/>
      <c r="AT441" s="228" t="s">
        <v>146</v>
      </c>
      <c r="AU441" s="228" t="s">
        <v>87</v>
      </c>
      <c r="AV441" s="12" t="s">
        <v>87</v>
      </c>
      <c r="AW441" s="12" t="s">
        <v>41</v>
      </c>
      <c r="AX441" s="12" t="s">
        <v>77</v>
      </c>
      <c r="AY441" s="228" t="s">
        <v>137</v>
      </c>
    </row>
    <row r="442" spans="2:51" s="13" customFormat="1" ht="13.5">
      <c r="B442" s="229"/>
      <c r="C442" s="230"/>
      <c r="D442" s="231" t="s">
        <v>146</v>
      </c>
      <c r="E442" s="232" t="s">
        <v>34</v>
      </c>
      <c r="F442" s="233" t="s">
        <v>150</v>
      </c>
      <c r="G442" s="230"/>
      <c r="H442" s="234">
        <v>1</v>
      </c>
      <c r="I442" s="235"/>
      <c r="J442" s="230"/>
      <c r="K442" s="230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146</v>
      </c>
      <c r="AU442" s="240" t="s">
        <v>87</v>
      </c>
      <c r="AV442" s="13" t="s">
        <v>144</v>
      </c>
      <c r="AW442" s="13" t="s">
        <v>41</v>
      </c>
      <c r="AX442" s="13" t="s">
        <v>82</v>
      </c>
      <c r="AY442" s="240" t="s">
        <v>137</v>
      </c>
    </row>
    <row r="443" spans="2:65" s="1" customFormat="1" ht="31.5" customHeight="1">
      <c r="B443" s="42"/>
      <c r="C443" s="194" t="s">
        <v>470</v>
      </c>
      <c r="D443" s="194" t="s">
        <v>139</v>
      </c>
      <c r="E443" s="195" t="s">
        <v>471</v>
      </c>
      <c r="F443" s="196" t="s">
        <v>472</v>
      </c>
      <c r="G443" s="197" t="s">
        <v>297</v>
      </c>
      <c r="H443" s="198">
        <v>86.2</v>
      </c>
      <c r="I443" s="199"/>
      <c r="J443" s="200">
        <f>ROUND(I443*H443,2)</f>
        <v>0</v>
      </c>
      <c r="K443" s="196" t="s">
        <v>143</v>
      </c>
      <c r="L443" s="62"/>
      <c r="M443" s="201" t="s">
        <v>34</v>
      </c>
      <c r="N443" s="202" t="s">
        <v>48</v>
      </c>
      <c r="O443" s="43"/>
      <c r="P443" s="203">
        <f>O443*H443</f>
        <v>0</v>
      </c>
      <c r="Q443" s="203">
        <v>0.00174</v>
      </c>
      <c r="R443" s="203">
        <f>Q443*H443</f>
        <v>0.149988</v>
      </c>
      <c r="S443" s="203">
        <v>0</v>
      </c>
      <c r="T443" s="204">
        <f>S443*H443</f>
        <v>0</v>
      </c>
      <c r="AR443" s="24" t="s">
        <v>223</v>
      </c>
      <c r="AT443" s="24" t="s">
        <v>139</v>
      </c>
      <c r="AU443" s="24" t="s">
        <v>87</v>
      </c>
      <c r="AY443" s="24" t="s">
        <v>137</v>
      </c>
      <c r="BE443" s="205">
        <f>IF(N443="základní",J443,0)</f>
        <v>0</v>
      </c>
      <c r="BF443" s="205">
        <f>IF(N443="snížená",J443,0)</f>
        <v>0</v>
      </c>
      <c r="BG443" s="205">
        <f>IF(N443="zákl. přenesená",J443,0)</f>
        <v>0</v>
      </c>
      <c r="BH443" s="205">
        <f>IF(N443="sníž. přenesená",J443,0)</f>
        <v>0</v>
      </c>
      <c r="BI443" s="205">
        <f>IF(N443="nulová",J443,0)</f>
        <v>0</v>
      </c>
      <c r="BJ443" s="24" t="s">
        <v>82</v>
      </c>
      <c r="BK443" s="205">
        <f>ROUND(I443*H443,2)</f>
        <v>0</v>
      </c>
      <c r="BL443" s="24" t="s">
        <v>223</v>
      </c>
      <c r="BM443" s="24" t="s">
        <v>473</v>
      </c>
    </row>
    <row r="444" spans="2:51" s="11" customFormat="1" ht="13.5">
      <c r="B444" s="206"/>
      <c r="C444" s="207"/>
      <c r="D444" s="208" t="s">
        <v>146</v>
      </c>
      <c r="E444" s="209" t="s">
        <v>34</v>
      </c>
      <c r="F444" s="210" t="s">
        <v>474</v>
      </c>
      <c r="G444" s="207"/>
      <c r="H444" s="211" t="s">
        <v>34</v>
      </c>
      <c r="I444" s="212"/>
      <c r="J444" s="207"/>
      <c r="K444" s="207"/>
      <c r="L444" s="213"/>
      <c r="M444" s="214"/>
      <c r="N444" s="215"/>
      <c r="O444" s="215"/>
      <c r="P444" s="215"/>
      <c r="Q444" s="215"/>
      <c r="R444" s="215"/>
      <c r="S444" s="215"/>
      <c r="T444" s="216"/>
      <c r="AT444" s="217" t="s">
        <v>146</v>
      </c>
      <c r="AU444" s="217" t="s">
        <v>87</v>
      </c>
      <c r="AV444" s="11" t="s">
        <v>82</v>
      </c>
      <c r="AW444" s="11" t="s">
        <v>41</v>
      </c>
      <c r="AX444" s="11" t="s">
        <v>77</v>
      </c>
      <c r="AY444" s="217" t="s">
        <v>137</v>
      </c>
    </row>
    <row r="445" spans="2:51" s="11" customFormat="1" ht="13.5">
      <c r="B445" s="206"/>
      <c r="C445" s="207"/>
      <c r="D445" s="208" t="s">
        <v>146</v>
      </c>
      <c r="E445" s="209" t="s">
        <v>34</v>
      </c>
      <c r="F445" s="210" t="s">
        <v>475</v>
      </c>
      <c r="G445" s="207"/>
      <c r="H445" s="211" t="s">
        <v>34</v>
      </c>
      <c r="I445" s="212"/>
      <c r="J445" s="207"/>
      <c r="K445" s="207"/>
      <c r="L445" s="213"/>
      <c r="M445" s="214"/>
      <c r="N445" s="215"/>
      <c r="O445" s="215"/>
      <c r="P445" s="215"/>
      <c r="Q445" s="215"/>
      <c r="R445" s="215"/>
      <c r="S445" s="215"/>
      <c r="T445" s="216"/>
      <c r="AT445" s="217" t="s">
        <v>146</v>
      </c>
      <c r="AU445" s="217" t="s">
        <v>87</v>
      </c>
      <c r="AV445" s="11" t="s">
        <v>82</v>
      </c>
      <c r="AW445" s="11" t="s">
        <v>41</v>
      </c>
      <c r="AX445" s="11" t="s">
        <v>77</v>
      </c>
      <c r="AY445" s="217" t="s">
        <v>137</v>
      </c>
    </row>
    <row r="446" spans="2:51" s="12" customFormat="1" ht="13.5">
      <c r="B446" s="218"/>
      <c r="C446" s="219"/>
      <c r="D446" s="208" t="s">
        <v>146</v>
      </c>
      <c r="E446" s="220" t="s">
        <v>34</v>
      </c>
      <c r="F446" s="221" t="s">
        <v>476</v>
      </c>
      <c r="G446" s="219"/>
      <c r="H446" s="222">
        <v>86.2</v>
      </c>
      <c r="I446" s="223"/>
      <c r="J446" s="219"/>
      <c r="K446" s="219"/>
      <c r="L446" s="224"/>
      <c r="M446" s="225"/>
      <c r="N446" s="226"/>
      <c r="O446" s="226"/>
      <c r="P446" s="226"/>
      <c r="Q446" s="226"/>
      <c r="R446" s="226"/>
      <c r="S446" s="226"/>
      <c r="T446" s="227"/>
      <c r="AT446" s="228" t="s">
        <v>146</v>
      </c>
      <c r="AU446" s="228" t="s">
        <v>87</v>
      </c>
      <c r="AV446" s="12" t="s">
        <v>87</v>
      </c>
      <c r="AW446" s="12" t="s">
        <v>41</v>
      </c>
      <c r="AX446" s="12" t="s">
        <v>77</v>
      </c>
      <c r="AY446" s="228" t="s">
        <v>137</v>
      </c>
    </row>
    <row r="447" spans="2:51" s="13" customFormat="1" ht="13.5">
      <c r="B447" s="229"/>
      <c r="C447" s="230"/>
      <c r="D447" s="231" t="s">
        <v>146</v>
      </c>
      <c r="E447" s="232" t="s">
        <v>34</v>
      </c>
      <c r="F447" s="233" t="s">
        <v>150</v>
      </c>
      <c r="G447" s="230"/>
      <c r="H447" s="234">
        <v>86.2</v>
      </c>
      <c r="I447" s="235"/>
      <c r="J447" s="230"/>
      <c r="K447" s="230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146</v>
      </c>
      <c r="AU447" s="240" t="s">
        <v>87</v>
      </c>
      <c r="AV447" s="13" t="s">
        <v>144</v>
      </c>
      <c r="AW447" s="13" t="s">
        <v>41</v>
      </c>
      <c r="AX447" s="13" t="s">
        <v>82</v>
      </c>
      <c r="AY447" s="240" t="s">
        <v>137</v>
      </c>
    </row>
    <row r="448" spans="2:65" s="1" customFormat="1" ht="31.5" customHeight="1">
      <c r="B448" s="42"/>
      <c r="C448" s="194" t="s">
        <v>477</v>
      </c>
      <c r="D448" s="194" t="s">
        <v>139</v>
      </c>
      <c r="E448" s="195" t="s">
        <v>478</v>
      </c>
      <c r="F448" s="196" t="s">
        <v>479</v>
      </c>
      <c r="G448" s="197" t="s">
        <v>274</v>
      </c>
      <c r="H448" s="198">
        <v>4</v>
      </c>
      <c r="I448" s="199"/>
      <c r="J448" s="200">
        <f>ROUND(I448*H448,2)</f>
        <v>0</v>
      </c>
      <c r="K448" s="196" t="s">
        <v>143</v>
      </c>
      <c r="L448" s="62"/>
      <c r="M448" s="201" t="s">
        <v>34</v>
      </c>
      <c r="N448" s="202" t="s">
        <v>48</v>
      </c>
      <c r="O448" s="43"/>
      <c r="P448" s="203">
        <f>O448*H448</f>
        <v>0</v>
      </c>
      <c r="Q448" s="203">
        <v>0.00025</v>
      </c>
      <c r="R448" s="203">
        <f>Q448*H448</f>
        <v>0.001</v>
      </c>
      <c r="S448" s="203">
        <v>0</v>
      </c>
      <c r="T448" s="204">
        <f>S448*H448</f>
        <v>0</v>
      </c>
      <c r="AR448" s="24" t="s">
        <v>223</v>
      </c>
      <c r="AT448" s="24" t="s">
        <v>139</v>
      </c>
      <c r="AU448" s="24" t="s">
        <v>87</v>
      </c>
      <c r="AY448" s="24" t="s">
        <v>137</v>
      </c>
      <c r="BE448" s="205">
        <f>IF(N448="základní",J448,0)</f>
        <v>0</v>
      </c>
      <c r="BF448" s="205">
        <f>IF(N448="snížená",J448,0)</f>
        <v>0</v>
      </c>
      <c r="BG448" s="205">
        <f>IF(N448="zákl. přenesená",J448,0)</f>
        <v>0</v>
      </c>
      <c r="BH448" s="205">
        <f>IF(N448="sníž. přenesená",J448,0)</f>
        <v>0</v>
      </c>
      <c r="BI448" s="205">
        <f>IF(N448="nulová",J448,0)</f>
        <v>0</v>
      </c>
      <c r="BJ448" s="24" t="s">
        <v>82</v>
      </c>
      <c r="BK448" s="205">
        <f>ROUND(I448*H448,2)</f>
        <v>0</v>
      </c>
      <c r="BL448" s="24" t="s">
        <v>223</v>
      </c>
      <c r="BM448" s="24" t="s">
        <v>480</v>
      </c>
    </row>
    <row r="449" spans="2:51" s="11" customFormat="1" ht="13.5">
      <c r="B449" s="206"/>
      <c r="C449" s="207"/>
      <c r="D449" s="208" t="s">
        <v>146</v>
      </c>
      <c r="E449" s="209" t="s">
        <v>34</v>
      </c>
      <c r="F449" s="210" t="s">
        <v>481</v>
      </c>
      <c r="G449" s="207"/>
      <c r="H449" s="211" t="s">
        <v>34</v>
      </c>
      <c r="I449" s="212"/>
      <c r="J449" s="207"/>
      <c r="K449" s="207"/>
      <c r="L449" s="213"/>
      <c r="M449" s="214"/>
      <c r="N449" s="215"/>
      <c r="O449" s="215"/>
      <c r="P449" s="215"/>
      <c r="Q449" s="215"/>
      <c r="R449" s="215"/>
      <c r="S449" s="215"/>
      <c r="T449" s="216"/>
      <c r="AT449" s="217" t="s">
        <v>146</v>
      </c>
      <c r="AU449" s="217" t="s">
        <v>87</v>
      </c>
      <c r="AV449" s="11" t="s">
        <v>82</v>
      </c>
      <c r="AW449" s="11" t="s">
        <v>41</v>
      </c>
      <c r="AX449" s="11" t="s">
        <v>77</v>
      </c>
      <c r="AY449" s="217" t="s">
        <v>137</v>
      </c>
    </row>
    <row r="450" spans="2:51" s="11" customFormat="1" ht="13.5">
      <c r="B450" s="206"/>
      <c r="C450" s="207"/>
      <c r="D450" s="208" t="s">
        <v>146</v>
      </c>
      <c r="E450" s="209" t="s">
        <v>34</v>
      </c>
      <c r="F450" s="210" t="s">
        <v>475</v>
      </c>
      <c r="G450" s="207"/>
      <c r="H450" s="211" t="s">
        <v>34</v>
      </c>
      <c r="I450" s="212"/>
      <c r="J450" s="207"/>
      <c r="K450" s="207"/>
      <c r="L450" s="213"/>
      <c r="M450" s="214"/>
      <c r="N450" s="215"/>
      <c r="O450" s="215"/>
      <c r="P450" s="215"/>
      <c r="Q450" s="215"/>
      <c r="R450" s="215"/>
      <c r="S450" s="215"/>
      <c r="T450" s="216"/>
      <c r="AT450" s="217" t="s">
        <v>146</v>
      </c>
      <c r="AU450" s="217" t="s">
        <v>87</v>
      </c>
      <c r="AV450" s="11" t="s">
        <v>82</v>
      </c>
      <c r="AW450" s="11" t="s">
        <v>41</v>
      </c>
      <c r="AX450" s="11" t="s">
        <v>77</v>
      </c>
      <c r="AY450" s="217" t="s">
        <v>137</v>
      </c>
    </row>
    <row r="451" spans="2:51" s="12" customFormat="1" ht="13.5">
      <c r="B451" s="218"/>
      <c r="C451" s="219"/>
      <c r="D451" s="208" t="s">
        <v>146</v>
      </c>
      <c r="E451" s="220" t="s">
        <v>34</v>
      </c>
      <c r="F451" s="221" t="s">
        <v>144</v>
      </c>
      <c r="G451" s="219"/>
      <c r="H451" s="222">
        <v>4</v>
      </c>
      <c r="I451" s="223"/>
      <c r="J451" s="219"/>
      <c r="K451" s="219"/>
      <c r="L451" s="224"/>
      <c r="M451" s="225"/>
      <c r="N451" s="226"/>
      <c r="O451" s="226"/>
      <c r="P451" s="226"/>
      <c r="Q451" s="226"/>
      <c r="R451" s="226"/>
      <c r="S451" s="226"/>
      <c r="T451" s="227"/>
      <c r="AT451" s="228" t="s">
        <v>146</v>
      </c>
      <c r="AU451" s="228" t="s">
        <v>87</v>
      </c>
      <c r="AV451" s="12" t="s">
        <v>87</v>
      </c>
      <c r="AW451" s="12" t="s">
        <v>41</v>
      </c>
      <c r="AX451" s="12" t="s">
        <v>77</v>
      </c>
      <c r="AY451" s="228" t="s">
        <v>137</v>
      </c>
    </row>
    <row r="452" spans="2:51" s="13" customFormat="1" ht="13.5">
      <c r="B452" s="229"/>
      <c r="C452" s="230"/>
      <c r="D452" s="231" t="s">
        <v>146</v>
      </c>
      <c r="E452" s="232" t="s">
        <v>34</v>
      </c>
      <c r="F452" s="233" t="s">
        <v>150</v>
      </c>
      <c r="G452" s="230"/>
      <c r="H452" s="234">
        <v>4</v>
      </c>
      <c r="I452" s="235"/>
      <c r="J452" s="230"/>
      <c r="K452" s="230"/>
      <c r="L452" s="236"/>
      <c r="M452" s="237"/>
      <c r="N452" s="238"/>
      <c r="O452" s="238"/>
      <c r="P452" s="238"/>
      <c r="Q452" s="238"/>
      <c r="R452" s="238"/>
      <c r="S452" s="238"/>
      <c r="T452" s="239"/>
      <c r="AT452" s="240" t="s">
        <v>146</v>
      </c>
      <c r="AU452" s="240" t="s">
        <v>87</v>
      </c>
      <c r="AV452" s="13" t="s">
        <v>144</v>
      </c>
      <c r="AW452" s="13" t="s">
        <v>41</v>
      </c>
      <c r="AX452" s="13" t="s">
        <v>82</v>
      </c>
      <c r="AY452" s="240" t="s">
        <v>137</v>
      </c>
    </row>
    <row r="453" spans="2:65" s="1" customFormat="1" ht="31.5" customHeight="1">
      <c r="B453" s="42"/>
      <c r="C453" s="194" t="s">
        <v>482</v>
      </c>
      <c r="D453" s="194" t="s">
        <v>139</v>
      </c>
      <c r="E453" s="195" t="s">
        <v>483</v>
      </c>
      <c r="F453" s="196" t="s">
        <v>484</v>
      </c>
      <c r="G453" s="197" t="s">
        <v>297</v>
      </c>
      <c r="H453" s="198">
        <v>17.8</v>
      </c>
      <c r="I453" s="199"/>
      <c r="J453" s="200">
        <f>ROUND(I453*H453,2)</f>
        <v>0</v>
      </c>
      <c r="K453" s="196" t="s">
        <v>143</v>
      </c>
      <c r="L453" s="62"/>
      <c r="M453" s="201" t="s">
        <v>34</v>
      </c>
      <c r="N453" s="202" t="s">
        <v>48</v>
      </c>
      <c r="O453" s="43"/>
      <c r="P453" s="203">
        <f>O453*H453</f>
        <v>0</v>
      </c>
      <c r="Q453" s="203">
        <v>0.00212</v>
      </c>
      <c r="R453" s="203">
        <f>Q453*H453</f>
        <v>0.037736</v>
      </c>
      <c r="S453" s="203">
        <v>0</v>
      </c>
      <c r="T453" s="204">
        <f>S453*H453</f>
        <v>0</v>
      </c>
      <c r="AR453" s="24" t="s">
        <v>223</v>
      </c>
      <c r="AT453" s="24" t="s">
        <v>139</v>
      </c>
      <c r="AU453" s="24" t="s">
        <v>87</v>
      </c>
      <c r="AY453" s="24" t="s">
        <v>137</v>
      </c>
      <c r="BE453" s="205">
        <f>IF(N453="základní",J453,0)</f>
        <v>0</v>
      </c>
      <c r="BF453" s="205">
        <f>IF(N453="snížená",J453,0)</f>
        <v>0</v>
      </c>
      <c r="BG453" s="205">
        <f>IF(N453="zákl. přenesená",J453,0)</f>
        <v>0</v>
      </c>
      <c r="BH453" s="205">
        <f>IF(N453="sníž. přenesená",J453,0)</f>
        <v>0</v>
      </c>
      <c r="BI453" s="205">
        <f>IF(N453="nulová",J453,0)</f>
        <v>0</v>
      </c>
      <c r="BJ453" s="24" t="s">
        <v>82</v>
      </c>
      <c r="BK453" s="205">
        <f>ROUND(I453*H453,2)</f>
        <v>0</v>
      </c>
      <c r="BL453" s="24" t="s">
        <v>223</v>
      </c>
      <c r="BM453" s="24" t="s">
        <v>485</v>
      </c>
    </row>
    <row r="454" spans="2:51" s="11" customFormat="1" ht="13.5">
      <c r="B454" s="206"/>
      <c r="C454" s="207"/>
      <c r="D454" s="208" t="s">
        <v>146</v>
      </c>
      <c r="E454" s="209" t="s">
        <v>34</v>
      </c>
      <c r="F454" s="210" t="s">
        <v>486</v>
      </c>
      <c r="G454" s="207"/>
      <c r="H454" s="211" t="s">
        <v>34</v>
      </c>
      <c r="I454" s="212"/>
      <c r="J454" s="207"/>
      <c r="K454" s="207"/>
      <c r="L454" s="213"/>
      <c r="M454" s="214"/>
      <c r="N454" s="215"/>
      <c r="O454" s="215"/>
      <c r="P454" s="215"/>
      <c r="Q454" s="215"/>
      <c r="R454" s="215"/>
      <c r="S454" s="215"/>
      <c r="T454" s="216"/>
      <c r="AT454" s="217" t="s">
        <v>146</v>
      </c>
      <c r="AU454" s="217" t="s">
        <v>87</v>
      </c>
      <c r="AV454" s="11" t="s">
        <v>82</v>
      </c>
      <c r="AW454" s="11" t="s">
        <v>41</v>
      </c>
      <c r="AX454" s="11" t="s">
        <v>77</v>
      </c>
      <c r="AY454" s="217" t="s">
        <v>137</v>
      </c>
    </row>
    <row r="455" spans="2:51" s="11" customFormat="1" ht="13.5">
      <c r="B455" s="206"/>
      <c r="C455" s="207"/>
      <c r="D455" s="208" t="s">
        <v>146</v>
      </c>
      <c r="E455" s="209" t="s">
        <v>34</v>
      </c>
      <c r="F455" s="210" t="s">
        <v>487</v>
      </c>
      <c r="G455" s="207"/>
      <c r="H455" s="211" t="s">
        <v>34</v>
      </c>
      <c r="I455" s="212"/>
      <c r="J455" s="207"/>
      <c r="K455" s="207"/>
      <c r="L455" s="213"/>
      <c r="M455" s="214"/>
      <c r="N455" s="215"/>
      <c r="O455" s="215"/>
      <c r="P455" s="215"/>
      <c r="Q455" s="215"/>
      <c r="R455" s="215"/>
      <c r="S455" s="215"/>
      <c r="T455" s="216"/>
      <c r="AT455" s="217" t="s">
        <v>146</v>
      </c>
      <c r="AU455" s="217" t="s">
        <v>87</v>
      </c>
      <c r="AV455" s="11" t="s">
        <v>82</v>
      </c>
      <c r="AW455" s="11" t="s">
        <v>41</v>
      </c>
      <c r="AX455" s="11" t="s">
        <v>77</v>
      </c>
      <c r="AY455" s="217" t="s">
        <v>137</v>
      </c>
    </row>
    <row r="456" spans="2:51" s="12" customFormat="1" ht="13.5">
      <c r="B456" s="218"/>
      <c r="C456" s="219"/>
      <c r="D456" s="208" t="s">
        <v>146</v>
      </c>
      <c r="E456" s="220" t="s">
        <v>34</v>
      </c>
      <c r="F456" s="221" t="s">
        <v>488</v>
      </c>
      <c r="G456" s="219"/>
      <c r="H456" s="222">
        <v>17.8</v>
      </c>
      <c r="I456" s="223"/>
      <c r="J456" s="219"/>
      <c r="K456" s="219"/>
      <c r="L456" s="224"/>
      <c r="M456" s="225"/>
      <c r="N456" s="226"/>
      <c r="O456" s="226"/>
      <c r="P456" s="226"/>
      <c r="Q456" s="226"/>
      <c r="R456" s="226"/>
      <c r="S456" s="226"/>
      <c r="T456" s="227"/>
      <c r="AT456" s="228" t="s">
        <v>146</v>
      </c>
      <c r="AU456" s="228" t="s">
        <v>87</v>
      </c>
      <c r="AV456" s="12" t="s">
        <v>87</v>
      </c>
      <c r="AW456" s="12" t="s">
        <v>41</v>
      </c>
      <c r="AX456" s="12" t="s">
        <v>77</v>
      </c>
      <c r="AY456" s="228" t="s">
        <v>137</v>
      </c>
    </row>
    <row r="457" spans="2:51" s="13" customFormat="1" ht="13.5">
      <c r="B457" s="229"/>
      <c r="C457" s="230"/>
      <c r="D457" s="231" t="s">
        <v>146</v>
      </c>
      <c r="E457" s="232" t="s">
        <v>34</v>
      </c>
      <c r="F457" s="233" t="s">
        <v>150</v>
      </c>
      <c r="G457" s="230"/>
      <c r="H457" s="234">
        <v>17.8</v>
      </c>
      <c r="I457" s="235"/>
      <c r="J457" s="230"/>
      <c r="K457" s="230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146</v>
      </c>
      <c r="AU457" s="240" t="s">
        <v>87</v>
      </c>
      <c r="AV457" s="13" t="s">
        <v>144</v>
      </c>
      <c r="AW457" s="13" t="s">
        <v>41</v>
      </c>
      <c r="AX457" s="13" t="s">
        <v>82</v>
      </c>
      <c r="AY457" s="240" t="s">
        <v>137</v>
      </c>
    </row>
    <row r="458" spans="2:65" s="1" customFormat="1" ht="31.5" customHeight="1">
      <c r="B458" s="42"/>
      <c r="C458" s="194" t="s">
        <v>489</v>
      </c>
      <c r="D458" s="194" t="s">
        <v>139</v>
      </c>
      <c r="E458" s="195" t="s">
        <v>490</v>
      </c>
      <c r="F458" s="196" t="s">
        <v>491</v>
      </c>
      <c r="G458" s="197" t="s">
        <v>417</v>
      </c>
      <c r="H458" s="258"/>
      <c r="I458" s="199"/>
      <c r="J458" s="200">
        <f>ROUND(I458*H458,2)</f>
        <v>0</v>
      </c>
      <c r="K458" s="196" t="s">
        <v>143</v>
      </c>
      <c r="L458" s="62"/>
      <c r="M458" s="201" t="s">
        <v>34</v>
      </c>
      <c r="N458" s="202" t="s">
        <v>48</v>
      </c>
      <c r="O458" s="43"/>
      <c r="P458" s="203">
        <f>O458*H458</f>
        <v>0</v>
      </c>
      <c r="Q458" s="203">
        <v>0</v>
      </c>
      <c r="R458" s="203">
        <f>Q458*H458</f>
        <v>0</v>
      </c>
      <c r="S458" s="203">
        <v>0</v>
      </c>
      <c r="T458" s="204">
        <f>S458*H458</f>
        <v>0</v>
      </c>
      <c r="AR458" s="24" t="s">
        <v>223</v>
      </c>
      <c r="AT458" s="24" t="s">
        <v>139</v>
      </c>
      <c r="AU458" s="24" t="s">
        <v>87</v>
      </c>
      <c r="AY458" s="24" t="s">
        <v>137</v>
      </c>
      <c r="BE458" s="205">
        <f>IF(N458="základní",J458,0)</f>
        <v>0</v>
      </c>
      <c r="BF458" s="205">
        <f>IF(N458="snížená",J458,0)</f>
        <v>0</v>
      </c>
      <c r="BG458" s="205">
        <f>IF(N458="zákl. přenesená",J458,0)</f>
        <v>0</v>
      </c>
      <c r="BH458" s="205">
        <f>IF(N458="sníž. přenesená",J458,0)</f>
        <v>0</v>
      </c>
      <c r="BI458" s="205">
        <f>IF(N458="nulová",J458,0)</f>
        <v>0</v>
      </c>
      <c r="BJ458" s="24" t="s">
        <v>82</v>
      </c>
      <c r="BK458" s="205">
        <f>ROUND(I458*H458,2)</f>
        <v>0</v>
      </c>
      <c r="BL458" s="24" t="s">
        <v>223</v>
      </c>
      <c r="BM458" s="24" t="s">
        <v>492</v>
      </c>
    </row>
    <row r="459" spans="2:63" s="10" customFormat="1" ht="29.85" customHeight="1">
      <c r="B459" s="177"/>
      <c r="C459" s="178"/>
      <c r="D459" s="191" t="s">
        <v>76</v>
      </c>
      <c r="E459" s="192" t="s">
        <v>493</v>
      </c>
      <c r="F459" s="192" t="s">
        <v>494</v>
      </c>
      <c r="G459" s="178"/>
      <c r="H459" s="178"/>
      <c r="I459" s="181"/>
      <c r="J459" s="193">
        <f>BK459</f>
        <v>0</v>
      </c>
      <c r="K459" s="178"/>
      <c r="L459" s="183"/>
      <c r="M459" s="184"/>
      <c r="N459" s="185"/>
      <c r="O459" s="185"/>
      <c r="P459" s="186">
        <f>SUM(P460:P524)</f>
        <v>0</v>
      </c>
      <c r="Q459" s="185"/>
      <c r="R459" s="186">
        <f>SUM(R460:R524)</f>
        <v>13.54362656</v>
      </c>
      <c r="S459" s="185"/>
      <c r="T459" s="187">
        <f>SUM(T460:T524)</f>
        <v>0</v>
      </c>
      <c r="AR459" s="188" t="s">
        <v>87</v>
      </c>
      <c r="AT459" s="189" t="s">
        <v>76</v>
      </c>
      <c r="AU459" s="189" t="s">
        <v>82</v>
      </c>
      <c r="AY459" s="188" t="s">
        <v>137</v>
      </c>
      <c r="BK459" s="190">
        <f>SUM(BK460:BK524)</f>
        <v>0</v>
      </c>
    </row>
    <row r="460" spans="2:65" s="1" customFormat="1" ht="22.5" customHeight="1">
      <c r="B460" s="42"/>
      <c r="C460" s="194" t="s">
        <v>495</v>
      </c>
      <c r="D460" s="194" t="s">
        <v>139</v>
      </c>
      <c r="E460" s="195" t="s">
        <v>496</v>
      </c>
      <c r="F460" s="196" t="s">
        <v>497</v>
      </c>
      <c r="G460" s="197" t="s">
        <v>142</v>
      </c>
      <c r="H460" s="198">
        <v>992.953</v>
      </c>
      <c r="I460" s="199"/>
      <c r="J460" s="200">
        <f>ROUND(I460*H460,2)</f>
        <v>0</v>
      </c>
      <c r="K460" s="196" t="s">
        <v>143</v>
      </c>
      <c r="L460" s="62"/>
      <c r="M460" s="201" t="s">
        <v>34</v>
      </c>
      <c r="N460" s="202" t="s">
        <v>48</v>
      </c>
      <c r="O460" s="43"/>
      <c r="P460" s="203">
        <f>O460*H460</f>
        <v>0</v>
      </c>
      <c r="Q460" s="203">
        <v>0.00064</v>
      </c>
      <c r="R460" s="203">
        <f>Q460*H460</f>
        <v>0.63548992</v>
      </c>
      <c r="S460" s="203">
        <v>0</v>
      </c>
      <c r="T460" s="204">
        <f>S460*H460</f>
        <v>0</v>
      </c>
      <c r="AR460" s="24" t="s">
        <v>223</v>
      </c>
      <c r="AT460" s="24" t="s">
        <v>139</v>
      </c>
      <c r="AU460" s="24" t="s">
        <v>87</v>
      </c>
      <c r="AY460" s="24" t="s">
        <v>137</v>
      </c>
      <c r="BE460" s="205">
        <f>IF(N460="základní",J460,0)</f>
        <v>0</v>
      </c>
      <c r="BF460" s="205">
        <f>IF(N460="snížená",J460,0)</f>
        <v>0</v>
      </c>
      <c r="BG460" s="205">
        <f>IF(N460="zákl. přenesená",J460,0)</f>
        <v>0</v>
      </c>
      <c r="BH460" s="205">
        <f>IF(N460="sníž. přenesená",J460,0)</f>
        <v>0</v>
      </c>
      <c r="BI460" s="205">
        <f>IF(N460="nulová",J460,0)</f>
        <v>0</v>
      </c>
      <c r="BJ460" s="24" t="s">
        <v>82</v>
      </c>
      <c r="BK460" s="205">
        <f>ROUND(I460*H460,2)</f>
        <v>0</v>
      </c>
      <c r="BL460" s="24" t="s">
        <v>223</v>
      </c>
      <c r="BM460" s="24" t="s">
        <v>498</v>
      </c>
    </row>
    <row r="461" spans="2:51" s="11" customFormat="1" ht="13.5">
      <c r="B461" s="206"/>
      <c r="C461" s="207"/>
      <c r="D461" s="208" t="s">
        <v>146</v>
      </c>
      <c r="E461" s="209" t="s">
        <v>34</v>
      </c>
      <c r="F461" s="210" t="s">
        <v>499</v>
      </c>
      <c r="G461" s="207"/>
      <c r="H461" s="211" t="s">
        <v>34</v>
      </c>
      <c r="I461" s="212"/>
      <c r="J461" s="207"/>
      <c r="K461" s="207"/>
      <c r="L461" s="213"/>
      <c r="M461" s="214"/>
      <c r="N461" s="215"/>
      <c r="O461" s="215"/>
      <c r="P461" s="215"/>
      <c r="Q461" s="215"/>
      <c r="R461" s="215"/>
      <c r="S461" s="215"/>
      <c r="T461" s="216"/>
      <c r="AT461" s="217" t="s">
        <v>146</v>
      </c>
      <c r="AU461" s="217" t="s">
        <v>87</v>
      </c>
      <c r="AV461" s="11" t="s">
        <v>82</v>
      </c>
      <c r="AW461" s="11" t="s">
        <v>41</v>
      </c>
      <c r="AX461" s="11" t="s">
        <v>77</v>
      </c>
      <c r="AY461" s="217" t="s">
        <v>137</v>
      </c>
    </row>
    <row r="462" spans="2:51" s="11" customFormat="1" ht="13.5">
      <c r="B462" s="206"/>
      <c r="C462" s="207"/>
      <c r="D462" s="208" t="s">
        <v>146</v>
      </c>
      <c r="E462" s="209" t="s">
        <v>34</v>
      </c>
      <c r="F462" s="210" t="s">
        <v>500</v>
      </c>
      <c r="G462" s="207"/>
      <c r="H462" s="211" t="s">
        <v>34</v>
      </c>
      <c r="I462" s="212"/>
      <c r="J462" s="207"/>
      <c r="K462" s="207"/>
      <c r="L462" s="213"/>
      <c r="M462" s="214"/>
      <c r="N462" s="215"/>
      <c r="O462" s="215"/>
      <c r="P462" s="215"/>
      <c r="Q462" s="215"/>
      <c r="R462" s="215"/>
      <c r="S462" s="215"/>
      <c r="T462" s="216"/>
      <c r="AT462" s="217" t="s">
        <v>146</v>
      </c>
      <c r="AU462" s="217" t="s">
        <v>87</v>
      </c>
      <c r="AV462" s="11" t="s">
        <v>82</v>
      </c>
      <c r="AW462" s="11" t="s">
        <v>41</v>
      </c>
      <c r="AX462" s="11" t="s">
        <v>77</v>
      </c>
      <c r="AY462" s="217" t="s">
        <v>137</v>
      </c>
    </row>
    <row r="463" spans="2:51" s="11" customFormat="1" ht="13.5">
      <c r="B463" s="206"/>
      <c r="C463" s="207"/>
      <c r="D463" s="208" t="s">
        <v>146</v>
      </c>
      <c r="E463" s="209" t="s">
        <v>34</v>
      </c>
      <c r="F463" s="210" t="s">
        <v>501</v>
      </c>
      <c r="G463" s="207"/>
      <c r="H463" s="211" t="s">
        <v>34</v>
      </c>
      <c r="I463" s="212"/>
      <c r="J463" s="207"/>
      <c r="K463" s="207"/>
      <c r="L463" s="213"/>
      <c r="M463" s="214"/>
      <c r="N463" s="215"/>
      <c r="O463" s="215"/>
      <c r="P463" s="215"/>
      <c r="Q463" s="215"/>
      <c r="R463" s="215"/>
      <c r="S463" s="215"/>
      <c r="T463" s="216"/>
      <c r="AT463" s="217" t="s">
        <v>146</v>
      </c>
      <c r="AU463" s="217" t="s">
        <v>87</v>
      </c>
      <c r="AV463" s="11" t="s">
        <v>82</v>
      </c>
      <c r="AW463" s="11" t="s">
        <v>41</v>
      </c>
      <c r="AX463" s="11" t="s">
        <v>77</v>
      </c>
      <c r="AY463" s="217" t="s">
        <v>137</v>
      </c>
    </row>
    <row r="464" spans="2:51" s="11" customFormat="1" ht="13.5">
      <c r="B464" s="206"/>
      <c r="C464" s="207"/>
      <c r="D464" s="208" t="s">
        <v>146</v>
      </c>
      <c r="E464" s="209" t="s">
        <v>34</v>
      </c>
      <c r="F464" s="210" t="s">
        <v>502</v>
      </c>
      <c r="G464" s="207"/>
      <c r="H464" s="211" t="s">
        <v>34</v>
      </c>
      <c r="I464" s="212"/>
      <c r="J464" s="207"/>
      <c r="K464" s="207"/>
      <c r="L464" s="213"/>
      <c r="M464" s="214"/>
      <c r="N464" s="215"/>
      <c r="O464" s="215"/>
      <c r="P464" s="215"/>
      <c r="Q464" s="215"/>
      <c r="R464" s="215"/>
      <c r="S464" s="215"/>
      <c r="T464" s="216"/>
      <c r="AT464" s="217" t="s">
        <v>146</v>
      </c>
      <c r="AU464" s="217" t="s">
        <v>87</v>
      </c>
      <c r="AV464" s="11" t="s">
        <v>82</v>
      </c>
      <c r="AW464" s="11" t="s">
        <v>41</v>
      </c>
      <c r="AX464" s="11" t="s">
        <v>77</v>
      </c>
      <c r="AY464" s="217" t="s">
        <v>137</v>
      </c>
    </row>
    <row r="465" spans="2:51" s="12" customFormat="1" ht="13.5">
      <c r="B465" s="218"/>
      <c r="C465" s="219"/>
      <c r="D465" s="208" t="s">
        <v>146</v>
      </c>
      <c r="E465" s="220" t="s">
        <v>34</v>
      </c>
      <c r="F465" s="221" t="s">
        <v>503</v>
      </c>
      <c r="G465" s="219"/>
      <c r="H465" s="222">
        <v>349.248</v>
      </c>
      <c r="I465" s="223"/>
      <c r="J465" s="219"/>
      <c r="K465" s="219"/>
      <c r="L465" s="224"/>
      <c r="M465" s="225"/>
      <c r="N465" s="226"/>
      <c r="O465" s="226"/>
      <c r="P465" s="226"/>
      <c r="Q465" s="226"/>
      <c r="R465" s="226"/>
      <c r="S465" s="226"/>
      <c r="T465" s="227"/>
      <c r="AT465" s="228" t="s">
        <v>146</v>
      </c>
      <c r="AU465" s="228" t="s">
        <v>87</v>
      </c>
      <c r="AV465" s="12" t="s">
        <v>87</v>
      </c>
      <c r="AW465" s="12" t="s">
        <v>41</v>
      </c>
      <c r="AX465" s="12" t="s">
        <v>77</v>
      </c>
      <c r="AY465" s="228" t="s">
        <v>137</v>
      </c>
    </row>
    <row r="466" spans="2:51" s="12" customFormat="1" ht="13.5">
      <c r="B466" s="218"/>
      <c r="C466" s="219"/>
      <c r="D466" s="208" t="s">
        <v>146</v>
      </c>
      <c r="E466" s="220" t="s">
        <v>34</v>
      </c>
      <c r="F466" s="221" t="s">
        <v>504</v>
      </c>
      <c r="G466" s="219"/>
      <c r="H466" s="222">
        <v>122.503</v>
      </c>
      <c r="I466" s="223"/>
      <c r="J466" s="219"/>
      <c r="K466" s="219"/>
      <c r="L466" s="224"/>
      <c r="M466" s="225"/>
      <c r="N466" s="226"/>
      <c r="O466" s="226"/>
      <c r="P466" s="226"/>
      <c r="Q466" s="226"/>
      <c r="R466" s="226"/>
      <c r="S466" s="226"/>
      <c r="T466" s="227"/>
      <c r="AT466" s="228" t="s">
        <v>146</v>
      </c>
      <c r="AU466" s="228" t="s">
        <v>87</v>
      </c>
      <c r="AV466" s="12" t="s">
        <v>87</v>
      </c>
      <c r="AW466" s="12" t="s">
        <v>41</v>
      </c>
      <c r="AX466" s="12" t="s">
        <v>77</v>
      </c>
      <c r="AY466" s="228" t="s">
        <v>137</v>
      </c>
    </row>
    <row r="467" spans="2:51" s="11" customFormat="1" ht="13.5">
      <c r="B467" s="206"/>
      <c r="C467" s="207"/>
      <c r="D467" s="208" t="s">
        <v>146</v>
      </c>
      <c r="E467" s="209" t="s">
        <v>34</v>
      </c>
      <c r="F467" s="210" t="s">
        <v>505</v>
      </c>
      <c r="G467" s="207"/>
      <c r="H467" s="211" t="s">
        <v>34</v>
      </c>
      <c r="I467" s="212"/>
      <c r="J467" s="207"/>
      <c r="K467" s="207"/>
      <c r="L467" s="213"/>
      <c r="M467" s="214"/>
      <c r="N467" s="215"/>
      <c r="O467" s="215"/>
      <c r="P467" s="215"/>
      <c r="Q467" s="215"/>
      <c r="R467" s="215"/>
      <c r="S467" s="215"/>
      <c r="T467" s="216"/>
      <c r="AT467" s="217" t="s">
        <v>146</v>
      </c>
      <c r="AU467" s="217" t="s">
        <v>87</v>
      </c>
      <c r="AV467" s="11" t="s">
        <v>82</v>
      </c>
      <c r="AW467" s="11" t="s">
        <v>41</v>
      </c>
      <c r="AX467" s="11" t="s">
        <v>77</v>
      </c>
      <c r="AY467" s="217" t="s">
        <v>137</v>
      </c>
    </row>
    <row r="468" spans="2:51" s="11" customFormat="1" ht="13.5">
      <c r="B468" s="206"/>
      <c r="C468" s="207"/>
      <c r="D468" s="208" t="s">
        <v>146</v>
      </c>
      <c r="E468" s="209" t="s">
        <v>34</v>
      </c>
      <c r="F468" s="210" t="s">
        <v>506</v>
      </c>
      <c r="G468" s="207"/>
      <c r="H468" s="211" t="s">
        <v>34</v>
      </c>
      <c r="I468" s="212"/>
      <c r="J468" s="207"/>
      <c r="K468" s="207"/>
      <c r="L468" s="213"/>
      <c r="M468" s="214"/>
      <c r="N468" s="215"/>
      <c r="O468" s="215"/>
      <c r="P468" s="215"/>
      <c r="Q468" s="215"/>
      <c r="R468" s="215"/>
      <c r="S468" s="215"/>
      <c r="T468" s="216"/>
      <c r="AT468" s="217" t="s">
        <v>146</v>
      </c>
      <c r="AU468" s="217" t="s">
        <v>87</v>
      </c>
      <c r="AV468" s="11" t="s">
        <v>82</v>
      </c>
      <c r="AW468" s="11" t="s">
        <v>41</v>
      </c>
      <c r="AX468" s="11" t="s">
        <v>77</v>
      </c>
      <c r="AY468" s="217" t="s">
        <v>137</v>
      </c>
    </row>
    <row r="469" spans="2:51" s="12" customFormat="1" ht="13.5">
      <c r="B469" s="218"/>
      <c r="C469" s="219"/>
      <c r="D469" s="208" t="s">
        <v>146</v>
      </c>
      <c r="E469" s="220" t="s">
        <v>34</v>
      </c>
      <c r="F469" s="221" t="s">
        <v>507</v>
      </c>
      <c r="G469" s="219"/>
      <c r="H469" s="222">
        <v>-9</v>
      </c>
      <c r="I469" s="223"/>
      <c r="J469" s="219"/>
      <c r="K469" s="219"/>
      <c r="L469" s="224"/>
      <c r="M469" s="225"/>
      <c r="N469" s="226"/>
      <c r="O469" s="226"/>
      <c r="P469" s="226"/>
      <c r="Q469" s="226"/>
      <c r="R469" s="226"/>
      <c r="S469" s="226"/>
      <c r="T469" s="227"/>
      <c r="AT469" s="228" t="s">
        <v>146</v>
      </c>
      <c r="AU469" s="228" t="s">
        <v>87</v>
      </c>
      <c r="AV469" s="12" t="s">
        <v>87</v>
      </c>
      <c r="AW469" s="12" t="s">
        <v>41</v>
      </c>
      <c r="AX469" s="12" t="s">
        <v>77</v>
      </c>
      <c r="AY469" s="228" t="s">
        <v>137</v>
      </c>
    </row>
    <row r="470" spans="2:51" s="11" customFormat="1" ht="13.5">
      <c r="B470" s="206"/>
      <c r="C470" s="207"/>
      <c r="D470" s="208" t="s">
        <v>146</v>
      </c>
      <c r="E470" s="209" t="s">
        <v>34</v>
      </c>
      <c r="F470" s="210" t="s">
        <v>508</v>
      </c>
      <c r="G470" s="207"/>
      <c r="H470" s="211" t="s">
        <v>34</v>
      </c>
      <c r="I470" s="212"/>
      <c r="J470" s="207"/>
      <c r="K470" s="207"/>
      <c r="L470" s="213"/>
      <c r="M470" s="214"/>
      <c r="N470" s="215"/>
      <c r="O470" s="215"/>
      <c r="P470" s="215"/>
      <c r="Q470" s="215"/>
      <c r="R470" s="215"/>
      <c r="S470" s="215"/>
      <c r="T470" s="216"/>
      <c r="AT470" s="217" t="s">
        <v>146</v>
      </c>
      <c r="AU470" s="217" t="s">
        <v>87</v>
      </c>
      <c r="AV470" s="11" t="s">
        <v>82</v>
      </c>
      <c r="AW470" s="11" t="s">
        <v>41</v>
      </c>
      <c r="AX470" s="11" t="s">
        <v>77</v>
      </c>
      <c r="AY470" s="217" t="s">
        <v>137</v>
      </c>
    </row>
    <row r="471" spans="2:51" s="12" customFormat="1" ht="13.5">
      <c r="B471" s="218"/>
      <c r="C471" s="219"/>
      <c r="D471" s="208" t="s">
        <v>146</v>
      </c>
      <c r="E471" s="220" t="s">
        <v>34</v>
      </c>
      <c r="F471" s="221" t="s">
        <v>509</v>
      </c>
      <c r="G471" s="219"/>
      <c r="H471" s="222">
        <v>-13.5</v>
      </c>
      <c r="I471" s="223"/>
      <c r="J471" s="219"/>
      <c r="K471" s="219"/>
      <c r="L471" s="224"/>
      <c r="M471" s="225"/>
      <c r="N471" s="226"/>
      <c r="O471" s="226"/>
      <c r="P471" s="226"/>
      <c r="Q471" s="226"/>
      <c r="R471" s="226"/>
      <c r="S471" s="226"/>
      <c r="T471" s="227"/>
      <c r="AT471" s="228" t="s">
        <v>146</v>
      </c>
      <c r="AU471" s="228" t="s">
        <v>87</v>
      </c>
      <c r="AV471" s="12" t="s">
        <v>87</v>
      </c>
      <c r="AW471" s="12" t="s">
        <v>41</v>
      </c>
      <c r="AX471" s="12" t="s">
        <v>77</v>
      </c>
      <c r="AY471" s="228" t="s">
        <v>137</v>
      </c>
    </row>
    <row r="472" spans="2:51" s="12" customFormat="1" ht="13.5">
      <c r="B472" s="218"/>
      <c r="C472" s="219"/>
      <c r="D472" s="208" t="s">
        <v>146</v>
      </c>
      <c r="E472" s="220" t="s">
        <v>34</v>
      </c>
      <c r="F472" s="221" t="s">
        <v>510</v>
      </c>
      <c r="G472" s="219"/>
      <c r="H472" s="222">
        <v>-14.82</v>
      </c>
      <c r="I472" s="223"/>
      <c r="J472" s="219"/>
      <c r="K472" s="219"/>
      <c r="L472" s="224"/>
      <c r="M472" s="225"/>
      <c r="N472" s="226"/>
      <c r="O472" s="226"/>
      <c r="P472" s="226"/>
      <c r="Q472" s="226"/>
      <c r="R472" s="226"/>
      <c r="S472" s="226"/>
      <c r="T472" s="227"/>
      <c r="AT472" s="228" t="s">
        <v>146</v>
      </c>
      <c r="AU472" s="228" t="s">
        <v>87</v>
      </c>
      <c r="AV472" s="12" t="s">
        <v>87</v>
      </c>
      <c r="AW472" s="12" t="s">
        <v>41</v>
      </c>
      <c r="AX472" s="12" t="s">
        <v>77</v>
      </c>
      <c r="AY472" s="228" t="s">
        <v>137</v>
      </c>
    </row>
    <row r="473" spans="2:51" s="11" customFormat="1" ht="13.5">
      <c r="B473" s="206"/>
      <c r="C473" s="207"/>
      <c r="D473" s="208" t="s">
        <v>146</v>
      </c>
      <c r="E473" s="209" t="s">
        <v>34</v>
      </c>
      <c r="F473" s="210" t="s">
        <v>511</v>
      </c>
      <c r="G473" s="207"/>
      <c r="H473" s="211" t="s">
        <v>34</v>
      </c>
      <c r="I473" s="212"/>
      <c r="J473" s="207"/>
      <c r="K473" s="207"/>
      <c r="L473" s="213"/>
      <c r="M473" s="214"/>
      <c r="N473" s="215"/>
      <c r="O473" s="215"/>
      <c r="P473" s="215"/>
      <c r="Q473" s="215"/>
      <c r="R473" s="215"/>
      <c r="S473" s="215"/>
      <c r="T473" s="216"/>
      <c r="AT473" s="217" t="s">
        <v>146</v>
      </c>
      <c r="AU473" s="217" t="s">
        <v>87</v>
      </c>
      <c r="AV473" s="11" t="s">
        <v>82</v>
      </c>
      <c r="AW473" s="11" t="s">
        <v>41</v>
      </c>
      <c r="AX473" s="11" t="s">
        <v>77</v>
      </c>
      <c r="AY473" s="217" t="s">
        <v>137</v>
      </c>
    </row>
    <row r="474" spans="2:51" s="12" customFormat="1" ht="13.5">
      <c r="B474" s="218"/>
      <c r="C474" s="219"/>
      <c r="D474" s="208" t="s">
        <v>146</v>
      </c>
      <c r="E474" s="220" t="s">
        <v>34</v>
      </c>
      <c r="F474" s="221" t="s">
        <v>512</v>
      </c>
      <c r="G474" s="219"/>
      <c r="H474" s="222">
        <v>-12</v>
      </c>
      <c r="I474" s="223"/>
      <c r="J474" s="219"/>
      <c r="K474" s="219"/>
      <c r="L474" s="224"/>
      <c r="M474" s="225"/>
      <c r="N474" s="226"/>
      <c r="O474" s="226"/>
      <c r="P474" s="226"/>
      <c r="Q474" s="226"/>
      <c r="R474" s="226"/>
      <c r="S474" s="226"/>
      <c r="T474" s="227"/>
      <c r="AT474" s="228" t="s">
        <v>146</v>
      </c>
      <c r="AU474" s="228" t="s">
        <v>87</v>
      </c>
      <c r="AV474" s="12" t="s">
        <v>87</v>
      </c>
      <c r="AW474" s="12" t="s">
        <v>41</v>
      </c>
      <c r="AX474" s="12" t="s">
        <v>77</v>
      </c>
      <c r="AY474" s="228" t="s">
        <v>137</v>
      </c>
    </row>
    <row r="475" spans="2:51" s="14" customFormat="1" ht="13.5">
      <c r="B475" s="259"/>
      <c r="C475" s="260"/>
      <c r="D475" s="208" t="s">
        <v>146</v>
      </c>
      <c r="E475" s="261" t="s">
        <v>34</v>
      </c>
      <c r="F475" s="262" t="s">
        <v>513</v>
      </c>
      <c r="G475" s="260"/>
      <c r="H475" s="263">
        <v>422.431</v>
      </c>
      <c r="I475" s="264"/>
      <c r="J475" s="260"/>
      <c r="K475" s="260"/>
      <c r="L475" s="265"/>
      <c r="M475" s="266"/>
      <c r="N475" s="267"/>
      <c r="O475" s="267"/>
      <c r="P475" s="267"/>
      <c r="Q475" s="267"/>
      <c r="R475" s="267"/>
      <c r="S475" s="267"/>
      <c r="T475" s="268"/>
      <c r="AT475" s="269" t="s">
        <v>146</v>
      </c>
      <c r="AU475" s="269" t="s">
        <v>87</v>
      </c>
      <c r="AV475" s="14" t="s">
        <v>156</v>
      </c>
      <c r="AW475" s="14" t="s">
        <v>41</v>
      </c>
      <c r="AX475" s="14" t="s">
        <v>77</v>
      </c>
      <c r="AY475" s="269" t="s">
        <v>137</v>
      </c>
    </row>
    <row r="476" spans="2:51" s="11" customFormat="1" ht="13.5">
      <c r="B476" s="206"/>
      <c r="C476" s="207"/>
      <c r="D476" s="208" t="s">
        <v>146</v>
      </c>
      <c r="E476" s="209" t="s">
        <v>34</v>
      </c>
      <c r="F476" s="210" t="s">
        <v>514</v>
      </c>
      <c r="G476" s="207"/>
      <c r="H476" s="211" t="s">
        <v>34</v>
      </c>
      <c r="I476" s="212"/>
      <c r="J476" s="207"/>
      <c r="K476" s="207"/>
      <c r="L476" s="213"/>
      <c r="M476" s="214"/>
      <c r="N476" s="215"/>
      <c r="O476" s="215"/>
      <c r="P476" s="215"/>
      <c r="Q476" s="215"/>
      <c r="R476" s="215"/>
      <c r="S476" s="215"/>
      <c r="T476" s="216"/>
      <c r="AT476" s="217" t="s">
        <v>146</v>
      </c>
      <c r="AU476" s="217" t="s">
        <v>87</v>
      </c>
      <c r="AV476" s="11" t="s">
        <v>82</v>
      </c>
      <c r="AW476" s="11" t="s">
        <v>41</v>
      </c>
      <c r="AX476" s="11" t="s">
        <v>77</v>
      </c>
      <c r="AY476" s="217" t="s">
        <v>137</v>
      </c>
    </row>
    <row r="477" spans="2:51" s="11" customFormat="1" ht="13.5">
      <c r="B477" s="206"/>
      <c r="C477" s="207"/>
      <c r="D477" s="208" t="s">
        <v>146</v>
      </c>
      <c r="E477" s="209" t="s">
        <v>34</v>
      </c>
      <c r="F477" s="210" t="s">
        <v>515</v>
      </c>
      <c r="G477" s="207"/>
      <c r="H477" s="211" t="s">
        <v>34</v>
      </c>
      <c r="I477" s="212"/>
      <c r="J477" s="207"/>
      <c r="K477" s="207"/>
      <c r="L477" s="213"/>
      <c r="M477" s="214"/>
      <c r="N477" s="215"/>
      <c r="O477" s="215"/>
      <c r="P477" s="215"/>
      <c r="Q477" s="215"/>
      <c r="R477" s="215"/>
      <c r="S477" s="215"/>
      <c r="T477" s="216"/>
      <c r="AT477" s="217" t="s">
        <v>146</v>
      </c>
      <c r="AU477" s="217" t="s">
        <v>87</v>
      </c>
      <c r="AV477" s="11" t="s">
        <v>82</v>
      </c>
      <c r="AW477" s="11" t="s">
        <v>41</v>
      </c>
      <c r="AX477" s="11" t="s">
        <v>77</v>
      </c>
      <c r="AY477" s="217" t="s">
        <v>137</v>
      </c>
    </row>
    <row r="478" spans="2:51" s="12" customFormat="1" ht="13.5">
      <c r="B478" s="218"/>
      <c r="C478" s="219"/>
      <c r="D478" s="208" t="s">
        <v>146</v>
      </c>
      <c r="E478" s="220" t="s">
        <v>34</v>
      </c>
      <c r="F478" s="221" t="s">
        <v>516</v>
      </c>
      <c r="G478" s="219"/>
      <c r="H478" s="222">
        <v>570.522</v>
      </c>
      <c r="I478" s="223"/>
      <c r="J478" s="219"/>
      <c r="K478" s="219"/>
      <c r="L478" s="224"/>
      <c r="M478" s="225"/>
      <c r="N478" s="226"/>
      <c r="O478" s="226"/>
      <c r="P478" s="226"/>
      <c r="Q478" s="226"/>
      <c r="R478" s="226"/>
      <c r="S478" s="226"/>
      <c r="T478" s="227"/>
      <c r="AT478" s="228" t="s">
        <v>146</v>
      </c>
      <c r="AU478" s="228" t="s">
        <v>87</v>
      </c>
      <c r="AV478" s="12" t="s">
        <v>87</v>
      </c>
      <c r="AW478" s="12" t="s">
        <v>41</v>
      </c>
      <c r="AX478" s="12" t="s">
        <v>77</v>
      </c>
      <c r="AY478" s="228" t="s">
        <v>137</v>
      </c>
    </row>
    <row r="479" spans="2:51" s="13" customFormat="1" ht="13.5">
      <c r="B479" s="229"/>
      <c r="C479" s="230"/>
      <c r="D479" s="231" t="s">
        <v>146</v>
      </c>
      <c r="E479" s="232" t="s">
        <v>34</v>
      </c>
      <c r="F479" s="233" t="s">
        <v>150</v>
      </c>
      <c r="G479" s="230"/>
      <c r="H479" s="234">
        <v>992.953</v>
      </c>
      <c r="I479" s="235"/>
      <c r="J479" s="230"/>
      <c r="K479" s="230"/>
      <c r="L479" s="236"/>
      <c r="M479" s="237"/>
      <c r="N479" s="238"/>
      <c r="O479" s="238"/>
      <c r="P479" s="238"/>
      <c r="Q479" s="238"/>
      <c r="R479" s="238"/>
      <c r="S479" s="238"/>
      <c r="T479" s="239"/>
      <c r="AT479" s="240" t="s">
        <v>146</v>
      </c>
      <c r="AU479" s="240" t="s">
        <v>87</v>
      </c>
      <c r="AV479" s="13" t="s">
        <v>144</v>
      </c>
      <c r="AW479" s="13" t="s">
        <v>41</v>
      </c>
      <c r="AX479" s="13" t="s">
        <v>82</v>
      </c>
      <c r="AY479" s="240" t="s">
        <v>137</v>
      </c>
    </row>
    <row r="480" spans="2:65" s="1" customFormat="1" ht="31.5" customHeight="1">
      <c r="B480" s="42"/>
      <c r="C480" s="244" t="s">
        <v>517</v>
      </c>
      <c r="D480" s="244" t="s">
        <v>264</v>
      </c>
      <c r="E480" s="245" t="s">
        <v>518</v>
      </c>
      <c r="F480" s="246" t="s">
        <v>519</v>
      </c>
      <c r="G480" s="247" t="s">
        <v>142</v>
      </c>
      <c r="H480" s="248">
        <v>456.225</v>
      </c>
      <c r="I480" s="249"/>
      <c r="J480" s="250">
        <f>ROUND(I480*H480,2)</f>
        <v>0</v>
      </c>
      <c r="K480" s="246" t="s">
        <v>143</v>
      </c>
      <c r="L480" s="251"/>
      <c r="M480" s="252" t="s">
        <v>34</v>
      </c>
      <c r="N480" s="253" t="s">
        <v>48</v>
      </c>
      <c r="O480" s="43"/>
      <c r="P480" s="203">
        <f>O480*H480</f>
        <v>0</v>
      </c>
      <c r="Q480" s="203">
        <v>0.0124</v>
      </c>
      <c r="R480" s="203">
        <f>Q480*H480</f>
        <v>5.65719</v>
      </c>
      <c r="S480" s="203">
        <v>0</v>
      </c>
      <c r="T480" s="204">
        <f>S480*H480</f>
        <v>0</v>
      </c>
      <c r="AR480" s="24" t="s">
        <v>287</v>
      </c>
      <c r="AT480" s="24" t="s">
        <v>264</v>
      </c>
      <c r="AU480" s="24" t="s">
        <v>87</v>
      </c>
      <c r="AY480" s="24" t="s">
        <v>137</v>
      </c>
      <c r="BE480" s="205">
        <f>IF(N480="základní",J480,0)</f>
        <v>0</v>
      </c>
      <c r="BF480" s="205">
        <f>IF(N480="snížená",J480,0)</f>
        <v>0</v>
      </c>
      <c r="BG480" s="205">
        <f>IF(N480="zákl. přenesená",J480,0)</f>
        <v>0</v>
      </c>
      <c r="BH480" s="205">
        <f>IF(N480="sníž. přenesená",J480,0)</f>
        <v>0</v>
      </c>
      <c r="BI480" s="205">
        <f>IF(N480="nulová",J480,0)</f>
        <v>0</v>
      </c>
      <c r="BJ480" s="24" t="s">
        <v>82</v>
      </c>
      <c r="BK480" s="205">
        <f>ROUND(I480*H480,2)</f>
        <v>0</v>
      </c>
      <c r="BL480" s="24" t="s">
        <v>223</v>
      </c>
      <c r="BM480" s="24" t="s">
        <v>520</v>
      </c>
    </row>
    <row r="481" spans="2:51" s="11" customFormat="1" ht="27">
      <c r="B481" s="206"/>
      <c r="C481" s="207"/>
      <c r="D481" s="208" t="s">
        <v>146</v>
      </c>
      <c r="E481" s="209" t="s">
        <v>34</v>
      </c>
      <c r="F481" s="210" t="s">
        <v>521</v>
      </c>
      <c r="G481" s="207"/>
      <c r="H481" s="211" t="s">
        <v>34</v>
      </c>
      <c r="I481" s="212"/>
      <c r="J481" s="207"/>
      <c r="K481" s="207"/>
      <c r="L481" s="213"/>
      <c r="M481" s="214"/>
      <c r="N481" s="215"/>
      <c r="O481" s="215"/>
      <c r="P481" s="215"/>
      <c r="Q481" s="215"/>
      <c r="R481" s="215"/>
      <c r="S481" s="215"/>
      <c r="T481" s="216"/>
      <c r="AT481" s="217" t="s">
        <v>146</v>
      </c>
      <c r="AU481" s="217" t="s">
        <v>87</v>
      </c>
      <c r="AV481" s="11" t="s">
        <v>82</v>
      </c>
      <c r="AW481" s="11" t="s">
        <v>41</v>
      </c>
      <c r="AX481" s="11" t="s">
        <v>77</v>
      </c>
      <c r="AY481" s="217" t="s">
        <v>137</v>
      </c>
    </row>
    <row r="482" spans="2:51" s="11" customFormat="1" ht="13.5">
      <c r="B482" s="206"/>
      <c r="C482" s="207"/>
      <c r="D482" s="208" t="s">
        <v>146</v>
      </c>
      <c r="E482" s="209" t="s">
        <v>34</v>
      </c>
      <c r="F482" s="210" t="s">
        <v>500</v>
      </c>
      <c r="G482" s="207"/>
      <c r="H482" s="211" t="s">
        <v>34</v>
      </c>
      <c r="I482" s="212"/>
      <c r="J482" s="207"/>
      <c r="K482" s="207"/>
      <c r="L482" s="213"/>
      <c r="M482" s="214"/>
      <c r="N482" s="215"/>
      <c r="O482" s="215"/>
      <c r="P482" s="215"/>
      <c r="Q482" s="215"/>
      <c r="R482" s="215"/>
      <c r="S482" s="215"/>
      <c r="T482" s="216"/>
      <c r="AT482" s="217" t="s">
        <v>146</v>
      </c>
      <c r="AU482" s="217" t="s">
        <v>87</v>
      </c>
      <c r="AV482" s="11" t="s">
        <v>82</v>
      </c>
      <c r="AW482" s="11" t="s">
        <v>41</v>
      </c>
      <c r="AX482" s="11" t="s">
        <v>77</v>
      </c>
      <c r="AY482" s="217" t="s">
        <v>137</v>
      </c>
    </row>
    <row r="483" spans="2:51" s="11" customFormat="1" ht="13.5">
      <c r="B483" s="206"/>
      <c r="C483" s="207"/>
      <c r="D483" s="208" t="s">
        <v>146</v>
      </c>
      <c r="E483" s="209" t="s">
        <v>34</v>
      </c>
      <c r="F483" s="210" t="s">
        <v>501</v>
      </c>
      <c r="G483" s="207"/>
      <c r="H483" s="211" t="s">
        <v>34</v>
      </c>
      <c r="I483" s="212"/>
      <c r="J483" s="207"/>
      <c r="K483" s="207"/>
      <c r="L483" s="213"/>
      <c r="M483" s="214"/>
      <c r="N483" s="215"/>
      <c r="O483" s="215"/>
      <c r="P483" s="215"/>
      <c r="Q483" s="215"/>
      <c r="R483" s="215"/>
      <c r="S483" s="215"/>
      <c r="T483" s="216"/>
      <c r="AT483" s="217" t="s">
        <v>146</v>
      </c>
      <c r="AU483" s="217" t="s">
        <v>87</v>
      </c>
      <c r="AV483" s="11" t="s">
        <v>82</v>
      </c>
      <c r="AW483" s="11" t="s">
        <v>41</v>
      </c>
      <c r="AX483" s="11" t="s">
        <v>77</v>
      </c>
      <c r="AY483" s="217" t="s">
        <v>137</v>
      </c>
    </row>
    <row r="484" spans="2:51" s="12" customFormat="1" ht="13.5">
      <c r="B484" s="218"/>
      <c r="C484" s="219"/>
      <c r="D484" s="208" t="s">
        <v>146</v>
      </c>
      <c r="E484" s="220" t="s">
        <v>34</v>
      </c>
      <c r="F484" s="221" t="s">
        <v>503</v>
      </c>
      <c r="G484" s="219"/>
      <c r="H484" s="222">
        <v>349.248</v>
      </c>
      <c r="I484" s="223"/>
      <c r="J484" s="219"/>
      <c r="K484" s="219"/>
      <c r="L484" s="224"/>
      <c r="M484" s="225"/>
      <c r="N484" s="226"/>
      <c r="O484" s="226"/>
      <c r="P484" s="226"/>
      <c r="Q484" s="226"/>
      <c r="R484" s="226"/>
      <c r="S484" s="226"/>
      <c r="T484" s="227"/>
      <c r="AT484" s="228" t="s">
        <v>146</v>
      </c>
      <c r="AU484" s="228" t="s">
        <v>87</v>
      </c>
      <c r="AV484" s="12" t="s">
        <v>87</v>
      </c>
      <c r="AW484" s="12" t="s">
        <v>41</v>
      </c>
      <c r="AX484" s="12" t="s">
        <v>77</v>
      </c>
      <c r="AY484" s="228" t="s">
        <v>137</v>
      </c>
    </row>
    <row r="485" spans="2:51" s="12" customFormat="1" ht="13.5">
      <c r="B485" s="218"/>
      <c r="C485" s="219"/>
      <c r="D485" s="208" t="s">
        <v>146</v>
      </c>
      <c r="E485" s="220" t="s">
        <v>34</v>
      </c>
      <c r="F485" s="221" t="s">
        <v>504</v>
      </c>
      <c r="G485" s="219"/>
      <c r="H485" s="222">
        <v>122.503</v>
      </c>
      <c r="I485" s="223"/>
      <c r="J485" s="219"/>
      <c r="K485" s="219"/>
      <c r="L485" s="224"/>
      <c r="M485" s="225"/>
      <c r="N485" s="226"/>
      <c r="O485" s="226"/>
      <c r="P485" s="226"/>
      <c r="Q485" s="226"/>
      <c r="R485" s="226"/>
      <c r="S485" s="226"/>
      <c r="T485" s="227"/>
      <c r="AT485" s="228" t="s">
        <v>146</v>
      </c>
      <c r="AU485" s="228" t="s">
        <v>87</v>
      </c>
      <c r="AV485" s="12" t="s">
        <v>87</v>
      </c>
      <c r="AW485" s="12" t="s">
        <v>41</v>
      </c>
      <c r="AX485" s="12" t="s">
        <v>77</v>
      </c>
      <c r="AY485" s="228" t="s">
        <v>137</v>
      </c>
    </row>
    <row r="486" spans="2:51" s="11" customFormat="1" ht="13.5">
      <c r="B486" s="206"/>
      <c r="C486" s="207"/>
      <c r="D486" s="208" t="s">
        <v>146</v>
      </c>
      <c r="E486" s="209" t="s">
        <v>34</v>
      </c>
      <c r="F486" s="210" t="s">
        <v>505</v>
      </c>
      <c r="G486" s="207"/>
      <c r="H486" s="211" t="s">
        <v>34</v>
      </c>
      <c r="I486" s="212"/>
      <c r="J486" s="207"/>
      <c r="K486" s="207"/>
      <c r="L486" s="213"/>
      <c r="M486" s="214"/>
      <c r="N486" s="215"/>
      <c r="O486" s="215"/>
      <c r="P486" s="215"/>
      <c r="Q486" s="215"/>
      <c r="R486" s="215"/>
      <c r="S486" s="215"/>
      <c r="T486" s="216"/>
      <c r="AT486" s="217" t="s">
        <v>146</v>
      </c>
      <c r="AU486" s="217" t="s">
        <v>87</v>
      </c>
      <c r="AV486" s="11" t="s">
        <v>82</v>
      </c>
      <c r="AW486" s="11" t="s">
        <v>41</v>
      </c>
      <c r="AX486" s="11" t="s">
        <v>77</v>
      </c>
      <c r="AY486" s="217" t="s">
        <v>137</v>
      </c>
    </row>
    <row r="487" spans="2:51" s="11" customFormat="1" ht="13.5">
      <c r="B487" s="206"/>
      <c r="C487" s="207"/>
      <c r="D487" s="208" t="s">
        <v>146</v>
      </c>
      <c r="E487" s="209" t="s">
        <v>34</v>
      </c>
      <c r="F487" s="210" t="s">
        <v>506</v>
      </c>
      <c r="G487" s="207"/>
      <c r="H487" s="211" t="s">
        <v>34</v>
      </c>
      <c r="I487" s="212"/>
      <c r="J487" s="207"/>
      <c r="K487" s="207"/>
      <c r="L487" s="213"/>
      <c r="M487" s="214"/>
      <c r="N487" s="215"/>
      <c r="O487" s="215"/>
      <c r="P487" s="215"/>
      <c r="Q487" s="215"/>
      <c r="R487" s="215"/>
      <c r="S487" s="215"/>
      <c r="T487" s="216"/>
      <c r="AT487" s="217" t="s">
        <v>146</v>
      </c>
      <c r="AU487" s="217" t="s">
        <v>87</v>
      </c>
      <c r="AV487" s="11" t="s">
        <v>82</v>
      </c>
      <c r="AW487" s="11" t="s">
        <v>41</v>
      </c>
      <c r="AX487" s="11" t="s">
        <v>77</v>
      </c>
      <c r="AY487" s="217" t="s">
        <v>137</v>
      </c>
    </row>
    <row r="488" spans="2:51" s="12" customFormat="1" ht="13.5">
      <c r="B488" s="218"/>
      <c r="C488" s="219"/>
      <c r="D488" s="208" t="s">
        <v>146</v>
      </c>
      <c r="E488" s="220" t="s">
        <v>34</v>
      </c>
      <c r="F488" s="221" t="s">
        <v>507</v>
      </c>
      <c r="G488" s="219"/>
      <c r="H488" s="222">
        <v>-9</v>
      </c>
      <c r="I488" s="223"/>
      <c r="J488" s="219"/>
      <c r="K488" s="219"/>
      <c r="L488" s="224"/>
      <c r="M488" s="225"/>
      <c r="N488" s="226"/>
      <c r="O488" s="226"/>
      <c r="P488" s="226"/>
      <c r="Q488" s="226"/>
      <c r="R488" s="226"/>
      <c r="S488" s="226"/>
      <c r="T488" s="227"/>
      <c r="AT488" s="228" t="s">
        <v>146</v>
      </c>
      <c r="AU488" s="228" t="s">
        <v>87</v>
      </c>
      <c r="AV488" s="12" t="s">
        <v>87</v>
      </c>
      <c r="AW488" s="12" t="s">
        <v>41</v>
      </c>
      <c r="AX488" s="12" t="s">
        <v>77</v>
      </c>
      <c r="AY488" s="228" t="s">
        <v>137</v>
      </c>
    </row>
    <row r="489" spans="2:51" s="11" customFormat="1" ht="13.5">
      <c r="B489" s="206"/>
      <c r="C489" s="207"/>
      <c r="D489" s="208" t="s">
        <v>146</v>
      </c>
      <c r="E489" s="209" t="s">
        <v>34</v>
      </c>
      <c r="F489" s="210" t="s">
        <v>508</v>
      </c>
      <c r="G489" s="207"/>
      <c r="H489" s="211" t="s">
        <v>34</v>
      </c>
      <c r="I489" s="212"/>
      <c r="J489" s="207"/>
      <c r="K489" s="207"/>
      <c r="L489" s="213"/>
      <c r="M489" s="214"/>
      <c r="N489" s="215"/>
      <c r="O489" s="215"/>
      <c r="P489" s="215"/>
      <c r="Q489" s="215"/>
      <c r="R489" s="215"/>
      <c r="S489" s="215"/>
      <c r="T489" s="216"/>
      <c r="AT489" s="217" t="s">
        <v>146</v>
      </c>
      <c r="AU489" s="217" t="s">
        <v>87</v>
      </c>
      <c r="AV489" s="11" t="s">
        <v>82</v>
      </c>
      <c r="AW489" s="11" t="s">
        <v>41</v>
      </c>
      <c r="AX489" s="11" t="s">
        <v>77</v>
      </c>
      <c r="AY489" s="217" t="s">
        <v>137</v>
      </c>
    </row>
    <row r="490" spans="2:51" s="12" customFormat="1" ht="13.5">
      <c r="B490" s="218"/>
      <c r="C490" s="219"/>
      <c r="D490" s="208" t="s">
        <v>146</v>
      </c>
      <c r="E490" s="220" t="s">
        <v>34</v>
      </c>
      <c r="F490" s="221" t="s">
        <v>509</v>
      </c>
      <c r="G490" s="219"/>
      <c r="H490" s="222">
        <v>-13.5</v>
      </c>
      <c r="I490" s="223"/>
      <c r="J490" s="219"/>
      <c r="K490" s="219"/>
      <c r="L490" s="224"/>
      <c r="M490" s="225"/>
      <c r="N490" s="226"/>
      <c r="O490" s="226"/>
      <c r="P490" s="226"/>
      <c r="Q490" s="226"/>
      <c r="R490" s="226"/>
      <c r="S490" s="226"/>
      <c r="T490" s="227"/>
      <c r="AT490" s="228" t="s">
        <v>146</v>
      </c>
      <c r="AU490" s="228" t="s">
        <v>87</v>
      </c>
      <c r="AV490" s="12" t="s">
        <v>87</v>
      </c>
      <c r="AW490" s="12" t="s">
        <v>41</v>
      </c>
      <c r="AX490" s="12" t="s">
        <v>77</v>
      </c>
      <c r="AY490" s="228" t="s">
        <v>137</v>
      </c>
    </row>
    <row r="491" spans="2:51" s="12" customFormat="1" ht="13.5">
      <c r="B491" s="218"/>
      <c r="C491" s="219"/>
      <c r="D491" s="208" t="s">
        <v>146</v>
      </c>
      <c r="E491" s="220" t="s">
        <v>34</v>
      </c>
      <c r="F491" s="221" t="s">
        <v>510</v>
      </c>
      <c r="G491" s="219"/>
      <c r="H491" s="222">
        <v>-14.82</v>
      </c>
      <c r="I491" s="223"/>
      <c r="J491" s="219"/>
      <c r="K491" s="219"/>
      <c r="L491" s="224"/>
      <c r="M491" s="225"/>
      <c r="N491" s="226"/>
      <c r="O491" s="226"/>
      <c r="P491" s="226"/>
      <c r="Q491" s="226"/>
      <c r="R491" s="226"/>
      <c r="S491" s="226"/>
      <c r="T491" s="227"/>
      <c r="AT491" s="228" t="s">
        <v>146</v>
      </c>
      <c r="AU491" s="228" t="s">
        <v>87</v>
      </c>
      <c r="AV491" s="12" t="s">
        <v>87</v>
      </c>
      <c r="AW491" s="12" t="s">
        <v>41</v>
      </c>
      <c r="AX491" s="12" t="s">
        <v>77</v>
      </c>
      <c r="AY491" s="228" t="s">
        <v>137</v>
      </c>
    </row>
    <row r="492" spans="2:51" s="11" customFormat="1" ht="13.5">
      <c r="B492" s="206"/>
      <c r="C492" s="207"/>
      <c r="D492" s="208" t="s">
        <v>146</v>
      </c>
      <c r="E492" s="209" t="s">
        <v>34</v>
      </c>
      <c r="F492" s="210" t="s">
        <v>511</v>
      </c>
      <c r="G492" s="207"/>
      <c r="H492" s="211" t="s">
        <v>34</v>
      </c>
      <c r="I492" s="212"/>
      <c r="J492" s="207"/>
      <c r="K492" s="207"/>
      <c r="L492" s="213"/>
      <c r="M492" s="214"/>
      <c r="N492" s="215"/>
      <c r="O492" s="215"/>
      <c r="P492" s="215"/>
      <c r="Q492" s="215"/>
      <c r="R492" s="215"/>
      <c r="S492" s="215"/>
      <c r="T492" s="216"/>
      <c r="AT492" s="217" t="s">
        <v>146</v>
      </c>
      <c r="AU492" s="217" t="s">
        <v>87</v>
      </c>
      <c r="AV492" s="11" t="s">
        <v>82</v>
      </c>
      <c r="AW492" s="11" t="s">
        <v>41</v>
      </c>
      <c r="AX492" s="11" t="s">
        <v>77</v>
      </c>
      <c r="AY492" s="217" t="s">
        <v>137</v>
      </c>
    </row>
    <row r="493" spans="2:51" s="12" customFormat="1" ht="13.5">
      <c r="B493" s="218"/>
      <c r="C493" s="219"/>
      <c r="D493" s="208" t="s">
        <v>146</v>
      </c>
      <c r="E493" s="220" t="s">
        <v>34</v>
      </c>
      <c r="F493" s="221" t="s">
        <v>512</v>
      </c>
      <c r="G493" s="219"/>
      <c r="H493" s="222">
        <v>-12</v>
      </c>
      <c r="I493" s="223"/>
      <c r="J493" s="219"/>
      <c r="K493" s="219"/>
      <c r="L493" s="224"/>
      <c r="M493" s="225"/>
      <c r="N493" s="226"/>
      <c r="O493" s="226"/>
      <c r="P493" s="226"/>
      <c r="Q493" s="226"/>
      <c r="R493" s="226"/>
      <c r="S493" s="226"/>
      <c r="T493" s="227"/>
      <c r="AT493" s="228" t="s">
        <v>146</v>
      </c>
      <c r="AU493" s="228" t="s">
        <v>87</v>
      </c>
      <c r="AV493" s="12" t="s">
        <v>87</v>
      </c>
      <c r="AW493" s="12" t="s">
        <v>41</v>
      </c>
      <c r="AX493" s="12" t="s">
        <v>77</v>
      </c>
      <c r="AY493" s="228" t="s">
        <v>137</v>
      </c>
    </row>
    <row r="494" spans="2:51" s="13" customFormat="1" ht="13.5">
      <c r="B494" s="229"/>
      <c r="C494" s="230"/>
      <c r="D494" s="208" t="s">
        <v>146</v>
      </c>
      <c r="E494" s="241" t="s">
        <v>34</v>
      </c>
      <c r="F494" s="242" t="s">
        <v>150</v>
      </c>
      <c r="G494" s="230"/>
      <c r="H494" s="243">
        <v>422.431</v>
      </c>
      <c r="I494" s="235"/>
      <c r="J494" s="230"/>
      <c r="K494" s="230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146</v>
      </c>
      <c r="AU494" s="240" t="s">
        <v>87</v>
      </c>
      <c r="AV494" s="13" t="s">
        <v>144</v>
      </c>
      <c r="AW494" s="13" t="s">
        <v>41</v>
      </c>
      <c r="AX494" s="13" t="s">
        <v>77</v>
      </c>
      <c r="AY494" s="240" t="s">
        <v>137</v>
      </c>
    </row>
    <row r="495" spans="2:51" s="12" customFormat="1" ht="13.5">
      <c r="B495" s="218"/>
      <c r="C495" s="219"/>
      <c r="D495" s="208" t="s">
        <v>146</v>
      </c>
      <c r="E495" s="220" t="s">
        <v>34</v>
      </c>
      <c r="F495" s="221" t="s">
        <v>522</v>
      </c>
      <c r="G495" s="219"/>
      <c r="H495" s="222">
        <v>456.225</v>
      </c>
      <c r="I495" s="223"/>
      <c r="J495" s="219"/>
      <c r="K495" s="219"/>
      <c r="L495" s="224"/>
      <c r="M495" s="225"/>
      <c r="N495" s="226"/>
      <c r="O495" s="226"/>
      <c r="P495" s="226"/>
      <c r="Q495" s="226"/>
      <c r="R495" s="226"/>
      <c r="S495" s="226"/>
      <c r="T495" s="227"/>
      <c r="AT495" s="228" t="s">
        <v>146</v>
      </c>
      <c r="AU495" s="228" t="s">
        <v>87</v>
      </c>
      <c r="AV495" s="12" t="s">
        <v>87</v>
      </c>
      <c r="AW495" s="12" t="s">
        <v>41</v>
      </c>
      <c r="AX495" s="12" t="s">
        <v>77</v>
      </c>
      <c r="AY495" s="228" t="s">
        <v>137</v>
      </c>
    </row>
    <row r="496" spans="2:51" s="13" customFormat="1" ht="13.5">
      <c r="B496" s="229"/>
      <c r="C496" s="230"/>
      <c r="D496" s="231" t="s">
        <v>146</v>
      </c>
      <c r="E496" s="232" t="s">
        <v>34</v>
      </c>
      <c r="F496" s="233" t="s">
        <v>150</v>
      </c>
      <c r="G496" s="230"/>
      <c r="H496" s="234">
        <v>456.225</v>
      </c>
      <c r="I496" s="235"/>
      <c r="J496" s="230"/>
      <c r="K496" s="230"/>
      <c r="L496" s="236"/>
      <c r="M496" s="237"/>
      <c r="N496" s="238"/>
      <c r="O496" s="238"/>
      <c r="P496" s="238"/>
      <c r="Q496" s="238"/>
      <c r="R496" s="238"/>
      <c r="S496" s="238"/>
      <c r="T496" s="239"/>
      <c r="AT496" s="240" t="s">
        <v>146</v>
      </c>
      <c r="AU496" s="240" t="s">
        <v>87</v>
      </c>
      <c r="AV496" s="13" t="s">
        <v>144</v>
      </c>
      <c r="AW496" s="13" t="s">
        <v>41</v>
      </c>
      <c r="AX496" s="13" t="s">
        <v>82</v>
      </c>
      <c r="AY496" s="240" t="s">
        <v>137</v>
      </c>
    </row>
    <row r="497" spans="2:65" s="1" customFormat="1" ht="31.5" customHeight="1">
      <c r="B497" s="42"/>
      <c r="C497" s="244" t="s">
        <v>523</v>
      </c>
      <c r="D497" s="244" t="s">
        <v>264</v>
      </c>
      <c r="E497" s="245" t="s">
        <v>524</v>
      </c>
      <c r="F497" s="246" t="s">
        <v>525</v>
      </c>
      <c r="G497" s="247" t="s">
        <v>142</v>
      </c>
      <c r="H497" s="248">
        <v>616.164</v>
      </c>
      <c r="I497" s="249"/>
      <c r="J497" s="250">
        <f>ROUND(I497*H497,2)</f>
        <v>0</v>
      </c>
      <c r="K497" s="246" t="s">
        <v>143</v>
      </c>
      <c r="L497" s="251"/>
      <c r="M497" s="252" t="s">
        <v>34</v>
      </c>
      <c r="N497" s="253" t="s">
        <v>48</v>
      </c>
      <c r="O497" s="43"/>
      <c r="P497" s="203">
        <f>O497*H497</f>
        <v>0</v>
      </c>
      <c r="Q497" s="203">
        <v>0.0113</v>
      </c>
      <c r="R497" s="203">
        <f>Q497*H497</f>
        <v>6.962653199999999</v>
      </c>
      <c r="S497" s="203">
        <v>0</v>
      </c>
      <c r="T497" s="204">
        <f>S497*H497</f>
        <v>0</v>
      </c>
      <c r="AR497" s="24" t="s">
        <v>287</v>
      </c>
      <c r="AT497" s="24" t="s">
        <v>264</v>
      </c>
      <c r="AU497" s="24" t="s">
        <v>87</v>
      </c>
      <c r="AY497" s="24" t="s">
        <v>137</v>
      </c>
      <c r="BE497" s="205">
        <f>IF(N497="základní",J497,0)</f>
        <v>0</v>
      </c>
      <c r="BF497" s="205">
        <f>IF(N497="snížená",J497,0)</f>
        <v>0</v>
      </c>
      <c r="BG497" s="205">
        <f>IF(N497="zákl. přenesená",J497,0)</f>
        <v>0</v>
      </c>
      <c r="BH497" s="205">
        <f>IF(N497="sníž. přenesená",J497,0)</f>
        <v>0</v>
      </c>
      <c r="BI497" s="205">
        <f>IF(N497="nulová",J497,0)</f>
        <v>0</v>
      </c>
      <c r="BJ497" s="24" t="s">
        <v>82</v>
      </c>
      <c r="BK497" s="205">
        <f>ROUND(I497*H497,2)</f>
        <v>0</v>
      </c>
      <c r="BL497" s="24" t="s">
        <v>223</v>
      </c>
      <c r="BM497" s="24" t="s">
        <v>526</v>
      </c>
    </row>
    <row r="498" spans="2:51" s="11" customFormat="1" ht="27">
      <c r="B498" s="206"/>
      <c r="C498" s="207"/>
      <c r="D498" s="208" t="s">
        <v>146</v>
      </c>
      <c r="E498" s="209" t="s">
        <v>34</v>
      </c>
      <c r="F498" s="210" t="s">
        <v>521</v>
      </c>
      <c r="G498" s="207"/>
      <c r="H498" s="211" t="s">
        <v>34</v>
      </c>
      <c r="I498" s="212"/>
      <c r="J498" s="207"/>
      <c r="K498" s="207"/>
      <c r="L498" s="213"/>
      <c r="M498" s="214"/>
      <c r="N498" s="215"/>
      <c r="O498" s="215"/>
      <c r="P498" s="215"/>
      <c r="Q498" s="215"/>
      <c r="R498" s="215"/>
      <c r="S498" s="215"/>
      <c r="T498" s="216"/>
      <c r="AT498" s="217" t="s">
        <v>146</v>
      </c>
      <c r="AU498" s="217" t="s">
        <v>87</v>
      </c>
      <c r="AV498" s="11" t="s">
        <v>82</v>
      </c>
      <c r="AW498" s="11" t="s">
        <v>41</v>
      </c>
      <c r="AX498" s="11" t="s">
        <v>77</v>
      </c>
      <c r="AY498" s="217" t="s">
        <v>137</v>
      </c>
    </row>
    <row r="499" spans="2:51" s="11" customFormat="1" ht="13.5">
      <c r="B499" s="206"/>
      <c r="C499" s="207"/>
      <c r="D499" s="208" t="s">
        <v>146</v>
      </c>
      <c r="E499" s="209" t="s">
        <v>34</v>
      </c>
      <c r="F499" s="210" t="s">
        <v>515</v>
      </c>
      <c r="G499" s="207"/>
      <c r="H499" s="211" t="s">
        <v>34</v>
      </c>
      <c r="I499" s="212"/>
      <c r="J499" s="207"/>
      <c r="K499" s="207"/>
      <c r="L499" s="213"/>
      <c r="M499" s="214"/>
      <c r="N499" s="215"/>
      <c r="O499" s="215"/>
      <c r="P499" s="215"/>
      <c r="Q499" s="215"/>
      <c r="R499" s="215"/>
      <c r="S499" s="215"/>
      <c r="T499" s="216"/>
      <c r="AT499" s="217" t="s">
        <v>146</v>
      </c>
      <c r="AU499" s="217" t="s">
        <v>87</v>
      </c>
      <c r="AV499" s="11" t="s">
        <v>82</v>
      </c>
      <c r="AW499" s="11" t="s">
        <v>41</v>
      </c>
      <c r="AX499" s="11" t="s">
        <v>77</v>
      </c>
      <c r="AY499" s="217" t="s">
        <v>137</v>
      </c>
    </row>
    <row r="500" spans="2:51" s="11" customFormat="1" ht="13.5">
      <c r="B500" s="206"/>
      <c r="C500" s="207"/>
      <c r="D500" s="208" t="s">
        <v>146</v>
      </c>
      <c r="E500" s="209" t="s">
        <v>34</v>
      </c>
      <c r="F500" s="210" t="s">
        <v>527</v>
      </c>
      <c r="G500" s="207"/>
      <c r="H500" s="211" t="s">
        <v>34</v>
      </c>
      <c r="I500" s="212"/>
      <c r="J500" s="207"/>
      <c r="K500" s="207"/>
      <c r="L500" s="213"/>
      <c r="M500" s="214"/>
      <c r="N500" s="215"/>
      <c r="O500" s="215"/>
      <c r="P500" s="215"/>
      <c r="Q500" s="215"/>
      <c r="R500" s="215"/>
      <c r="S500" s="215"/>
      <c r="T500" s="216"/>
      <c r="AT500" s="217" t="s">
        <v>146</v>
      </c>
      <c r="AU500" s="217" t="s">
        <v>87</v>
      </c>
      <c r="AV500" s="11" t="s">
        <v>82</v>
      </c>
      <c r="AW500" s="11" t="s">
        <v>41</v>
      </c>
      <c r="AX500" s="11" t="s">
        <v>77</v>
      </c>
      <c r="AY500" s="217" t="s">
        <v>137</v>
      </c>
    </row>
    <row r="501" spans="2:51" s="12" customFormat="1" ht="13.5">
      <c r="B501" s="218"/>
      <c r="C501" s="219"/>
      <c r="D501" s="208" t="s">
        <v>146</v>
      </c>
      <c r="E501" s="220" t="s">
        <v>34</v>
      </c>
      <c r="F501" s="221" t="s">
        <v>528</v>
      </c>
      <c r="G501" s="219"/>
      <c r="H501" s="222">
        <v>561.964</v>
      </c>
      <c r="I501" s="223"/>
      <c r="J501" s="219"/>
      <c r="K501" s="219"/>
      <c r="L501" s="224"/>
      <c r="M501" s="225"/>
      <c r="N501" s="226"/>
      <c r="O501" s="226"/>
      <c r="P501" s="226"/>
      <c r="Q501" s="226"/>
      <c r="R501" s="226"/>
      <c r="S501" s="226"/>
      <c r="T501" s="227"/>
      <c r="AT501" s="228" t="s">
        <v>146</v>
      </c>
      <c r="AU501" s="228" t="s">
        <v>87</v>
      </c>
      <c r="AV501" s="12" t="s">
        <v>87</v>
      </c>
      <c r="AW501" s="12" t="s">
        <v>41</v>
      </c>
      <c r="AX501" s="12" t="s">
        <v>77</v>
      </c>
      <c r="AY501" s="228" t="s">
        <v>137</v>
      </c>
    </row>
    <row r="502" spans="2:51" s="13" customFormat="1" ht="13.5">
      <c r="B502" s="229"/>
      <c r="C502" s="230"/>
      <c r="D502" s="208" t="s">
        <v>146</v>
      </c>
      <c r="E502" s="241" t="s">
        <v>34</v>
      </c>
      <c r="F502" s="242" t="s">
        <v>150</v>
      </c>
      <c r="G502" s="230"/>
      <c r="H502" s="243">
        <v>561.964</v>
      </c>
      <c r="I502" s="235"/>
      <c r="J502" s="230"/>
      <c r="K502" s="230"/>
      <c r="L502" s="236"/>
      <c r="M502" s="237"/>
      <c r="N502" s="238"/>
      <c r="O502" s="238"/>
      <c r="P502" s="238"/>
      <c r="Q502" s="238"/>
      <c r="R502" s="238"/>
      <c r="S502" s="238"/>
      <c r="T502" s="239"/>
      <c r="AT502" s="240" t="s">
        <v>146</v>
      </c>
      <c r="AU502" s="240" t="s">
        <v>87</v>
      </c>
      <c r="AV502" s="13" t="s">
        <v>144</v>
      </c>
      <c r="AW502" s="13" t="s">
        <v>41</v>
      </c>
      <c r="AX502" s="13" t="s">
        <v>77</v>
      </c>
      <c r="AY502" s="240" t="s">
        <v>137</v>
      </c>
    </row>
    <row r="503" spans="2:51" s="12" customFormat="1" ht="13.5">
      <c r="B503" s="218"/>
      <c r="C503" s="219"/>
      <c r="D503" s="208" t="s">
        <v>146</v>
      </c>
      <c r="E503" s="220" t="s">
        <v>34</v>
      </c>
      <c r="F503" s="221" t="s">
        <v>529</v>
      </c>
      <c r="G503" s="219"/>
      <c r="H503" s="222">
        <v>570.522</v>
      </c>
      <c r="I503" s="223"/>
      <c r="J503" s="219"/>
      <c r="K503" s="219"/>
      <c r="L503" s="224"/>
      <c r="M503" s="225"/>
      <c r="N503" s="226"/>
      <c r="O503" s="226"/>
      <c r="P503" s="226"/>
      <c r="Q503" s="226"/>
      <c r="R503" s="226"/>
      <c r="S503" s="226"/>
      <c r="T503" s="227"/>
      <c r="AT503" s="228" t="s">
        <v>146</v>
      </c>
      <c r="AU503" s="228" t="s">
        <v>87</v>
      </c>
      <c r="AV503" s="12" t="s">
        <v>87</v>
      </c>
      <c r="AW503" s="12" t="s">
        <v>41</v>
      </c>
      <c r="AX503" s="12" t="s">
        <v>77</v>
      </c>
      <c r="AY503" s="228" t="s">
        <v>137</v>
      </c>
    </row>
    <row r="504" spans="2:51" s="13" customFormat="1" ht="13.5">
      <c r="B504" s="229"/>
      <c r="C504" s="230"/>
      <c r="D504" s="208" t="s">
        <v>146</v>
      </c>
      <c r="E504" s="241" t="s">
        <v>34</v>
      </c>
      <c r="F504" s="242" t="s">
        <v>150</v>
      </c>
      <c r="G504" s="230"/>
      <c r="H504" s="243">
        <v>570.522</v>
      </c>
      <c r="I504" s="235"/>
      <c r="J504" s="230"/>
      <c r="K504" s="230"/>
      <c r="L504" s="236"/>
      <c r="M504" s="237"/>
      <c r="N504" s="238"/>
      <c r="O504" s="238"/>
      <c r="P504" s="238"/>
      <c r="Q504" s="238"/>
      <c r="R504" s="238"/>
      <c r="S504" s="238"/>
      <c r="T504" s="239"/>
      <c r="AT504" s="240" t="s">
        <v>146</v>
      </c>
      <c r="AU504" s="240" t="s">
        <v>87</v>
      </c>
      <c r="AV504" s="13" t="s">
        <v>144</v>
      </c>
      <c r="AW504" s="13" t="s">
        <v>41</v>
      </c>
      <c r="AX504" s="13" t="s">
        <v>77</v>
      </c>
      <c r="AY504" s="240" t="s">
        <v>137</v>
      </c>
    </row>
    <row r="505" spans="2:51" s="12" customFormat="1" ht="13.5">
      <c r="B505" s="218"/>
      <c r="C505" s="219"/>
      <c r="D505" s="208" t="s">
        <v>146</v>
      </c>
      <c r="E505" s="220" t="s">
        <v>34</v>
      </c>
      <c r="F505" s="221" t="s">
        <v>530</v>
      </c>
      <c r="G505" s="219"/>
      <c r="H505" s="222">
        <v>616.164</v>
      </c>
      <c r="I505" s="223"/>
      <c r="J505" s="219"/>
      <c r="K505" s="219"/>
      <c r="L505" s="224"/>
      <c r="M505" s="225"/>
      <c r="N505" s="226"/>
      <c r="O505" s="226"/>
      <c r="P505" s="226"/>
      <c r="Q505" s="226"/>
      <c r="R505" s="226"/>
      <c r="S505" s="226"/>
      <c r="T505" s="227"/>
      <c r="AT505" s="228" t="s">
        <v>146</v>
      </c>
      <c r="AU505" s="228" t="s">
        <v>87</v>
      </c>
      <c r="AV505" s="12" t="s">
        <v>87</v>
      </c>
      <c r="AW505" s="12" t="s">
        <v>41</v>
      </c>
      <c r="AX505" s="12" t="s">
        <v>77</v>
      </c>
      <c r="AY505" s="228" t="s">
        <v>137</v>
      </c>
    </row>
    <row r="506" spans="2:51" s="13" customFormat="1" ht="13.5">
      <c r="B506" s="229"/>
      <c r="C506" s="230"/>
      <c r="D506" s="231" t="s">
        <v>146</v>
      </c>
      <c r="E506" s="232" t="s">
        <v>34</v>
      </c>
      <c r="F506" s="233" t="s">
        <v>150</v>
      </c>
      <c r="G506" s="230"/>
      <c r="H506" s="234">
        <v>616.164</v>
      </c>
      <c r="I506" s="235"/>
      <c r="J506" s="230"/>
      <c r="K506" s="230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146</v>
      </c>
      <c r="AU506" s="240" t="s">
        <v>87</v>
      </c>
      <c r="AV506" s="13" t="s">
        <v>144</v>
      </c>
      <c r="AW506" s="13" t="s">
        <v>41</v>
      </c>
      <c r="AX506" s="13" t="s">
        <v>82</v>
      </c>
      <c r="AY506" s="240" t="s">
        <v>137</v>
      </c>
    </row>
    <row r="507" spans="2:65" s="1" customFormat="1" ht="22.5" customHeight="1">
      <c r="B507" s="42"/>
      <c r="C507" s="194" t="s">
        <v>531</v>
      </c>
      <c r="D507" s="194" t="s">
        <v>139</v>
      </c>
      <c r="E507" s="195" t="s">
        <v>532</v>
      </c>
      <c r="F507" s="196" t="s">
        <v>533</v>
      </c>
      <c r="G507" s="197" t="s">
        <v>274</v>
      </c>
      <c r="H507" s="198">
        <v>6</v>
      </c>
      <c r="I507" s="199"/>
      <c r="J507" s="200">
        <f>ROUND(I507*H507,2)</f>
        <v>0</v>
      </c>
      <c r="K507" s="196" t="s">
        <v>34</v>
      </c>
      <c r="L507" s="62"/>
      <c r="M507" s="201" t="s">
        <v>34</v>
      </c>
      <c r="N507" s="202" t="s">
        <v>48</v>
      </c>
      <c r="O507" s="43"/>
      <c r="P507" s="203">
        <f>O507*H507</f>
        <v>0</v>
      </c>
      <c r="Q507" s="203">
        <v>0</v>
      </c>
      <c r="R507" s="203">
        <f>Q507*H507</f>
        <v>0</v>
      </c>
      <c r="S507" s="203">
        <v>0</v>
      </c>
      <c r="T507" s="204">
        <f>S507*H507</f>
        <v>0</v>
      </c>
      <c r="AR507" s="24" t="s">
        <v>223</v>
      </c>
      <c r="AT507" s="24" t="s">
        <v>139</v>
      </c>
      <c r="AU507" s="24" t="s">
        <v>87</v>
      </c>
      <c r="AY507" s="24" t="s">
        <v>137</v>
      </c>
      <c r="BE507" s="205">
        <f>IF(N507="základní",J507,0)</f>
        <v>0</v>
      </c>
      <c r="BF507" s="205">
        <f>IF(N507="snížená",J507,0)</f>
        <v>0</v>
      </c>
      <c r="BG507" s="205">
        <f>IF(N507="zákl. přenesená",J507,0)</f>
        <v>0</v>
      </c>
      <c r="BH507" s="205">
        <f>IF(N507="sníž. přenesená",J507,0)</f>
        <v>0</v>
      </c>
      <c r="BI507" s="205">
        <f>IF(N507="nulová",J507,0)</f>
        <v>0</v>
      </c>
      <c r="BJ507" s="24" t="s">
        <v>82</v>
      </c>
      <c r="BK507" s="205">
        <f>ROUND(I507*H507,2)</f>
        <v>0</v>
      </c>
      <c r="BL507" s="24" t="s">
        <v>223</v>
      </c>
      <c r="BM507" s="24" t="s">
        <v>534</v>
      </c>
    </row>
    <row r="508" spans="2:51" s="12" customFormat="1" ht="13.5">
      <c r="B508" s="218"/>
      <c r="C508" s="219"/>
      <c r="D508" s="231" t="s">
        <v>146</v>
      </c>
      <c r="E508" s="270" t="s">
        <v>34</v>
      </c>
      <c r="F508" s="254" t="s">
        <v>172</v>
      </c>
      <c r="G508" s="219"/>
      <c r="H508" s="255">
        <v>6</v>
      </c>
      <c r="I508" s="223"/>
      <c r="J508" s="219"/>
      <c r="K508" s="219"/>
      <c r="L508" s="224"/>
      <c r="M508" s="225"/>
      <c r="N508" s="226"/>
      <c r="O508" s="226"/>
      <c r="P508" s="226"/>
      <c r="Q508" s="226"/>
      <c r="R508" s="226"/>
      <c r="S508" s="226"/>
      <c r="T508" s="227"/>
      <c r="AT508" s="228" t="s">
        <v>146</v>
      </c>
      <c r="AU508" s="228" t="s">
        <v>87</v>
      </c>
      <c r="AV508" s="12" t="s">
        <v>87</v>
      </c>
      <c r="AW508" s="12" t="s">
        <v>41</v>
      </c>
      <c r="AX508" s="12" t="s">
        <v>82</v>
      </c>
      <c r="AY508" s="228" t="s">
        <v>137</v>
      </c>
    </row>
    <row r="509" spans="2:65" s="1" customFormat="1" ht="22.5" customHeight="1">
      <c r="B509" s="42"/>
      <c r="C509" s="194" t="s">
        <v>535</v>
      </c>
      <c r="D509" s="194" t="s">
        <v>139</v>
      </c>
      <c r="E509" s="195" t="s">
        <v>536</v>
      </c>
      <c r="F509" s="196" t="s">
        <v>537</v>
      </c>
      <c r="G509" s="197" t="s">
        <v>274</v>
      </c>
      <c r="H509" s="198">
        <v>1</v>
      </c>
      <c r="I509" s="199"/>
      <c r="J509" s="200">
        <f>ROUND(I509*H509,2)</f>
        <v>0</v>
      </c>
      <c r="K509" s="196" t="s">
        <v>34</v>
      </c>
      <c r="L509" s="62"/>
      <c r="M509" s="201" t="s">
        <v>34</v>
      </c>
      <c r="N509" s="202" t="s">
        <v>48</v>
      </c>
      <c r="O509" s="43"/>
      <c r="P509" s="203">
        <f>O509*H509</f>
        <v>0</v>
      </c>
      <c r="Q509" s="203">
        <v>0</v>
      </c>
      <c r="R509" s="203">
        <f>Q509*H509</f>
        <v>0</v>
      </c>
      <c r="S509" s="203">
        <v>0</v>
      </c>
      <c r="T509" s="204">
        <f>S509*H509</f>
        <v>0</v>
      </c>
      <c r="AR509" s="24" t="s">
        <v>223</v>
      </c>
      <c r="AT509" s="24" t="s">
        <v>139</v>
      </c>
      <c r="AU509" s="24" t="s">
        <v>87</v>
      </c>
      <c r="AY509" s="24" t="s">
        <v>137</v>
      </c>
      <c r="BE509" s="205">
        <f>IF(N509="základní",J509,0)</f>
        <v>0</v>
      </c>
      <c r="BF509" s="205">
        <f>IF(N509="snížená",J509,0)</f>
        <v>0</v>
      </c>
      <c r="BG509" s="205">
        <f>IF(N509="zákl. přenesená",J509,0)</f>
        <v>0</v>
      </c>
      <c r="BH509" s="205">
        <f>IF(N509="sníž. přenesená",J509,0)</f>
        <v>0</v>
      </c>
      <c r="BI509" s="205">
        <f>IF(N509="nulová",J509,0)</f>
        <v>0</v>
      </c>
      <c r="BJ509" s="24" t="s">
        <v>82</v>
      </c>
      <c r="BK509" s="205">
        <f>ROUND(I509*H509,2)</f>
        <v>0</v>
      </c>
      <c r="BL509" s="24" t="s">
        <v>223</v>
      </c>
      <c r="BM509" s="24" t="s">
        <v>538</v>
      </c>
    </row>
    <row r="510" spans="2:51" s="12" customFormat="1" ht="13.5">
      <c r="B510" s="218"/>
      <c r="C510" s="219"/>
      <c r="D510" s="231" t="s">
        <v>146</v>
      </c>
      <c r="E510" s="270" t="s">
        <v>34</v>
      </c>
      <c r="F510" s="254" t="s">
        <v>82</v>
      </c>
      <c r="G510" s="219"/>
      <c r="H510" s="255">
        <v>1</v>
      </c>
      <c r="I510" s="223"/>
      <c r="J510" s="219"/>
      <c r="K510" s="219"/>
      <c r="L510" s="224"/>
      <c r="M510" s="225"/>
      <c r="N510" s="226"/>
      <c r="O510" s="226"/>
      <c r="P510" s="226"/>
      <c r="Q510" s="226"/>
      <c r="R510" s="226"/>
      <c r="S510" s="226"/>
      <c r="T510" s="227"/>
      <c r="AT510" s="228" t="s">
        <v>146</v>
      </c>
      <c r="AU510" s="228" t="s">
        <v>87</v>
      </c>
      <c r="AV510" s="12" t="s">
        <v>87</v>
      </c>
      <c r="AW510" s="12" t="s">
        <v>41</v>
      </c>
      <c r="AX510" s="12" t="s">
        <v>82</v>
      </c>
      <c r="AY510" s="228" t="s">
        <v>137</v>
      </c>
    </row>
    <row r="511" spans="2:65" s="1" customFormat="1" ht="22.5" customHeight="1">
      <c r="B511" s="42"/>
      <c r="C511" s="194" t="s">
        <v>539</v>
      </c>
      <c r="D511" s="194" t="s">
        <v>139</v>
      </c>
      <c r="E511" s="195" t="s">
        <v>540</v>
      </c>
      <c r="F511" s="196" t="s">
        <v>541</v>
      </c>
      <c r="G511" s="197" t="s">
        <v>274</v>
      </c>
      <c r="H511" s="198">
        <v>1</v>
      </c>
      <c r="I511" s="199"/>
      <c r="J511" s="200">
        <f>ROUND(I511*H511,2)</f>
        <v>0</v>
      </c>
      <c r="K511" s="196" t="s">
        <v>34</v>
      </c>
      <c r="L511" s="62"/>
      <c r="M511" s="201" t="s">
        <v>34</v>
      </c>
      <c r="N511" s="202" t="s">
        <v>48</v>
      </c>
      <c r="O511" s="43"/>
      <c r="P511" s="203">
        <f>O511*H511</f>
        <v>0</v>
      </c>
      <c r="Q511" s="203">
        <v>0</v>
      </c>
      <c r="R511" s="203">
        <f>Q511*H511</f>
        <v>0</v>
      </c>
      <c r="S511" s="203">
        <v>0</v>
      </c>
      <c r="T511" s="204">
        <f>S511*H511</f>
        <v>0</v>
      </c>
      <c r="AR511" s="24" t="s">
        <v>223</v>
      </c>
      <c r="AT511" s="24" t="s">
        <v>139</v>
      </c>
      <c r="AU511" s="24" t="s">
        <v>87</v>
      </c>
      <c r="AY511" s="24" t="s">
        <v>137</v>
      </c>
      <c r="BE511" s="205">
        <f>IF(N511="základní",J511,0)</f>
        <v>0</v>
      </c>
      <c r="BF511" s="205">
        <f>IF(N511="snížená",J511,0)</f>
        <v>0</v>
      </c>
      <c r="BG511" s="205">
        <f>IF(N511="zákl. přenesená",J511,0)</f>
        <v>0</v>
      </c>
      <c r="BH511" s="205">
        <f>IF(N511="sníž. přenesená",J511,0)</f>
        <v>0</v>
      </c>
      <c r="BI511" s="205">
        <f>IF(N511="nulová",J511,0)</f>
        <v>0</v>
      </c>
      <c r="BJ511" s="24" t="s">
        <v>82</v>
      </c>
      <c r="BK511" s="205">
        <f>ROUND(I511*H511,2)</f>
        <v>0</v>
      </c>
      <c r="BL511" s="24" t="s">
        <v>223</v>
      </c>
      <c r="BM511" s="24" t="s">
        <v>542</v>
      </c>
    </row>
    <row r="512" spans="2:51" s="12" customFormat="1" ht="13.5">
      <c r="B512" s="218"/>
      <c r="C512" s="219"/>
      <c r="D512" s="208" t="s">
        <v>146</v>
      </c>
      <c r="E512" s="220" t="s">
        <v>34</v>
      </c>
      <c r="F512" s="221" t="s">
        <v>82</v>
      </c>
      <c r="G512" s="219"/>
      <c r="H512" s="222">
        <v>1</v>
      </c>
      <c r="I512" s="223"/>
      <c r="J512" s="219"/>
      <c r="K512" s="219"/>
      <c r="L512" s="224"/>
      <c r="M512" s="225"/>
      <c r="N512" s="226"/>
      <c r="O512" s="226"/>
      <c r="P512" s="226"/>
      <c r="Q512" s="226"/>
      <c r="R512" s="226"/>
      <c r="S512" s="226"/>
      <c r="T512" s="227"/>
      <c r="AT512" s="228" t="s">
        <v>146</v>
      </c>
      <c r="AU512" s="228" t="s">
        <v>87</v>
      </c>
      <c r="AV512" s="12" t="s">
        <v>87</v>
      </c>
      <c r="AW512" s="12" t="s">
        <v>41</v>
      </c>
      <c r="AX512" s="12" t="s">
        <v>77</v>
      </c>
      <c r="AY512" s="228" t="s">
        <v>137</v>
      </c>
    </row>
    <row r="513" spans="2:51" s="13" customFormat="1" ht="13.5">
      <c r="B513" s="229"/>
      <c r="C513" s="230"/>
      <c r="D513" s="231" t="s">
        <v>146</v>
      </c>
      <c r="E513" s="232" t="s">
        <v>34</v>
      </c>
      <c r="F513" s="233" t="s">
        <v>150</v>
      </c>
      <c r="G513" s="230"/>
      <c r="H513" s="234">
        <v>1</v>
      </c>
      <c r="I513" s="235"/>
      <c r="J513" s="230"/>
      <c r="K513" s="230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146</v>
      </c>
      <c r="AU513" s="240" t="s">
        <v>87</v>
      </c>
      <c r="AV513" s="13" t="s">
        <v>144</v>
      </c>
      <c r="AW513" s="13" t="s">
        <v>41</v>
      </c>
      <c r="AX513" s="13" t="s">
        <v>82</v>
      </c>
      <c r="AY513" s="240" t="s">
        <v>137</v>
      </c>
    </row>
    <row r="514" spans="2:65" s="1" customFormat="1" ht="22.5" customHeight="1">
      <c r="B514" s="42"/>
      <c r="C514" s="194" t="s">
        <v>543</v>
      </c>
      <c r="D514" s="194" t="s">
        <v>139</v>
      </c>
      <c r="E514" s="195" t="s">
        <v>544</v>
      </c>
      <c r="F514" s="196" t="s">
        <v>545</v>
      </c>
      <c r="G514" s="197" t="s">
        <v>274</v>
      </c>
      <c r="H514" s="198">
        <v>1</v>
      </c>
      <c r="I514" s="199"/>
      <c r="J514" s="200">
        <f>ROUND(I514*H514,2)</f>
        <v>0</v>
      </c>
      <c r="K514" s="196" t="s">
        <v>34</v>
      </c>
      <c r="L514" s="62"/>
      <c r="M514" s="201" t="s">
        <v>34</v>
      </c>
      <c r="N514" s="202" t="s">
        <v>48</v>
      </c>
      <c r="O514" s="43"/>
      <c r="P514" s="203">
        <f>O514*H514</f>
        <v>0</v>
      </c>
      <c r="Q514" s="203">
        <v>0</v>
      </c>
      <c r="R514" s="203">
        <f>Q514*H514</f>
        <v>0</v>
      </c>
      <c r="S514" s="203">
        <v>0</v>
      </c>
      <c r="T514" s="204">
        <f>S514*H514</f>
        <v>0</v>
      </c>
      <c r="AR514" s="24" t="s">
        <v>223</v>
      </c>
      <c r="AT514" s="24" t="s">
        <v>139</v>
      </c>
      <c r="AU514" s="24" t="s">
        <v>87</v>
      </c>
      <c r="AY514" s="24" t="s">
        <v>137</v>
      </c>
      <c r="BE514" s="205">
        <f>IF(N514="základní",J514,0)</f>
        <v>0</v>
      </c>
      <c r="BF514" s="205">
        <f>IF(N514="snížená",J514,0)</f>
        <v>0</v>
      </c>
      <c r="BG514" s="205">
        <f>IF(N514="zákl. přenesená",J514,0)</f>
        <v>0</v>
      </c>
      <c r="BH514" s="205">
        <f>IF(N514="sníž. přenesená",J514,0)</f>
        <v>0</v>
      </c>
      <c r="BI514" s="205">
        <f>IF(N514="nulová",J514,0)</f>
        <v>0</v>
      </c>
      <c r="BJ514" s="24" t="s">
        <v>82</v>
      </c>
      <c r="BK514" s="205">
        <f>ROUND(I514*H514,2)</f>
        <v>0</v>
      </c>
      <c r="BL514" s="24" t="s">
        <v>223</v>
      </c>
      <c r="BM514" s="24" t="s">
        <v>546</v>
      </c>
    </row>
    <row r="515" spans="2:51" s="12" customFormat="1" ht="13.5">
      <c r="B515" s="218"/>
      <c r="C515" s="219"/>
      <c r="D515" s="208" t="s">
        <v>146</v>
      </c>
      <c r="E515" s="220" t="s">
        <v>34</v>
      </c>
      <c r="F515" s="221" t="s">
        <v>82</v>
      </c>
      <c r="G515" s="219"/>
      <c r="H515" s="222">
        <v>1</v>
      </c>
      <c r="I515" s="223"/>
      <c r="J515" s="219"/>
      <c r="K515" s="219"/>
      <c r="L515" s="224"/>
      <c r="M515" s="225"/>
      <c r="N515" s="226"/>
      <c r="O515" s="226"/>
      <c r="P515" s="226"/>
      <c r="Q515" s="226"/>
      <c r="R515" s="226"/>
      <c r="S515" s="226"/>
      <c r="T515" s="227"/>
      <c r="AT515" s="228" t="s">
        <v>146</v>
      </c>
      <c r="AU515" s="228" t="s">
        <v>87</v>
      </c>
      <c r="AV515" s="12" t="s">
        <v>87</v>
      </c>
      <c r="AW515" s="12" t="s">
        <v>41</v>
      </c>
      <c r="AX515" s="12" t="s">
        <v>77</v>
      </c>
      <c r="AY515" s="228" t="s">
        <v>137</v>
      </c>
    </row>
    <row r="516" spans="2:51" s="13" customFormat="1" ht="13.5">
      <c r="B516" s="229"/>
      <c r="C516" s="230"/>
      <c r="D516" s="231" t="s">
        <v>146</v>
      </c>
      <c r="E516" s="232" t="s">
        <v>34</v>
      </c>
      <c r="F516" s="233" t="s">
        <v>150</v>
      </c>
      <c r="G516" s="230"/>
      <c r="H516" s="234">
        <v>1</v>
      </c>
      <c r="I516" s="235"/>
      <c r="J516" s="230"/>
      <c r="K516" s="230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146</v>
      </c>
      <c r="AU516" s="240" t="s">
        <v>87</v>
      </c>
      <c r="AV516" s="13" t="s">
        <v>144</v>
      </c>
      <c r="AW516" s="13" t="s">
        <v>41</v>
      </c>
      <c r="AX516" s="13" t="s">
        <v>82</v>
      </c>
      <c r="AY516" s="240" t="s">
        <v>137</v>
      </c>
    </row>
    <row r="517" spans="2:65" s="1" customFormat="1" ht="22.5" customHeight="1">
      <c r="B517" s="42"/>
      <c r="C517" s="194" t="s">
        <v>547</v>
      </c>
      <c r="D517" s="194" t="s">
        <v>139</v>
      </c>
      <c r="E517" s="195" t="s">
        <v>548</v>
      </c>
      <c r="F517" s="196" t="s">
        <v>549</v>
      </c>
      <c r="G517" s="197" t="s">
        <v>280</v>
      </c>
      <c r="H517" s="198">
        <v>238.224</v>
      </c>
      <c r="I517" s="199"/>
      <c r="J517" s="200">
        <f>ROUND(I517*H517,2)</f>
        <v>0</v>
      </c>
      <c r="K517" s="196" t="s">
        <v>143</v>
      </c>
      <c r="L517" s="62"/>
      <c r="M517" s="201" t="s">
        <v>34</v>
      </c>
      <c r="N517" s="202" t="s">
        <v>48</v>
      </c>
      <c r="O517" s="43"/>
      <c r="P517" s="203">
        <f>O517*H517</f>
        <v>0</v>
      </c>
      <c r="Q517" s="203">
        <v>6E-05</v>
      </c>
      <c r="R517" s="203">
        <f>Q517*H517</f>
        <v>0.01429344</v>
      </c>
      <c r="S517" s="203">
        <v>0</v>
      </c>
      <c r="T517" s="204">
        <f>S517*H517</f>
        <v>0</v>
      </c>
      <c r="AR517" s="24" t="s">
        <v>223</v>
      </c>
      <c r="AT517" s="24" t="s">
        <v>139</v>
      </c>
      <c r="AU517" s="24" t="s">
        <v>87</v>
      </c>
      <c r="AY517" s="24" t="s">
        <v>137</v>
      </c>
      <c r="BE517" s="205">
        <f>IF(N517="základní",J517,0)</f>
        <v>0</v>
      </c>
      <c r="BF517" s="205">
        <f>IF(N517="snížená",J517,0)</f>
        <v>0</v>
      </c>
      <c r="BG517" s="205">
        <f>IF(N517="zákl. přenesená",J517,0)</f>
        <v>0</v>
      </c>
      <c r="BH517" s="205">
        <f>IF(N517="sníž. přenesená",J517,0)</f>
        <v>0</v>
      </c>
      <c r="BI517" s="205">
        <f>IF(N517="nulová",J517,0)</f>
        <v>0</v>
      </c>
      <c r="BJ517" s="24" t="s">
        <v>82</v>
      </c>
      <c r="BK517" s="205">
        <f>ROUND(I517*H517,2)</f>
        <v>0</v>
      </c>
      <c r="BL517" s="24" t="s">
        <v>223</v>
      </c>
      <c r="BM517" s="24" t="s">
        <v>550</v>
      </c>
    </row>
    <row r="518" spans="2:51" s="11" customFormat="1" ht="13.5">
      <c r="B518" s="206"/>
      <c r="C518" s="207"/>
      <c r="D518" s="208" t="s">
        <v>146</v>
      </c>
      <c r="E518" s="209" t="s">
        <v>34</v>
      </c>
      <c r="F518" s="210" t="s">
        <v>551</v>
      </c>
      <c r="G518" s="207"/>
      <c r="H518" s="211" t="s">
        <v>34</v>
      </c>
      <c r="I518" s="212"/>
      <c r="J518" s="207"/>
      <c r="K518" s="207"/>
      <c r="L518" s="213"/>
      <c r="M518" s="214"/>
      <c r="N518" s="215"/>
      <c r="O518" s="215"/>
      <c r="P518" s="215"/>
      <c r="Q518" s="215"/>
      <c r="R518" s="215"/>
      <c r="S518" s="215"/>
      <c r="T518" s="216"/>
      <c r="AT518" s="217" t="s">
        <v>146</v>
      </c>
      <c r="AU518" s="217" t="s">
        <v>87</v>
      </c>
      <c r="AV518" s="11" t="s">
        <v>82</v>
      </c>
      <c r="AW518" s="11" t="s">
        <v>41</v>
      </c>
      <c r="AX518" s="11" t="s">
        <v>77</v>
      </c>
      <c r="AY518" s="217" t="s">
        <v>137</v>
      </c>
    </row>
    <row r="519" spans="2:51" s="12" customFormat="1" ht="13.5">
      <c r="B519" s="218"/>
      <c r="C519" s="219"/>
      <c r="D519" s="208" t="s">
        <v>146</v>
      </c>
      <c r="E519" s="220" t="s">
        <v>34</v>
      </c>
      <c r="F519" s="221" t="s">
        <v>552</v>
      </c>
      <c r="G519" s="219"/>
      <c r="H519" s="222">
        <v>238.224</v>
      </c>
      <c r="I519" s="223"/>
      <c r="J519" s="219"/>
      <c r="K519" s="219"/>
      <c r="L519" s="224"/>
      <c r="M519" s="225"/>
      <c r="N519" s="226"/>
      <c r="O519" s="226"/>
      <c r="P519" s="226"/>
      <c r="Q519" s="226"/>
      <c r="R519" s="226"/>
      <c r="S519" s="226"/>
      <c r="T519" s="227"/>
      <c r="AT519" s="228" t="s">
        <v>146</v>
      </c>
      <c r="AU519" s="228" t="s">
        <v>87</v>
      </c>
      <c r="AV519" s="12" t="s">
        <v>87</v>
      </c>
      <c r="AW519" s="12" t="s">
        <v>41</v>
      </c>
      <c r="AX519" s="12" t="s">
        <v>77</v>
      </c>
      <c r="AY519" s="228" t="s">
        <v>137</v>
      </c>
    </row>
    <row r="520" spans="2:51" s="13" customFormat="1" ht="13.5">
      <c r="B520" s="229"/>
      <c r="C520" s="230"/>
      <c r="D520" s="231" t="s">
        <v>146</v>
      </c>
      <c r="E520" s="232" t="s">
        <v>34</v>
      </c>
      <c r="F520" s="233" t="s">
        <v>150</v>
      </c>
      <c r="G520" s="230"/>
      <c r="H520" s="234">
        <v>238.224</v>
      </c>
      <c r="I520" s="235"/>
      <c r="J520" s="230"/>
      <c r="K520" s="230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146</v>
      </c>
      <c r="AU520" s="240" t="s">
        <v>87</v>
      </c>
      <c r="AV520" s="13" t="s">
        <v>144</v>
      </c>
      <c r="AW520" s="13" t="s">
        <v>41</v>
      </c>
      <c r="AX520" s="13" t="s">
        <v>82</v>
      </c>
      <c r="AY520" s="240" t="s">
        <v>137</v>
      </c>
    </row>
    <row r="521" spans="2:65" s="1" customFormat="1" ht="22.5" customHeight="1">
      <c r="B521" s="42"/>
      <c r="C521" s="244" t="s">
        <v>553</v>
      </c>
      <c r="D521" s="244" t="s">
        <v>264</v>
      </c>
      <c r="E521" s="245" t="s">
        <v>554</v>
      </c>
      <c r="F521" s="246" t="s">
        <v>555</v>
      </c>
      <c r="G521" s="247" t="s">
        <v>179</v>
      </c>
      <c r="H521" s="248">
        <v>0.274</v>
      </c>
      <c r="I521" s="249"/>
      <c r="J521" s="250">
        <f>ROUND(I521*H521,2)</f>
        <v>0</v>
      </c>
      <c r="K521" s="246" t="s">
        <v>143</v>
      </c>
      <c r="L521" s="251"/>
      <c r="M521" s="252" t="s">
        <v>34</v>
      </c>
      <c r="N521" s="253" t="s">
        <v>48</v>
      </c>
      <c r="O521" s="43"/>
      <c r="P521" s="203">
        <f>O521*H521</f>
        <v>0</v>
      </c>
      <c r="Q521" s="203">
        <v>1</v>
      </c>
      <c r="R521" s="203">
        <f>Q521*H521</f>
        <v>0.274</v>
      </c>
      <c r="S521" s="203">
        <v>0</v>
      </c>
      <c r="T521" s="204">
        <f>S521*H521</f>
        <v>0</v>
      </c>
      <c r="AR521" s="24" t="s">
        <v>287</v>
      </c>
      <c r="AT521" s="24" t="s">
        <v>264</v>
      </c>
      <c r="AU521" s="24" t="s">
        <v>87</v>
      </c>
      <c r="AY521" s="24" t="s">
        <v>137</v>
      </c>
      <c r="BE521" s="205">
        <f>IF(N521="základní",J521,0)</f>
        <v>0</v>
      </c>
      <c r="BF521" s="205">
        <f>IF(N521="snížená",J521,0)</f>
        <v>0</v>
      </c>
      <c r="BG521" s="205">
        <f>IF(N521="zákl. přenesená",J521,0)</f>
        <v>0</v>
      </c>
      <c r="BH521" s="205">
        <f>IF(N521="sníž. přenesená",J521,0)</f>
        <v>0</v>
      </c>
      <c r="BI521" s="205">
        <f>IF(N521="nulová",J521,0)</f>
        <v>0</v>
      </c>
      <c r="BJ521" s="24" t="s">
        <v>82</v>
      </c>
      <c r="BK521" s="205">
        <f>ROUND(I521*H521,2)</f>
        <v>0</v>
      </c>
      <c r="BL521" s="24" t="s">
        <v>223</v>
      </c>
      <c r="BM521" s="24" t="s">
        <v>556</v>
      </c>
    </row>
    <row r="522" spans="2:47" s="1" customFormat="1" ht="27">
      <c r="B522" s="42"/>
      <c r="C522" s="64"/>
      <c r="D522" s="208" t="s">
        <v>378</v>
      </c>
      <c r="E522" s="64"/>
      <c r="F522" s="256" t="s">
        <v>557</v>
      </c>
      <c r="G522" s="64"/>
      <c r="H522" s="64"/>
      <c r="I522" s="164"/>
      <c r="J522" s="64"/>
      <c r="K522" s="64"/>
      <c r="L522" s="62"/>
      <c r="M522" s="257"/>
      <c r="N522" s="43"/>
      <c r="O522" s="43"/>
      <c r="P522" s="43"/>
      <c r="Q522" s="43"/>
      <c r="R522" s="43"/>
      <c r="S522" s="43"/>
      <c r="T522" s="79"/>
      <c r="AT522" s="24" t="s">
        <v>378</v>
      </c>
      <c r="AU522" s="24" t="s">
        <v>87</v>
      </c>
    </row>
    <row r="523" spans="2:51" s="12" customFormat="1" ht="13.5">
      <c r="B523" s="218"/>
      <c r="C523" s="219"/>
      <c r="D523" s="208" t="s">
        <v>146</v>
      </c>
      <c r="E523" s="220" t="s">
        <v>34</v>
      </c>
      <c r="F523" s="221" t="s">
        <v>558</v>
      </c>
      <c r="G523" s="219"/>
      <c r="H523" s="222">
        <v>0.274</v>
      </c>
      <c r="I523" s="223"/>
      <c r="J523" s="219"/>
      <c r="K523" s="219"/>
      <c r="L523" s="224"/>
      <c r="M523" s="225"/>
      <c r="N523" s="226"/>
      <c r="O523" s="226"/>
      <c r="P523" s="226"/>
      <c r="Q523" s="226"/>
      <c r="R523" s="226"/>
      <c r="S523" s="226"/>
      <c r="T523" s="227"/>
      <c r="AT523" s="228" t="s">
        <v>146</v>
      </c>
      <c r="AU523" s="228" t="s">
        <v>87</v>
      </c>
      <c r="AV523" s="12" t="s">
        <v>87</v>
      </c>
      <c r="AW523" s="12" t="s">
        <v>41</v>
      </c>
      <c r="AX523" s="12" t="s">
        <v>77</v>
      </c>
      <c r="AY523" s="228" t="s">
        <v>137</v>
      </c>
    </row>
    <row r="524" spans="2:51" s="13" customFormat="1" ht="13.5">
      <c r="B524" s="229"/>
      <c r="C524" s="230"/>
      <c r="D524" s="208" t="s">
        <v>146</v>
      </c>
      <c r="E524" s="241" t="s">
        <v>34</v>
      </c>
      <c r="F524" s="242" t="s">
        <v>150</v>
      </c>
      <c r="G524" s="230"/>
      <c r="H524" s="243">
        <v>0.274</v>
      </c>
      <c r="I524" s="235"/>
      <c r="J524" s="230"/>
      <c r="K524" s="230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146</v>
      </c>
      <c r="AU524" s="240" t="s">
        <v>87</v>
      </c>
      <c r="AV524" s="13" t="s">
        <v>144</v>
      </c>
      <c r="AW524" s="13" t="s">
        <v>41</v>
      </c>
      <c r="AX524" s="13" t="s">
        <v>82</v>
      </c>
      <c r="AY524" s="240" t="s">
        <v>137</v>
      </c>
    </row>
    <row r="525" spans="2:63" s="10" customFormat="1" ht="29.85" customHeight="1">
      <c r="B525" s="177"/>
      <c r="C525" s="178"/>
      <c r="D525" s="179" t="s">
        <v>76</v>
      </c>
      <c r="E525" s="271" t="s">
        <v>559</v>
      </c>
      <c r="F525" s="271" t="s">
        <v>560</v>
      </c>
      <c r="G525" s="178"/>
      <c r="H525" s="178"/>
      <c r="I525" s="181"/>
      <c r="J525" s="272">
        <f>BK525</f>
        <v>0</v>
      </c>
      <c r="K525" s="178"/>
      <c r="L525" s="183"/>
      <c r="M525" s="184"/>
      <c r="N525" s="185"/>
      <c r="O525" s="185"/>
      <c r="P525" s="186">
        <f>P526</f>
        <v>0</v>
      </c>
      <c r="Q525" s="185"/>
      <c r="R525" s="186">
        <f>R526</f>
        <v>0.28407616</v>
      </c>
      <c r="S525" s="185"/>
      <c r="T525" s="187">
        <f>T526</f>
        <v>0</v>
      </c>
      <c r="AR525" s="188" t="s">
        <v>87</v>
      </c>
      <c r="AT525" s="189" t="s">
        <v>76</v>
      </c>
      <c r="AU525" s="189" t="s">
        <v>82</v>
      </c>
      <c r="AY525" s="188" t="s">
        <v>137</v>
      </c>
      <c r="BK525" s="190">
        <f>BK526</f>
        <v>0</v>
      </c>
    </row>
    <row r="526" spans="2:63" s="10" customFormat="1" ht="14.85" customHeight="1">
      <c r="B526" s="177"/>
      <c r="C526" s="178"/>
      <c r="D526" s="191" t="s">
        <v>76</v>
      </c>
      <c r="E526" s="192" t="s">
        <v>561</v>
      </c>
      <c r="F526" s="192" t="s">
        <v>562</v>
      </c>
      <c r="G526" s="178"/>
      <c r="H526" s="178"/>
      <c r="I526" s="181"/>
      <c r="J526" s="193">
        <f>BK526</f>
        <v>0</v>
      </c>
      <c r="K526" s="178"/>
      <c r="L526" s="183"/>
      <c r="M526" s="184"/>
      <c r="N526" s="185"/>
      <c r="O526" s="185"/>
      <c r="P526" s="186">
        <f>SUM(P527:P556)</f>
        <v>0</v>
      </c>
      <c r="Q526" s="185"/>
      <c r="R526" s="186">
        <f>SUM(R527:R556)</f>
        <v>0.28407616</v>
      </c>
      <c r="S526" s="185"/>
      <c r="T526" s="187">
        <f>SUM(T527:T556)</f>
        <v>0</v>
      </c>
      <c r="AR526" s="188" t="s">
        <v>87</v>
      </c>
      <c r="AT526" s="189" t="s">
        <v>76</v>
      </c>
      <c r="AU526" s="189" t="s">
        <v>87</v>
      </c>
      <c r="AY526" s="188" t="s">
        <v>137</v>
      </c>
      <c r="BK526" s="190">
        <f>SUM(BK527:BK556)</f>
        <v>0</v>
      </c>
    </row>
    <row r="527" spans="2:65" s="1" customFormat="1" ht="31.5" customHeight="1">
      <c r="B527" s="42"/>
      <c r="C527" s="194" t="s">
        <v>563</v>
      </c>
      <c r="D527" s="194" t="s">
        <v>139</v>
      </c>
      <c r="E527" s="195" t="s">
        <v>564</v>
      </c>
      <c r="F527" s="196" t="s">
        <v>565</v>
      </c>
      <c r="G527" s="197" t="s">
        <v>142</v>
      </c>
      <c r="H527" s="198">
        <v>8.768</v>
      </c>
      <c r="I527" s="199"/>
      <c r="J527" s="200">
        <f>ROUND(I527*H527,2)</f>
        <v>0</v>
      </c>
      <c r="K527" s="196" t="s">
        <v>143</v>
      </c>
      <c r="L527" s="62"/>
      <c r="M527" s="201" t="s">
        <v>34</v>
      </c>
      <c r="N527" s="202" t="s">
        <v>48</v>
      </c>
      <c r="O527" s="43"/>
      <c r="P527" s="203">
        <f>O527*H527</f>
        <v>0</v>
      </c>
      <c r="Q527" s="203">
        <v>0.00017</v>
      </c>
      <c r="R527" s="203">
        <f>Q527*H527</f>
        <v>0.0014905600000000001</v>
      </c>
      <c r="S527" s="203">
        <v>0</v>
      </c>
      <c r="T527" s="204">
        <f>S527*H527</f>
        <v>0</v>
      </c>
      <c r="AR527" s="24" t="s">
        <v>223</v>
      </c>
      <c r="AT527" s="24" t="s">
        <v>139</v>
      </c>
      <c r="AU527" s="24" t="s">
        <v>156</v>
      </c>
      <c r="AY527" s="24" t="s">
        <v>137</v>
      </c>
      <c r="BE527" s="205">
        <f>IF(N527="základní",J527,0)</f>
        <v>0</v>
      </c>
      <c r="BF527" s="205">
        <f>IF(N527="snížená",J527,0)</f>
        <v>0</v>
      </c>
      <c r="BG527" s="205">
        <f>IF(N527="zákl. přenesená",J527,0)</f>
        <v>0</v>
      </c>
      <c r="BH527" s="205">
        <f>IF(N527="sníž. přenesená",J527,0)</f>
        <v>0</v>
      </c>
      <c r="BI527" s="205">
        <f>IF(N527="nulová",J527,0)</f>
        <v>0</v>
      </c>
      <c r="BJ527" s="24" t="s">
        <v>82</v>
      </c>
      <c r="BK527" s="205">
        <f>ROUND(I527*H527,2)</f>
        <v>0</v>
      </c>
      <c r="BL527" s="24" t="s">
        <v>223</v>
      </c>
      <c r="BM527" s="24" t="s">
        <v>566</v>
      </c>
    </row>
    <row r="528" spans="2:51" s="12" customFormat="1" ht="13.5">
      <c r="B528" s="218"/>
      <c r="C528" s="219"/>
      <c r="D528" s="208" t="s">
        <v>146</v>
      </c>
      <c r="E528" s="220" t="s">
        <v>34</v>
      </c>
      <c r="F528" s="221" t="s">
        <v>558</v>
      </c>
      <c r="G528" s="219"/>
      <c r="H528" s="222">
        <v>0.274</v>
      </c>
      <c r="I528" s="223"/>
      <c r="J528" s="219"/>
      <c r="K528" s="219"/>
      <c r="L528" s="224"/>
      <c r="M528" s="225"/>
      <c r="N528" s="226"/>
      <c r="O528" s="226"/>
      <c r="P528" s="226"/>
      <c r="Q528" s="226"/>
      <c r="R528" s="226"/>
      <c r="S528" s="226"/>
      <c r="T528" s="227"/>
      <c r="AT528" s="228" t="s">
        <v>146</v>
      </c>
      <c r="AU528" s="228" t="s">
        <v>156</v>
      </c>
      <c r="AV528" s="12" t="s">
        <v>87</v>
      </c>
      <c r="AW528" s="12" t="s">
        <v>41</v>
      </c>
      <c r="AX528" s="12" t="s">
        <v>77</v>
      </c>
      <c r="AY528" s="228" t="s">
        <v>137</v>
      </c>
    </row>
    <row r="529" spans="2:51" s="13" customFormat="1" ht="13.5">
      <c r="B529" s="229"/>
      <c r="C529" s="230"/>
      <c r="D529" s="208" t="s">
        <v>146</v>
      </c>
      <c r="E529" s="241" t="s">
        <v>34</v>
      </c>
      <c r="F529" s="242" t="s">
        <v>150</v>
      </c>
      <c r="G529" s="230"/>
      <c r="H529" s="243">
        <v>0.274</v>
      </c>
      <c r="I529" s="235"/>
      <c r="J529" s="230"/>
      <c r="K529" s="230"/>
      <c r="L529" s="236"/>
      <c r="M529" s="237"/>
      <c r="N529" s="238"/>
      <c r="O529" s="238"/>
      <c r="P529" s="238"/>
      <c r="Q529" s="238"/>
      <c r="R529" s="238"/>
      <c r="S529" s="238"/>
      <c r="T529" s="239"/>
      <c r="AT529" s="240" t="s">
        <v>146</v>
      </c>
      <c r="AU529" s="240" t="s">
        <v>156</v>
      </c>
      <c r="AV529" s="13" t="s">
        <v>144</v>
      </c>
      <c r="AW529" s="13" t="s">
        <v>41</v>
      </c>
      <c r="AX529" s="13" t="s">
        <v>77</v>
      </c>
      <c r="AY529" s="240" t="s">
        <v>137</v>
      </c>
    </row>
    <row r="530" spans="2:51" s="12" customFormat="1" ht="13.5">
      <c r="B530" s="218"/>
      <c r="C530" s="219"/>
      <c r="D530" s="208" t="s">
        <v>146</v>
      </c>
      <c r="E530" s="220" t="s">
        <v>34</v>
      </c>
      <c r="F530" s="221" t="s">
        <v>567</v>
      </c>
      <c r="G530" s="219"/>
      <c r="H530" s="222">
        <v>8.768</v>
      </c>
      <c r="I530" s="223"/>
      <c r="J530" s="219"/>
      <c r="K530" s="219"/>
      <c r="L530" s="224"/>
      <c r="M530" s="225"/>
      <c r="N530" s="226"/>
      <c r="O530" s="226"/>
      <c r="P530" s="226"/>
      <c r="Q530" s="226"/>
      <c r="R530" s="226"/>
      <c r="S530" s="226"/>
      <c r="T530" s="227"/>
      <c r="AT530" s="228" t="s">
        <v>146</v>
      </c>
      <c r="AU530" s="228" t="s">
        <v>156</v>
      </c>
      <c r="AV530" s="12" t="s">
        <v>87</v>
      </c>
      <c r="AW530" s="12" t="s">
        <v>41</v>
      </c>
      <c r="AX530" s="12" t="s">
        <v>77</v>
      </c>
      <c r="AY530" s="228" t="s">
        <v>137</v>
      </c>
    </row>
    <row r="531" spans="2:51" s="13" customFormat="1" ht="13.5">
      <c r="B531" s="229"/>
      <c r="C531" s="230"/>
      <c r="D531" s="231" t="s">
        <v>146</v>
      </c>
      <c r="E531" s="232" t="s">
        <v>34</v>
      </c>
      <c r="F531" s="233" t="s">
        <v>150</v>
      </c>
      <c r="G531" s="230"/>
      <c r="H531" s="234">
        <v>8.768</v>
      </c>
      <c r="I531" s="235"/>
      <c r="J531" s="230"/>
      <c r="K531" s="230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146</v>
      </c>
      <c r="AU531" s="240" t="s">
        <v>156</v>
      </c>
      <c r="AV531" s="13" t="s">
        <v>144</v>
      </c>
      <c r="AW531" s="13" t="s">
        <v>41</v>
      </c>
      <c r="AX531" s="13" t="s">
        <v>82</v>
      </c>
      <c r="AY531" s="240" t="s">
        <v>137</v>
      </c>
    </row>
    <row r="532" spans="2:65" s="1" customFormat="1" ht="22.5" customHeight="1">
      <c r="B532" s="42"/>
      <c r="C532" s="194" t="s">
        <v>568</v>
      </c>
      <c r="D532" s="194" t="s">
        <v>139</v>
      </c>
      <c r="E532" s="195" t="s">
        <v>569</v>
      </c>
      <c r="F532" s="196" t="s">
        <v>570</v>
      </c>
      <c r="G532" s="197" t="s">
        <v>142</v>
      </c>
      <c r="H532" s="198">
        <v>17.536</v>
      </c>
      <c r="I532" s="199"/>
      <c r="J532" s="200">
        <f>ROUND(I532*H532,2)</f>
        <v>0</v>
      </c>
      <c r="K532" s="196" t="s">
        <v>143</v>
      </c>
      <c r="L532" s="62"/>
      <c r="M532" s="201" t="s">
        <v>34</v>
      </c>
      <c r="N532" s="202" t="s">
        <v>48</v>
      </c>
      <c r="O532" s="43"/>
      <c r="P532" s="203">
        <f>O532*H532</f>
        <v>0</v>
      </c>
      <c r="Q532" s="203">
        <v>0.00012</v>
      </c>
      <c r="R532" s="203">
        <f>Q532*H532</f>
        <v>0.0021043200000000002</v>
      </c>
      <c r="S532" s="203">
        <v>0</v>
      </c>
      <c r="T532" s="204">
        <f>S532*H532</f>
        <v>0</v>
      </c>
      <c r="AR532" s="24" t="s">
        <v>223</v>
      </c>
      <c r="AT532" s="24" t="s">
        <v>139</v>
      </c>
      <c r="AU532" s="24" t="s">
        <v>156</v>
      </c>
      <c r="AY532" s="24" t="s">
        <v>137</v>
      </c>
      <c r="BE532" s="205">
        <f>IF(N532="základní",J532,0)</f>
        <v>0</v>
      </c>
      <c r="BF532" s="205">
        <f>IF(N532="snížená",J532,0)</f>
        <v>0</v>
      </c>
      <c r="BG532" s="205">
        <f>IF(N532="zákl. přenesená",J532,0)</f>
        <v>0</v>
      </c>
      <c r="BH532" s="205">
        <f>IF(N532="sníž. přenesená",J532,0)</f>
        <v>0</v>
      </c>
      <c r="BI532" s="205">
        <f>IF(N532="nulová",J532,0)</f>
        <v>0</v>
      </c>
      <c r="BJ532" s="24" t="s">
        <v>82</v>
      </c>
      <c r="BK532" s="205">
        <f>ROUND(I532*H532,2)</f>
        <v>0</v>
      </c>
      <c r="BL532" s="24" t="s">
        <v>223</v>
      </c>
      <c r="BM532" s="24" t="s">
        <v>571</v>
      </c>
    </row>
    <row r="533" spans="2:51" s="11" customFormat="1" ht="13.5">
      <c r="B533" s="206"/>
      <c r="C533" s="207"/>
      <c r="D533" s="208" t="s">
        <v>146</v>
      </c>
      <c r="E533" s="209" t="s">
        <v>34</v>
      </c>
      <c r="F533" s="210" t="s">
        <v>572</v>
      </c>
      <c r="G533" s="207"/>
      <c r="H533" s="211" t="s">
        <v>34</v>
      </c>
      <c r="I533" s="212"/>
      <c r="J533" s="207"/>
      <c r="K533" s="207"/>
      <c r="L533" s="213"/>
      <c r="M533" s="214"/>
      <c r="N533" s="215"/>
      <c r="O533" s="215"/>
      <c r="P533" s="215"/>
      <c r="Q533" s="215"/>
      <c r="R533" s="215"/>
      <c r="S533" s="215"/>
      <c r="T533" s="216"/>
      <c r="AT533" s="217" t="s">
        <v>146</v>
      </c>
      <c r="AU533" s="217" t="s">
        <v>156</v>
      </c>
      <c r="AV533" s="11" t="s">
        <v>82</v>
      </c>
      <c r="AW533" s="11" t="s">
        <v>41</v>
      </c>
      <c r="AX533" s="11" t="s">
        <v>77</v>
      </c>
      <c r="AY533" s="217" t="s">
        <v>137</v>
      </c>
    </row>
    <row r="534" spans="2:51" s="12" customFormat="1" ht="13.5">
      <c r="B534" s="218"/>
      <c r="C534" s="219"/>
      <c r="D534" s="208" t="s">
        <v>146</v>
      </c>
      <c r="E534" s="220" t="s">
        <v>34</v>
      </c>
      <c r="F534" s="221" t="s">
        <v>558</v>
      </c>
      <c r="G534" s="219"/>
      <c r="H534" s="222">
        <v>0.274</v>
      </c>
      <c r="I534" s="223"/>
      <c r="J534" s="219"/>
      <c r="K534" s="219"/>
      <c r="L534" s="224"/>
      <c r="M534" s="225"/>
      <c r="N534" s="226"/>
      <c r="O534" s="226"/>
      <c r="P534" s="226"/>
      <c r="Q534" s="226"/>
      <c r="R534" s="226"/>
      <c r="S534" s="226"/>
      <c r="T534" s="227"/>
      <c r="AT534" s="228" t="s">
        <v>146</v>
      </c>
      <c r="AU534" s="228" t="s">
        <v>156</v>
      </c>
      <c r="AV534" s="12" t="s">
        <v>87</v>
      </c>
      <c r="AW534" s="12" t="s">
        <v>41</v>
      </c>
      <c r="AX534" s="12" t="s">
        <v>77</v>
      </c>
      <c r="AY534" s="228" t="s">
        <v>137</v>
      </c>
    </row>
    <row r="535" spans="2:51" s="13" customFormat="1" ht="13.5">
      <c r="B535" s="229"/>
      <c r="C535" s="230"/>
      <c r="D535" s="208" t="s">
        <v>146</v>
      </c>
      <c r="E535" s="241" t="s">
        <v>34</v>
      </c>
      <c r="F535" s="242" t="s">
        <v>150</v>
      </c>
      <c r="G535" s="230"/>
      <c r="H535" s="243">
        <v>0.274</v>
      </c>
      <c r="I535" s="235"/>
      <c r="J535" s="230"/>
      <c r="K535" s="230"/>
      <c r="L535" s="236"/>
      <c r="M535" s="237"/>
      <c r="N535" s="238"/>
      <c r="O535" s="238"/>
      <c r="P535" s="238"/>
      <c r="Q535" s="238"/>
      <c r="R535" s="238"/>
      <c r="S535" s="238"/>
      <c r="T535" s="239"/>
      <c r="AT535" s="240" t="s">
        <v>146</v>
      </c>
      <c r="AU535" s="240" t="s">
        <v>156</v>
      </c>
      <c r="AV535" s="13" t="s">
        <v>144</v>
      </c>
      <c r="AW535" s="13" t="s">
        <v>41</v>
      </c>
      <c r="AX535" s="13" t="s">
        <v>77</v>
      </c>
      <c r="AY535" s="240" t="s">
        <v>137</v>
      </c>
    </row>
    <row r="536" spans="2:51" s="12" customFormat="1" ht="13.5">
      <c r="B536" s="218"/>
      <c r="C536" s="219"/>
      <c r="D536" s="208" t="s">
        <v>146</v>
      </c>
      <c r="E536" s="220" t="s">
        <v>34</v>
      </c>
      <c r="F536" s="221" t="s">
        <v>567</v>
      </c>
      <c r="G536" s="219"/>
      <c r="H536" s="222">
        <v>8.768</v>
      </c>
      <c r="I536" s="223"/>
      <c r="J536" s="219"/>
      <c r="K536" s="219"/>
      <c r="L536" s="224"/>
      <c r="M536" s="225"/>
      <c r="N536" s="226"/>
      <c r="O536" s="226"/>
      <c r="P536" s="226"/>
      <c r="Q536" s="226"/>
      <c r="R536" s="226"/>
      <c r="S536" s="226"/>
      <c r="T536" s="227"/>
      <c r="AT536" s="228" t="s">
        <v>146</v>
      </c>
      <c r="AU536" s="228" t="s">
        <v>156</v>
      </c>
      <c r="AV536" s="12" t="s">
        <v>87</v>
      </c>
      <c r="AW536" s="12" t="s">
        <v>41</v>
      </c>
      <c r="AX536" s="12" t="s">
        <v>77</v>
      </c>
      <c r="AY536" s="228" t="s">
        <v>137</v>
      </c>
    </row>
    <row r="537" spans="2:51" s="13" customFormat="1" ht="13.5">
      <c r="B537" s="229"/>
      <c r="C537" s="230"/>
      <c r="D537" s="208" t="s">
        <v>146</v>
      </c>
      <c r="E537" s="241" t="s">
        <v>34</v>
      </c>
      <c r="F537" s="242" t="s">
        <v>150</v>
      </c>
      <c r="G537" s="230"/>
      <c r="H537" s="243">
        <v>8.768</v>
      </c>
      <c r="I537" s="235"/>
      <c r="J537" s="230"/>
      <c r="K537" s="230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146</v>
      </c>
      <c r="AU537" s="240" t="s">
        <v>156</v>
      </c>
      <c r="AV537" s="13" t="s">
        <v>144</v>
      </c>
      <c r="AW537" s="13" t="s">
        <v>41</v>
      </c>
      <c r="AX537" s="13" t="s">
        <v>77</v>
      </c>
      <c r="AY537" s="240" t="s">
        <v>137</v>
      </c>
    </row>
    <row r="538" spans="2:51" s="12" customFormat="1" ht="13.5">
      <c r="B538" s="218"/>
      <c r="C538" s="219"/>
      <c r="D538" s="208" t="s">
        <v>146</v>
      </c>
      <c r="E538" s="220" t="s">
        <v>34</v>
      </c>
      <c r="F538" s="221" t="s">
        <v>573</v>
      </c>
      <c r="G538" s="219"/>
      <c r="H538" s="222">
        <v>17.536</v>
      </c>
      <c r="I538" s="223"/>
      <c r="J538" s="219"/>
      <c r="K538" s="219"/>
      <c r="L538" s="224"/>
      <c r="M538" s="225"/>
      <c r="N538" s="226"/>
      <c r="O538" s="226"/>
      <c r="P538" s="226"/>
      <c r="Q538" s="226"/>
      <c r="R538" s="226"/>
      <c r="S538" s="226"/>
      <c r="T538" s="227"/>
      <c r="AT538" s="228" t="s">
        <v>146</v>
      </c>
      <c r="AU538" s="228" t="s">
        <v>156</v>
      </c>
      <c r="AV538" s="12" t="s">
        <v>87</v>
      </c>
      <c r="AW538" s="12" t="s">
        <v>41</v>
      </c>
      <c r="AX538" s="12" t="s">
        <v>77</v>
      </c>
      <c r="AY538" s="228" t="s">
        <v>137</v>
      </c>
    </row>
    <row r="539" spans="2:51" s="13" customFormat="1" ht="13.5">
      <c r="B539" s="229"/>
      <c r="C539" s="230"/>
      <c r="D539" s="231" t="s">
        <v>146</v>
      </c>
      <c r="E539" s="232" t="s">
        <v>34</v>
      </c>
      <c r="F539" s="233" t="s">
        <v>150</v>
      </c>
      <c r="G539" s="230"/>
      <c r="H539" s="234">
        <v>17.536</v>
      </c>
      <c r="I539" s="235"/>
      <c r="J539" s="230"/>
      <c r="K539" s="230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146</v>
      </c>
      <c r="AU539" s="240" t="s">
        <v>156</v>
      </c>
      <c r="AV539" s="13" t="s">
        <v>144</v>
      </c>
      <c r="AW539" s="13" t="s">
        <v>41</v>
      </c>
      <c r="AX539" s="13" t="s">
        <v>82</v>
      </c>
      <c r="AY539" s="240" t="s">
        <v>137</v>
      </c>
    </row>
    <row r="540" spans="2:65" s="1" customFormat="1" ht="22.5" customHeight="1">
      <c r="B540" s="42"/>
      <c r="C540" s="194" t="s">
        <v>574</v>
      </c>
      <c r="D540" s="194" t="s">
        <v>139</v>
      </c>
      <c r="E540" s="195" t="s">
        <v>575</v>
      </c>
      <c r="F540" s="196" t="s">
        <v>576</v>
      </c>
      <c r="G540" s="197" t="s">
        <v>142</v>
      </c>
      <c r="H540" s="198">
        <v>584.336</v>
      </c>
      <c r="I540" s="199"/>
      <c r="J540" s="200">
        <f>ROUND(I540*H540,2)</f>
        <v>0</v>
      </c>
      <c r="K540" s="196" t="s">
        <v>143</v>
      </c>
      <c r="L540" s="62"/>
      <c r="M540" s="201" t="s">
        <v>34</v>
      </c>
      <c r="N540" s="202" t="s">
        <v>48</v>
      </c>
      <c r="O540" s="43"/>
      <c r="P540" s="203">
        <f>O540*H540</f>
        <v>0</v>
      </c>
      <c r="Q540" s="203">
        <v>0</v>
      </c>
      <c r="R540" s="203">
        <f>Q540*H540</f>
        <v>0</v>
      </c>
      <c r="S540" s="203">
        <v>0</v>
      </c>
      <c r="T540" s="204">
        <f>S540*H540</f>
        <v>0</v>
      </c>
      <c r="AR540" s="24" t="s">
        <v>223</v>
      </c>
      <c r="AT540" s="24" t="s">
        <v>139</v>
      </c>
      <c r="AU540" s="24" t="s">
        <v>156</v>
      </c>
      <c r="AY540" s="24" t="s">
        <v>137</v>
      </c>
      <c r="BE540" s="205">
        <f>IF(N540="základní",J540,0)</f>
        <v>0</v>
      </c>
      <c r="BF540" s="205">
        <f>IF(N540="snížená",J540,0)</f>
        <v>0</v>
      </c>
      <c r="BG540" s="205">
        <f>IF(N540="zákl. přenesená",J540,0)</f>
        <v>0</v>
      </c>
      <c r="BH540" s="205">
        <f>IF(N540="sníž. přenesená",J540,0)</f>
        <v>0</v>
      </c>
      <c r="BI540" s="205">
        <f>IF(N540="nulová",J540,0)</f>
        <v>0</v>
      </c>
      <c r="BJ540" s="24" t="s">
        <v>82</v>
      </c>
      <c r="BK540" s="205">
        <f>ROUND(I540*H540,2)</f>
        <v>0</v>
      </c>
      <c r="BL540" s="24" t="s">
        <v>223</v>
      </c>
      <c r="BM540" s="24" t="s">
        <v>577</v>
      </c>
    </row>
    <row r="541" spans="2:51" s="11" customFormat="1" ht="13.5">
      <c r="B541" s="206"/>
      <c r="C541" s="207"/>
      <c r="D541" s="208" t="s">
        <v>146</v>
      </c>
      <c r="E541" s="209" t="s">
        <v>34</v>
      </c>
      <c r="F541" s="210" t="s">
        <v>187</v>
      </c>
      <c r="G541" s="207"/>
      <c r="H541" s="211" t="s">
        <v>34</v>
      </c>
      <c r="I541" s="212"/>
      <c r="J541" s="207"/>
      <c r="K541" s="207"/>
      <c r="L541" s="213"/>
      <c r="M541" s="214"/>
      <c r="N541" s="215"/>
      <c r="O541" s="215"/>
      <c r="P541" s="215"/>
      <c r="Q541" s="215"/>
      <c r="R541" s="215"/>
      <c r="S541" s="215"/>
      <c r="T541" s="216"/>
      <c r="AT541" s="217" t="s">
        <v>146</v>
      </c>
      <c r="AU541" s="217" t="s">
        <v>156</v>
      </c>
      <c r="AV541" s="11" t="s">
        <v>82</v>
      </c>
      <c r="AW541" s="11" t="s">
        <v>41</v>
      </c>
      <c r="AX541" s="11" t="s">
        <v>77</v>
      </c>
      <c r="AY541" s="217" t="s">
        <v>137</v>
      </c>
    </row>
    <row r="542" spans="2:51" s="11" customFormat="1" ht="13.5">
      <c r="B542" s="206"/>
      <c r="C542" s="207"/>
      <c r="D542" s="208" t="s">
        <v>146</v>
      </c>
      <c r="E542" s="209" t="s">
        <v>34</v>
      </c>
      <c r="F542" s="210" t="s">
        <v>188</v>
      </c>
      <c r="G542" s="207"/>
      <c r="H542" s="211" t="s">
        <v>34</v>
      </c>
      <c r="I542" s="212"/>
      <c r="J542" s="207"/>
      <c r="K542" s="207"/>
      <c r="L542" s="213"/>
      <c r="M542" s="214"/>
      <c r="N542" s="215"/>
      <c r="O542" s="215"/>
      <c r="P542" s="215"/>
      <c r="Q542" s="215"/>
      <c r="R542" s="215"/>
      <c r="S542" s="215"/>
      <c r="T542" s="216"/>
      <c r="AT542" s="217" t="s">
        <v>146</v>
      </c>
      <c r="AU542" s="217" t="s">
        <v>156</v>
      </c>
      <c r="AV542" s="11" t="s">
        <v>82</v>
      </c>
      <c r="AW542" s="11" t="s">
        <v>41</v>
      </c>
      <c r="AX542" s="11" t="s">
        <v>77</v>
      </c>
      <c r="AY542" s="217" t="s">
        <v>137</v>
      </c>
    </row>
    <row r="543" spans="2:51" s="12" customFormat="1" ht="13.5">
      <c r="B543" s="218"/>
      <c r="C543" s="219"/>
      <c r="D543" s="208" t="s">
        <v>146</v>
      </c>
      <c r="E543" s="220" t="s">
        <v>34</v>
      </c>
      <c r="F543" s="221" t="s">
        <v>189</v>
      </c>
      <c r="G543" s="219"/>
      <c r="H543" s="222">
        <v>561.964</v>
      </c>
      <c r="I543" s="223"/>
      <c r="J543" s="219"/>
      <c r="K543" s="219"/>
      <c r="L543" s="224"/>
      <c r="M543" s="225"/>
      <c r="N543" s="226"/>
      <c r="O543" s="226"/>
      <c r="P543" s="226"/>
      <c r="Q543" s="226"/>
      <c r="R543" s="226"/>
      <c r="S543" s="226"/>
      <c r="T543" s="227"/>
      <c r="AT543" s="228" t="s">
        <v>146</v>
      </c>
      <c r="AU543" s="228" t="s">
        <v>156</v>
      </c>
      <c r="AV543" s="12" t="s">
        <v>87</v>
      </c>
      <c r="AW543" s="12" t="s">
        <v>41</v>
      </c>
      <c r="AX543" s="12" t="s">
        <v>77</v>
      </c>
      <c r="AY543" s="228" t="s">
        <v>137</v>
      </c>
    </row>
    <row r="544" spans="2:51" s="11" customFormat="1" ht="13.5">
      <c r="B544" s="206"/>
      <c r="C544" s="207"/>
      <c r="D544" s="208" t="s">
        <v>146</v>
      </c>
      <c r="E544" s="209" t="s">
        <v>34</v>
      </c>
      <c r="F544" s="210" t="s">
        <v>228</v>
      </c>
      <c r="G544" s="207"/>
      <c r="H544" s="211" t="s">
        <v>34</v>
      </c>
      <c r="I544" s="212"/>
      <c r="J544" s="207"/>
      <c r="K544" s="207"/>
      <c r="L544" s="213"/>
      <c r="M544" s="214"/>
      <c r="N544" s="215"/>
      <c r="O544" s="215"/>
      <c r="P544" s="215"/>
      <c r="Q544" s="215"/>
      <c r="R544" s="215"/>
      <c r="S544" s="215"/>
      <c r="T544" s="216"/>
      <c r="AT544" s="217" t="s">
        <v>146</v>
      </c>
      <c r="AU544" s="217" t="s">
        <v>156</v>
      </c>
      <c r="AV544" s="11" t="s">
        <v>82</v>
      </c>
      <c r="AW544" s="11" t="s">
        <v>41</v>
      </c>
      <c r="AX544" s="11" t="s">
        <v>77</v>
      </c>
      <c r="AY544" s="217" t="s">
        <v>137</v>
      </c>
    </row>
    <row r="545" spans="2:51" s="12" customFormat="1" ht="13.5">
      <c r="B545" s="218"/>
      <c r="C545" s="219"/>
      <c r="D545" s="208" t="s">
        <v>146</v>
      </c>
      <c r="E545" s="220" t="s">
        <v>34</v>
      </c>
      <c r="F545" s="221" t="s">
        <v>578</v>
      </c>
      <c r="G545" s="219"/>
      <c r="H545" s="222">
        <v>5.252</v>
      </c>
      <c r="I545" s="223"/>
      <c r="J545" s="219"/>
      <c r="K545" s="219"/>
      <c r="L545" s="224"/>
      <c r="M545" s="225"/>
      <c r="N545" s="226"/>
      <c r="O545" s="226"/>
      <c r="P545" s="226"/>
      <c r="Q545" s="226"/>
      <c r="R545" s="226"/>
      <c r="S545" s="226"/>
      <c r="T545" s="227"/>
      <c r="AT545" s="228" t="s">
        <v>146</v>
      </c>
      <c r="AU545" s="228" t="s">
        <v>156</v>
      </c>
      <c r="AV545" s="12" t="s">
        <v>87</v>
      </c>
      <c r="AW545" s="12" t="s">
        <v>41</v>
      </c>
      <c r="AX545" s="12" t="s">
        <v>77</v>
      </c>
      <c r="AY545" s="228" t="s">
        <v>137</v>
      </c>
    </row>
    <row r="546" spans="2:51" s="12" customFormat="1" ht="13.5">
      <c r="B546" s="218"/>
      <c r="C546" s="219"/>
      <c r="D546" s="208" t="s">
        <v>146</v>
      </c>
      <c r="E546" s="220" t="s">
        <v>34</v>
      </c>
      <c r="F546" s="221" t="s">
        <v>579</v>
      </c>
      <c r="G546" s="219"/>
      <c r="H546" s="222">
        <v>17.12</v>
      </c>
      <c r="I546" s="223"/>
      <c r="J546" s="219"/>
      <c r="K546" s="219"/>
      <c r="L546" s="224"/>
      <c r="M546" s="225"/>
      <c r="N546" s="226"/>
      <c r="O546" s="226"/>
      <c r="P546" s="226"/>
      <c r="Q546" s="226"/>
      <c r="R546" s="226"/>
      <c r="S546" s="226"/>
      <c r="T546" s="227"/>
      <c r="AT546" s="228" t="s">
        <v>146</v>
      </c>
      <c r="AU546" s="228" t="s">
        <v>156</v>
      </c>
      <c r="AV546" s="12" t="s">
        <v>87</v>
      </c>
      <c r="AW546" s="12" t="s">
        <v>41</v>
      </c>
      <c r="AX546" s="12" t="s">
        <v>77</v>
      </c>
      <c r="AY546" s="228" t="s">
        <v>137</v>
      </c>
    </row>
    <row r="547" spans="2:51" s="13" customFormat="1" ht="13.5">
      <c r="B547" s="229"/>
      <c r="C547" s="230"/>
      <c r="D547" s="231" t="s">
        <v>146</v>
      </c>
      <c r="E547" s="232" t="s">
        <v>34</v>
      </c>
      <c r="F547" s="233" t="s">
        <v>150</v>
      </c>
      <c r="G547" s="230"/>
      <c r="H547" s="234">
        <v>584.336</v>
      </c>
      <c r="I547" s="235"/>
      <c r="J547" s="230"/>
      <c r="K547" s="230"/>
      <c r="L547" s="236"/>
      <c r="M547" s="237"/>
      <c r="N547" s="238"/>
      <c r="O547" s="238"/>
      <c r="P547" s="238"/>
      <c r="Q547" s="238"/>
      <c r="R547" s="238"/>
      <c r="S547" s="238"/>
      <c r="T547" s="239"/>
      <c r="AT547" s="240" t="s">
        <v>146</v>
      </c>
      <c r="AU547" s="240" t="s">
        <v>156</v>
      </c>
      <c r="AV547" s="13" t="s">
        <v>144</v>
      </c>
      <c r="AW547" s="13" t="s">
        <v>41</v>
      </c>
      <c r="AX547" s="13" t="s">
        <v>82</v>
      </c>
      <c r="AY547" s="240" t="s">
        <v>137</v>
      </c>
    </row>
    <row r="548" spans="2:65" s="1" customFormat="1" ht="22.5" customHeight="1">
      <c r="B548" s="42"/>
      <c r="C548" s="194" t="s">
        <v>580</v>
      </c>
      <c r="D548" s="194" t="s">
        <v>139</v>
      </c>
      <c r="E548" s="195" t="s">
        <v>581</v>
      </c>
      <c r="F548" s="196" t="s">
        <v>582</v>
      </c>
      <c r="G548" s="197" t="s">
        <v>142</v>
      </c>
      <c r="H548" s="198">
        <v>584.336</v>
      </c>
      <c r="I548" s="199"/>
      <c r="J548" s="200">
        <f>ROUND(I548*H548,2)</f>
        <v>0</v>
      </c>
      <c r="K548" s="196" t="s">
        <v>143</v>
      </c>
      <c r="L548" s="62"/>
      <c r="M548" s="201" t="s">
        <v>34</v>
      </c>
      <c r="N548" s="202" t="s">
        <v>48</v>
      </c>
      <c r="O548" s="43"/>
      <c r="P548" s="203">
        <f>O548*H548</f>
        <v>0</v>
      </c>
      <c r="Q548" s="203">
        <v>0.00048</v>
      </c>
      <c r="R548" s="203">
        <f>Q548*H548</f>
        <v>0.28048128</v>
      </c>
      <c r="S548" s="203">
        <v>0</v>
      </c>
      <c r="T548" s="204">
        <f>S548*H548</f>
        <v>0</v>
      </c>
      <c r="AR548" s="24" t="s">
        <v>223</v>
      </c>
      <c r="AT548" s="24" t="s">
        <v>139</v>
      </c>
      <c r="AU548" s="24" t="s">
        <v>156</v>
      </c>
      <c r="AY548" s="24" t="s">
        <v>137</v>
      </c>
      <c r="BE548" s="205">
        <f>IF(N548="základní",J548,0)</f>
        <v>0</v>
      </c>
      <c r="BF548" s="205">
        <f>IF(N548="snížená",J548,0)</f>
        <v>0</v>
      </c>
      <c r="BG548" s="205">
        <f>IF(N548="zákl. přenesená",J548,0)</f>
        <v>0</v>
      </c>
      <c r="BH548" s="205">
        <f>IF(N548="sníž. přenesená",J548,0)</f>
        <v>0</v>
      </c>
      <c r="BI548" s="205">
        <f>IF(N548="nulová",J548,0)</f>
        <v>0</v>
      </c>
      <c r="BJ548" s="24" t="s">
        <v>82</v>
      </c>
      <c r="BK548" s="205">
        <f>ROUND(I548*H548,2)</f>
        <v>0</v>
      </c>
      <c r="BL548" s="24" t="s">
        <v>223</v>
      </c>
      <c r="BM548" s="24" t="s">
        <v>583</v>
      </c>
    </row>
    <row r="549" spans="2:51" s="11" customFormat="1" ht="13.5">
      <c r="B549" s="206"/>
      <c r="C549" s="207"/>
      <c r="D549" s="208" t="s">
        <v>146</v>
      </c>
      <c r="E549" s="209" t="s">
        <v>34</v>
      </c>
      <c r="F549" s="210" t="s">
        <v>584</v>
      </c>
      <c r="G549" s="207"/>
      <c r="H549" s="211" t="s">
        <v>34</v>
      </c>
      <c r="I549" s="212"/>
      <c r="J549" s="207"/>
      <c r="K549" s="207"/>
      <c r="L549" s="213"/>
      <c r="M549" s="214"/>
      <c r="N549" s="215"/>
      <c r="O549" s="215"/>
      <c r="P549" s="215"/>
      <c r="Q549" s="215"/>
      <c r="R549" s="215"/>
      <c r="S549" s="215"/>
      <c r="T549" s="216"/>
      <c r="AT549" s="217" t="s">
        <v>146</v>
      </c>
      <c r="AU549" s="217" t="s">
        <v>156</v>
      </c>
      <c r="AV549" s="11" t="s">
        <v>82</v>
      </c>
      <c r="AW549" s="11" t="s">
        <v>41</v>
      </c>
      <c r="AX549" s="11" t="s">
        <v>77</v>
      </c>
      <c r="AY549" s="217" t="s">
        <v>137</v>
      </c>
    </row>
    <row r="550" spans="2:51" s="11" customFormat="1" ht="13.5">
      <c r="B550" s="206"/>
      <c r="C550" s="207"/>
      <c r="D550" s="208" t="s">
        <v>146</v>
      </c>
      <c r="E550" s="209" t="s">
        <v>34</v>
      </c>
      <c r="F550" s="210" t="s">
        <v>187</v>
      </c>
      <c r="G550" s="207"/>
      <c r="H550" s="211" t="s">
        <v>34</v>
      </c>
      <c r="I550" s="212"/>
      <c r="J550" s="207"/>
      <c r="K550" s="207"/>
      <c r="L550" s="213"/>
      <c r="M550" s="214"/>
      <c r="N550" s="215"/>
      <c r="O550" s="215"/>
      <c r="P550" s="215"/>
      <c r="Q550" s="215"/>
      <c r="R550" s="215"/>
      <c r="S550" s="215"/>
      <c r="T550" s="216"/>
      <c r="AT550" s="217" t="s">
        <v>146</v>
      </c>
      <c r="AU550" s="217" t="s">
        <v>156</v>
      </c>
      <c r="AV550" s="11" t="s">
        <v>82</v>
      </c>
      <c r="AW550" s="11" t="s">
        <v>41</v>
      </c>
      <c r="AX550" s="11" t="s">
        <v>77</v>
      </c>
      <c r="AY550" s="217" t="s">
        <v>137</v>
      </c>
    </row>
    <row r="551" spans="2:51" s="11" customFormat="1" ht="13.5">
      <c r="B551" s="206"/>
      <c r="C551" s="207"/>
      <c r="D551" s="208" t="s">
        <v>146</v>
      </c>
      <c r="E551" s="209" t="s">
        <v>34</v>
      </c>
      <c r="F551" s="210" t="s">
        <v>188</v>
      </c>
      <c r="G551" s="207"/>
      <c r="H551" s="211" t="s">
        <v>34</v>
      </c>
      <c r="I551" s="212"/>
      <c r="J551" s="207"/>
      <c r="K551" s="207"/>
      <c r="L551" s="213"/>
      <c r="M551" s="214"/>
      <c r="N551" s="215"/>
      <c r="O551" s="215"/>
      <c r="P551" s="215"/>
      <c r="Q551" s="215"/>
      <c r="R551" s="215"/>
      <c r="S551" s="215"/>
      <c r="T551" s="216"/>
      <c r="AT551" s="217" t="s">
        <v>146</v>
      </c>
      <c r="AU551" s="217" t="s">
        <v>156</v>
      </c>
      <c r="AV551" s="11" t="s">
        <v>82</v>
      </c>
      <c r="AW551" s="11" t="s">
        <v>41</v>
      </c>
      <c r="AX551" s="11" t="s">
        <v>77</v>
      </c>
      <c r="AY551" s="217" t="s">
        <v>137</v>
      </c>
    </row>
    <row r="552" spans="2:51" s="12" customFormat="1" ht="13.5">
      <c r="B552" s="218"/>
      <c r="C552" s="219"/>
      <c r="D552" s="208" t="s">
        <v>146</v>
      </c>
      <c r="E552" s="220" t="s">
        <v>34</v>
      </c>
      <c r="F552" s="221" t="s">
        <v>189</v>
      </c>
      <c r="G552" s="219"/>
      <c r="H552" s="222">
        <v>561.964</v>
      </c>
      <c r="I552" s="223"/>
      <c r="J552" s="219"/>
      <c r="K552" s="219"/>
      <c r="L552" s="224"/>
      <c r="M552" s="225"/>
      <c r="N552" s="226"/>
      <c r="O552" s="226"/>
      <c r="P552" s="226"/>
      <c r="Q552" s="226"/>
      <c r="R552" s="226"/>
      <c r="S552" s="226"/>
      <c r="T552" s="227"/>
      <c r="AT552" s="228" t="s">
        <v>146</v>
      </c>
      <c r="AU552" s="228" t="s">
        <v>156</v>
      </c>
      <c r="AV552" s="12" t="s">
        <v>87</v>
      </c>
      <c r="AW552" s="12" t="s">
        <v>41</v>
      </c>
      <c r="AX552" s="12" t="s">
        <v>77</v>
      </c>
      <c r="AY552" s="228" t="s">
        <v>137</v>
      </c>
    </row>
    <row r="553" spans="2:51" s="11" customFormat="1" ht="13.5">
      <c r="B553" s="206"/>
      <c r="C553" s="207"/>
      <c r="D553" s="208" t="s">
        <v>146</v>
      </c>
      <c r="E553" s="209" t="s">
        <v>34</v>
      </c>
      <c r="F553" s="210" t="s">
        <v>228</v>
      </c>
      <c r="G553" s="207"/>
      <c r="H553" s="211" t="s">
        <v>34</v>
      </c>
      <c r="I553" s="212"/>
      <c r="J553" s="207"/>
      <c r="K553" s="207"/>
      <c r="L553" s="213"/>
      <c r="M553" s="214"/>
      <c r="N553" s="215"/>
      <c r="O553" s="215"/>
      <c r="P553" s="215"/>
      <c r="Q553" s="215"/>
      <c r="R553" s="215"/>
      <c r="S553" s="215"/>
      <c r="T553" s="216"/>
      <c r="AT553" s="217" t="s">
        <v>146</v>
      </c>
      <c r="AU553" s="217" t="s">
        <v>156</v>
      </c>
      <c r="AV553" s="11" t="s">
        <v>82</v>
      </c>
      <c r="AW553" s="11" t="s">
        <v>41</v>
      </c>
      <c r="AX553" s="11" t="s">
        <v>77</v>
      </c>
      <c r="AY553" s="217" t="s">
        <v>137</v>
      </c>
    </row>
    <row r="554" spans="2:51" s="12" customFormat="1" ht="13.5">
      <c r="B554" s="218"/>
      <c r="C554" s="219"/>
      <c r="D554" s="208" t="s">
        <v>146</v>
      </c>
      <c r="E554" s="220" t="s">
        <v>34</v>
      </c>
      <c r="F554" s="221" t="s">
        <v>578</v>
      </c>
      <c r="G554" s="219"/>
      <c r="H554" s="222">
        <v>5.252</v>
      </c>
      <c r="I554" s="223"/>
      <c r="J554" s="219"/>
      <c r="K554" s="219"/>
      <c r="L554" s="224"/>
      <c r="M554" s="225"/>
      <c r="N554" s="226"/>
      <c r="O554" s="226"/>
      <c r="P554" s="226"/>
      <c r="Q554" s="226"/>
      <c r="R554" s="226"/>
      <c r="S554" s="226"/>
      <c r="T554" s="227"/>
      <c r="AT554" s="228" t="s">
        <v>146</v>
      </c>
      <c r="AU554" s="228" t="s">
        <v>156</v>
      </c>
      <c r="AV554" s="12" t="s">
        <v>87</v>
      </c>
      <c r="AW554" s="12" t="s">
        <v>41</v>
      </c>
      <c r="AX554" s="12" t="s">
        <v>77</v>
      </c>
      <c r="AY554" s="228" t="s">
        <v>137</v>
      </c>
    </row>
    <row r="555" spans="2:51" s="12" customFormat="1" ht="13.5">
      <c r="B555" s="218"/>
      <c r="C555" s="219"/>
      <c r="D555" s="208" t="s">
        <v>146</v>
      </c>
      <c r="E555" s="220" t="s">
        <v>34</v>
      </c>
      <c r="F555" s="221" t="s">
        <v>579</v>
      </c>
      <c r="G555" s="219"/>
      <c r="H555" s="222">
        <v>17.12</v>
      </c>
      <c r="I555" s="223"/>
      <c r="J555" s="219"/>
      <c r="K555" s="219"/>
      <c r="L555" s="224"/>
      <c r="M555" s="225"/>
      <c r="N555" s="226"/>
      <c r="O555" s="226"/>
      <c r="P555" s="226"/>
      <c r="Q555" s="226"/>
      <c r="R555" s="226"/>
      <c r="S555" s="226"/>
      <c r="T555" s="227"/>
      <c r="AT555" s="228" t="s">
        <v>146</v>
      </c>
      <c r="AU555" s="228" t="s">
        <v>156</v>
      </c>
      <c r="AV555" s="12" t="s">
        <v>87</v>
      </c>
      <c r="AW555" s="12" t="s">
        <v>41</v>
      </c>
      <c r="AX555" s="12" t="s">
        <v>77</v>
      </c>
      <c r="AY555" s="228" t="s">
        <v>137</v>
      </c>
    </row>
    <row r="556" spans="2:51" s="13" customFormat="1" ht="13.5">
      <c r="B556" s="229"/>
      <c r="C556" s="230"/>
      <c r="D556" s="208" t="s">
        <v>146</v>
      </c>
      <c r="E556" s="241" t="s">
        <v>34</v>
      </c>
      <c r="F556" s="242" t="s">
        <v>150</v>
      </c>
      <c r="G556" s="230"/>
      <c r="H556" s="243">
        <v>584.336</v>
      </c>
      <c r="I556" s="235"/>
      <c r="J556" s="230"/>
      <c r="K556" s="230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146</v>
      </c>
      <c r="AU556" s="240" t="s">
        <v>156</v>
      </c>
      <c r="AV556" s="13" t="s">
        <v>144</v>
      </c>
      <c r="AW556" s="13" t="s">
        <v>41</v>
      </c>
      <c r="AX556" s="13" t="s">
        <v>82</v>
      </c>
      <c r="AY556" s="240" t="s">
        <v>137</v>
      </c>
    </row>
    <row r="557" spans="2:63" s="10" customFormat="1" ht="37.35" customHeight="1">
      <c r="B557" s="177"/>
      <c r="C557" s="178"/>
      <c r="D557" s="179" t="s">
        <v>76</v>
      </c>
      <c r="E557" s="180" t="s">
        <v>264</v>
      </c>
      <c r="F557" s="180" t="s">
        <v>585</v>
      </c>
      <c r="G557" s="178"/>
      <c r="H557" s="178"/>
      <c r="I557" s="181"/>
      <c r="J557" s="182">
        <f>BK557</f>
        <v>0</v>
      </c>
      <c r="K557" s="178"/>
      <c r="L557" s="183"/>
      <c r="M557" s="184"/>
      <c r="N557" s="185"/>
      <c r="O557" s="185"/>
      <c r="P557" s="186">
        <f>P558+P562</f>
        <v>0</v>
      </c>
      <c r="Q557" s="185"/>
      <c r="R557" s="186">
        <f>R558+R562</f>
        <v>0</v>
      </c>
      <c r="S557" s="185"/>
      <c r="T557" s="187">
        <f>T558+T562</f>
        <v>0</v>
      </c>
      <c r="AR557" s="188" t="s">
        <v>156</v>
      </c>
      <c r="AT557" s="189" t="s">
        <v>76</v>
      </c>
      <c r="AU557" s="189" t="s">
        <v>77</v>
      </c>
      <c r="AY557" s="188" t="s">
        <v>137</v>
      </c>
      <c r="BK557" s="190">
        <f>BK558+BK562</f>
        <v>0</v>
      </c>
    </row>
    <row r="558" spans="2:63" s="10" customFormat="1" ht="19.9" customHeight="1">
      <c r="B558" s="177"/>
      <c r="C558" s="178"/>
      <c r="D558" s="191" t="s">
        <v>76</v>
      </c>
      <c r="E558" s="192" t="s">
        <v>586</v>
      </c>
      <c r="F558" s="192" t="s">
        <v>587</v>
      </c>
      <c r="G558" s="178"/>
      <c r="H558" s="178"/>
      <c r="I558" s="181"/>
      <c r="J558" s="193">
        <f>BK558</f>
        <v>0</v>
      </c>
      <c r="K558" s="178"/>
      <c r="L558" s="183"/>
      <c r="M558" s="184"/>
      <c r="N558" s="185"/>
      <c r="O558" s="185"/>
      <c r="P558" s="186">
        <f>SUM(P559:P561)</f>
        <v>0</v>
      </c>
      <c r="Q558" s="185"/>
      <c r="R558" s="186">
        <f>SUM(R559:R561)</f>
        <v>0</v>
      </c>
      <c r="S558" s="185"/>
      <c r="T558" s="187">
        <f>SUM(T559:T561)</f>
        <v>0</v>
      </c>
      <c r="AR558" s="188" t="s">
        <v>156</v>
      </c>
      <c r="AT558" s="189" t="s">
        <v>76</v>
      </c>
      <c r="AU558" s="189" t="s">
        <v>82</v>
      </c>
      <c r="AY558" s="188" t="s">
        <v>137</v>
      </c>
      <c r="BK558" s="190">
        <f>SUM(BK559:BK561)</f>
        <v>0</v>
      </c>
    </row>
    <row r="559" spans="2:65" s="1" customFormat="1" ht="22.5" customHeight="1">
      <c r="B559" s="42"/>
      <c r="C559" s="194" t="s">
        <v>588</v>
      </c>
      <c r="D559" s="194" t="s">
        <v>139</v>
      </c>
      <c r="E559" s="195" t="s">
        <v>589</v>
      </c>
      <c r="F559" s="196" t="s">
        <v>590</v>
      </c>
      <c r="G559" s="197" t="s">
        <v>251</v>
      </c>
      <c r="H559" s="198">
        <v>1</v>
      </c>
      <c r="I559" s="199"/>
      <c r="J559" s="200">
        <f>ROUND(I559*H559,2)</f>
        <v>0</v>
      </c>
      <c r="K559" s="196" t="s">
        <v>34</v>
      </c>
      <c r="L559" s="62"/>
      <c r="M559" s="201" t="s">
        <v>34</v>
      </c>
      <c r="N559" s="202" t="s">
        <v>48</v>
      </c>
      <c r="O559" s="43"/>
      <c r="P559" s="203">
        <f>O559*H559</f>
        <v>0</v>
      </c>
      <c r="Q559" s="203">
        <v>0</v>
      </c>
      <c r="R559" s="203">
        <f>Q559*H559</f>
        <v>0</v>
      </c>
      <c r="S559" s="203">
        <v>0</v>
      </c>
      <c r="T559" s="204">
        <f>S559*H559</f>
        <v>0</v>
      </c>
      <c r="AR559" s="24" t="s">
        <v>482</v>
      </c>
      <c r="AT559" s="24" t="s">
        <v>139</v>
      </c>
      <c r="AU559" s="24" t="s">
        <v>87</v>
      </c>
      <c r="AY559" s="24" t="s">
        <v>137</v>
      </c>
      <c r="BE559" s="205">
        <f>IF(N559="základní",J559,0)</f>
        <v>0</v>
      </c>
      <c r="BF559" s="205">
        <f>IF(N559="snížená",J559,0)</f>
        <v>0</v>
      </c>
      <c r="BG559" s="205">
        <f>IF(N559="zákl. přenesená",J559,0)</f>
        <v>0</v>
      </c>
      <c r="BH559" s="205">
        <f>IF(N559="sníž. přenesená",J559,0)</f>
        <v>0</v>
      </c>
      <c r="BI559" s="205">
        <f>IF(N559="nulová",J559,0)</f>
        <v>0</v>
      </c>
      <c r="BJ559" s="24" t="s">
        <v>82</v>
      </c>
      <c r="BK559" s="205">
        <f>ROUND(I559*H559,2)</f>
        <v>0</v>
      </c>
      <c r="BL559" s="24" t="s">
        <v>482</v>
      </c>
      <c r="BM559" s="24" t="s">
        <v>591</v>
      </c>
    </row>
    <row r="560" spans="2:51" s="12" customFormat="1" ht="13.5">
      <c r="B560" s="218"/>
      <c r="C560" s="219"/>
      <c r="D560" s="208" t="s">
        <v>146</v>
      </c>
      <c r="E560" s="220" t="s">
        <v>34</v>
      </c>
      <c r="F560" s="221" t="s">
        <v>82</v>
      </c>
      <c r="G560" s="219"/>
      <c r="H560" s="222">
        <v>1</v>
      </c>
      <c r="I560" s="223"/>
      <c r="J560" s="219"/>
      <c r="K560" s="219"/>
      <c r="L560" s="224"/>
      <c r="M560" s="225"/>
      <c r="N560" s="226"/>
      <c r="O560" s="226"/>
      <c r="P560" s="226"/>
      <c r="Q560" s="226"/>
      <c r="R560" s="226"/>
      <c r="S560" s="226"/>
      <c r="T560" s="227"/>
      <c r="AT560" s="228" t="s">
        <v>146</v>
      </c>
      <c r="AU560" s="228" t="s">
        <v>87</v>
      </c>
      <c r="AV560" s="12" t="s">
        <v>87</v>
      </c>
      <c r="AW560" s="12" t="s">
        <v>41</v>
      </c>
      <c r="AX560" s="12" t="s">
        <v>77</v>
      </c>
      <c r="AY560" s="228" t="s">
        <v>137</v>
      </c>
    </row>
    <row r="561" spans="2:51" s="13" customFormat="1" ht="13.5">
      <c r="B561" s="229"/>
      <c r="C561" s="230"/>
      <c r="D561" s="208" t="s">
        <v>146</v>
      </c>
      <c r="E561" s="241" t="s">
        <v>34</v>
      </c>
      <c r="F561" s="242" t="s">
        <v>150</v>
      </c>
      <c r="G561" s="230"/>
      <c r="H561" s="243">
        <v>1</v>
      </c>
      <c r="I561" s="235"/>
      <c r="J561" s="230"/>
      <c r="K561" s="230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146</v>
      </c>
      <c r="AU561" s="240" t="s">
        <v>87</v>
      </c>
      <c r="AV561" s="13" t="s">
        <v>144</v>
      </c>
      <c r="AW561" s="13" t="s">
        <v>41</v>
      </c>
      <c r="AX561" s="13" t="s">
        <v>82</v>
      </c>
      <c r="AY561" s="240" t="s">
        <v>137</v>
      </c>
    </row>
    <row r="562" spans="2:63" s="10" customFormat="1" ht="29.85" customHeight="1">
      <c r="B562" s="177"/>
      <c r="C562" s="178"/>
      <c r="D562" s="191" t="s">
        <v>76</v>
      </c>
      <c r="E562" s="192" t="s">
        <v>592</v>
      </c>
      <c r="F562" s="192" t="s">
        <v>593</v>
      </c>
      <c r="G562" s="178"/>
      <c r="H562" s="178"/>
      <c r="I562" s="181"/>
      <c r="J562" s="193">
        <f>BK562</f>
        <v>0</v>
      </c>
      <c r="K562" s="178"/>
      <c r="L562" s="183"/>
      <c r="M562" s="184"/>
      <c r="N562" s="185"/>
      <c r="O562" s="185"/>
      <c r="P562" s="186">
        <f>P563</f>
        <v>0</v>
      </c>
      <c r="Q562" s="185"/>
      <c r="R562" s="186">
        <f>R563</f>
        <v>0</v>
      </c>
      <c r="S562" s="185"/>
      <c r="T562" s="187">
        <f>T563</f>
        <v>0</v>
      </c>
      <c r="AR562" s="188" t="s">
        <v>156</v>
      </c>
      <c r="AT562" s="189" t="s">
        <v>76</v>
      </c>
      <c r="AU562" s="189" t="s">
        <v>82</v>
      </c>
      <c r="AY562" s="188" t="s">
        <v>137</v>
      </c>
      <c r="BK562" s="190">
        <f>BK563</f>
        <v>0</v>
      </c>
    </row>
    <row r="563" spans="2:65" s="1" customFormat="1" ht="22.5" customHeight="1">
      <c r="B563" s="42"/>
      <c r="C563" s="194" t="s">
        <v>594</v>
      </c>
      <c r="D563" s="194" t="s">
        <v>139</v>
      </c>
      <c r="E563" s="195" t="s">
        <v>595</v>
      </c>
      <c r="F563" s="196" t="s">
        <v>596</v>
      </c>
      <c r="G563" s="197" t="s">
        <v>251</v>
      </c>
      <c r="H563" s="198">
        <v>1</v>
      </c>
      <c r="I563" s="199"/>
      <c r="J563" s="200">
        <f>ROUND(I563*H563,2)</f>
        <v>0</v>
      </c>
      <c r="K563" s="196" t="s">
        <v>34</v>
      </c>
      <c r="L563" s="62"/>
      <c r="M563" s="201" t="s">
        <v>34</v>
      </c>
      <c r="N563" s="202" t="s">
        <v>48</v>
      </c>
      <c r="O563" s="43"/>
      <c r="P563" s="203">
        <f>O563*H563</f>
        <v>0</v>
      </c>
      <c r="Q563" s="203">
        <v>0</v>
      </c>
      <c r="R563" s="203">
        <f>Q563*H563</f>
        <v>0</v>
      </c>
      <c r="S563" s="203">
        <v>0</v>
      </c>
      <c r="T563" s="204">
        <f>S563*H563</f>
        <v>0</v>
      </c>
      <c r="AR563" s="24" t="s">
        <v>482</v>
      </c>
      <c r="AT563" s="24" t="s">
        <v>139</v>
      </c>
      <c r="AU563" s="24" t="s">
        <v>87</v>
      </c>
      <c r="AY563" s="24" t="s">
        <v>137</v>
      </c>
      <c r="BE563" s="205">
        <f>IF(N563="základní",J563,0)</f>
        <v>0</v>
      </c>
      <c r="BF563" s="205">
        <f>IF(N563="snížená",J563,0)</f>
        <v>0</v>
      </c>
      <c r="BG563" s="205">
        <f>IF(N563="zákl. přenesená",J563,0)</f>
        <v>0</v>
      </c>
      <c r="BH563" s="205">
        <f>IF(N563="sníž. přenesená",J563,0)</f>
        <v>0</v>
      </c>
      <c r="BI563" s="205">
        <f>IF(N563="nulová",J563,0)</f>
        <v>0</v>
      </c>
      <c r="BJ563" s="24" t="s">
        <v>82</v>
      </c>
      <c r="BK563" s="205">
        <f>ROUND(I563*H563,2)</f>
        <v>0</v>
      </c>
      <c r="BL563" s="24" t="s">
        <v>482</v>
      </c>
      <c r="BM563" s="24" t="s">
        <v>597</v>
      </c>
    </row>
    <row r="564" spans="2:63" s="10" customFormat="1" ht="37.35" customHeight="1">
      <c r="B564" s="177"/>
      <c r="C564" s="178"/>
      <c r="D564" s="191" t="s">
        <v>76</v>
      </c>
      <c r="E564" s="273" t="s">
        <v>598</v>
      </c>
      <c r="F564" s="273" t="s">
        <v>599</v>
      </c>
      <c r="G564" s="178"/>
      <c r="H564" s="178"/>
      <c r="I564" s="181"/>
      <c r="J564" s="274">
        <f>BK564</f>
        <v>0</v>
      </c>
      <c r="K564" s="178"/>
      <c r="L564" s="183"/>
      <c r="M564" s="184"/>
      <c r="N564" s="185"/>
      <c r="O564" s="185"/>
      <c r="P564" s="186">
        <f>SUM(P565:P574)</f>
        <v>0</v>
      </c>
      <c r="Q564" s="185"/>
      <c r="R564" s="186">
        <f>SUM(R565:R574)</f>
        <v>0</v>
      </c>
      <c r="S564" s="185"/>
      <c r="T564" s="187">
        <f>SUM(T565:T574)</f>
        <v>0</v>
      </c>
      <c r="AR564" s="188" t="s">
        <v>144</v>
      </c>
      <c r="AT564" s="189" t="s">
        <v>76</v>
      </c>
      <c r="AU564" s="189" t="s">
        <v>77</v>
      </c>
      <c r="AY564" s="188" t="s">
        <v>137</v>
      </c>
      <c r="BK564" s="190">
        <f>SUM(BK565:BK574)</f>
        <v>0</v>
      </c>
    </row>
    <row r="565" spans="2:65" s="1" customFormat="1" ht="22.5" customHeight="1">
      <c r="B565" s="42"/>
      <c r="C565" s="194" t="s">
        <v>600</v>
      </c>
      <c r="D565" s="194" t="s">
        <v>139</v>
      </c>
      <c r="E565" s="195" t="s">
        <v>601</v>
      </c>
      <c r="F565" s="196" t="s">
        <v>602</v>
      </c>
      <c r="G565" s="197" t="s">
        <v>603</v>
      </c>
      <c r="H565" s="198">
        <v>40</v>
      </c>
      <c r="I565" s="199"/>
      <c r="J565" s="200">
        <f>ROUND(I565*H565,2)</f>
        <v>0</v>
      </c>
      <c r="K565" s="196" t="s">
        <v>143</v>
      </c>
      <c r="L565" s="62"/>
      <c r="M565" s="201" t="s">
        <v>34</v>
      </c>
      <c r="N565" s="202" t="s">
        <v>48</v>
      </c>
      <c r="O565" s="43"/>
      <c r="P565" s="203">
        <f>O565*H565</f>
        <v>0</v>
      </c>
      <c r="Q565" s="203">
        <v>0</v>
      </c>
      <c r="R565" s="203">
        <f>Q565*H565</f>
        <v>0</v>
      </c>
      <c r="S565" s="203">
        <v>0</v>
      </c>
      <c r="T565" s="204">
        <f>S565*H565</f>
        <v>0</v>
      </c>
      <c r="AR565" s="24" t="s">
        <v>604</v>
      </c>
      <c r="AT565" s="24" t="s">
        <v>139</v>
      </c>
      <c r="AU565" s="24" t="s">
        <v>82</v>
      </c>
      <c r="AY565" s="24" t="s">
        <v>137</v>
      </c>
      <c r="BE565" s="205">
        <f>IF(N565="základní",J565,0)</f>
        <v>0</v>
      </c>
      <c r="BF565" s="205">
        <f>IF(N565="snížená",J565,0)</f>
        <v>0</v>
      </c>
      <c r="BG565" s="205">
        <f>IF(N565="zákl. přenesená",J565,0)</f>
        <v>0</v>
      </c>
      <c r="BH565" s="205">
        <f>IF(N565="sníž. přenesená",J565,0)</f>
        <v>0</v>
      </c>
      <c r="BI565" s="205">
        <f>IF(N565="nulová",J565,0)</f>
        <v>0</v>
      </c>
      <c r="BJ565" s="24" t="s">
        <v>82</v>
      </c>
      <c r="BK565" s="205">
        <f>ROUND(I565*H565,2)</f>
        <v>0</v>
      </c>
      <c r="BL565" s="24" t="s">
        <v>604</v>
      </c>
      <c r="BM565" s="24" t="s">
        <v>605</v>
      </c>
    </row>
    <row r="566" spans="2:51" s="11" customFormat="1" ht="13.5">
      <c r="B566" s="206"/>
      <c r="C566" s="207"/>
      <c r="D566" s="208" t="s">
        <v>146</v>
      </c>
      <c r="E566" s="209" t="s">
        <v>34</v>
      </c>
      <c r="F566" s="210" t="s">
        <v>606</v>
      </c>
      <c r="G566" s="207"/>
      <c r="H566" s="211" t="s">
        <v>34</v>
      </c>
      <c r="I566" s="212"/>
      <c r="J566" s="207"/>
      <c r="K566" s="207"/>
      <c r="L566" s="213"/>
      <c r="M566" s="214"/>
      <c r="N566" s="215"/>
      <c r="O566" s="215"/>
      <c r="P566" s="215"/>
      <c r="Q566" s="215"/>
      <c r="R566" s="215"/>
      <c r="S566" s="215"/>
      <c r="T566" s="216"/>
      <c r="AT566" s="217" t="s">
        <v>146</v>
      </c>
      <c r="AU566" s="217" t="s">
        <v>82</v>
      </c>
      <c r="AV566" s="11" t="s">
        <v>82</v>
      </c>
      <c r="AW566" s="11" t="s">
        <v>41</v>
      </c>
      <c r="AX566" s="11" t="s">
        <v>77</v>
      </c>
      <c r="AY566" s="217" t="s">
        <v>137</v>
      </c>
    </row>
    <row r="567" spans="2:51" s="12" customFormat="1" ht="13.5">
      <c r="B567" s="218"/>
      <c r="C567" s="219"/>
      <c r="D567" s="208" t="s">
        <v>146</v>
      </c>
      <c r="E567" s="220" t="s">
        <v>34</v>
      </c>
      <c r="F567" s="221" t="s">
        <v>344</v>
      </c>
      <c r="G567" s="219"/>
      <c r="H567" s="222">
        <v>40</v>
      </c>
      <c r="I567" s="223"/>
      <c r="J567" s="219"/>
      <c r="K567" s="219"/>
      <c r="L567" s="224"/>
      <c r="M567" s="225"/>
      <c r="N567" s="226"/>
      <c r="O567" s="226"/>
      <c r="P567" s="226"/>
      <c r="Q567" s="226"/>
      <c r="R567" s="226"/>
      <c r="S567" s="226"/>
      <c r="T567" s="227"/>
      <c r="AT567" s="228" t="s">
        <v>146</v>
      </c>
      <c r="AU567" s="228" t="s">
        <v>82</v>
      </c>
      <c r="AV567" s="12" t="s">
        <v>87</v>
      </c>
      <c r="AW567" s="12" t="s">
        <v>41</v>
      </c>
      <c r="AX567" s="12" t="s">
        <v>77</v>
      </c>
      <c r="AY567" s="228" t="s">
        <v>137</v>
      </c>
    </row>
    <row r="568" spans="2:51" s="13" customFormat="1" ht="13.5">
      <c r="B568" s="229"/>
      <c r="C568" s="230"/>
      <c r="D568" s="231" t="s">
        <v>146</v>
      </c>
      <c r="E568" s="232" t="s">
        <v>34</v>
      </c>
      <c r="F568" s="233" t="s">
        <v>150</v>
      </c>
      <c r="G568" s="230"/>
      <c r="H568" s="234">
        <v>40</v>
      </c>
      <c r="I568" s="235"/>
      <c r="J568" s="230"/>
      <c r="K568" s="230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146</v>
      </c>
      <c r="AU568" s="240" t="s">
        <v>82</v>
      </c>
      <c r="AV568" s="13" t="s">
        <v>144</v>
      </c>
      <c r="AW568" s="13" t="s">
        <v>41</v>
      </c>
      <c r="AX568" s="13" t="s">
        <v>82</v>
      </c>
      <c r="AY568" s="240" t="s">
        <v>137</v>
      </c>
    </row>
    <row r="569" spans="2:65" s="1" customFormat="1" ht="22.5" customHeight="1">
      <c r="B569" s="42"/>
      <c r="C569" s="194" t="s">
        <v>607</v>
      </c>
      <c r="D569" s="194" t="s">
        <v>139</v>
      </c>
      <c r="E569" s="195" t="s">
        <v>608</v>
      </c>
      <c r="F569" s="196" t="s">
        <v>609</v>
      </c>
      <c r="G569" s="197" t="s">
        <v>603</v>
      </c>
      <c r="H569" s="198">
        <v>40</v>
      </c>
      <c r="I569" s="199"/>
      <c r="J569" s="200">
        <f>ROUND(I569*H569,2)</f>
        <v>0</v>
      </c>
      <c r="K569" s="196" t="s">
        <v>143</v>
      </c>
      <c r="L569" s="62"/>
      <c r="M569" s="201" t="s">
        <v>34</v>
      </c>
      <c r="N569" s="202" t="s">
        <v>48</v>
      </c>
      <c r="O569" s="43"/>
      <c r="P569" s="203">
        <f>O569*H569</f>
        <v>0</v>
      </c>
      <c r="Q569" s="203">
        <v>0</v>
      </c>
      <c r="R569" s="203">
        <f>Q569*H569</f>
        <v>0</v>
      </c>
      <c r="S569" s="203">
        <v>0</v>
      </c>
      <c r="T569" s="204">
        <f>S569*H569</f>
        <v>0</v>
      </c>
      <c r="AR569" s="24" t="s">
        <v>604</v>
      </c>
      <c r="AT569" s="24" t="s">
        <v>139</v>
      </c>
      <c r="AU569" s="24" t="s">
        <v>82</v>
      </c>
      <c r="AY569" s="24" t="s">
        <v>137</v>
      </c>
      <c r="BE569" s="205">
        <f>IF(N569="základní",J569,0)</f>
        <v>0</v>
      </c>
      <c r="BF569" s="205">
        <f>IF(N569="snížená",J569,0)</f>
        <v>0</v>
      </c>
      <c r="BG569" s="205">
        <f>IF(N569="zákl. přenesená",J569,0)</f>
        <v>0</v>
      </c>
      <c r="BH569" s="205">
        <f>IF(N569="sníž. přenesená",J569,0)</f>
        <v>0</v>
      </c>
      <c r="BI569" s="205">
        <f>IF(N569="nulová",J569,0)</f>
        <v>0</v>
      </c>
      <c r="BJ569" s="24" t="s">
        <v>82</v>
      </c>
      <c r="BK569" s="205">
        <f>ROUND(I569*H569,2)</f>
        <v>0</v>
      </c>
      <c r="BL569" s="24" t="s">
        <v>604</v>
      </c>
      <c r="BM569" s="24" t="s">
        <v>610</v>
      </c>
    </row>
    <row r="570" spans="2:51" s="12" customFormat="1" ht="13.5">
      <c r="B570" s="218"/>
      <c r="C570" s="219"/>
      <c r="D570" s="208" t="s">
        <v>146</v>
      </c>
      <c r="E570" s="220" t="s">
        <v>34</v>
      </c>
      <c r="F570" s="221" t="s">
        <v>344</v>
      </c>
      <c r="G570" s="219"/>
      <c r="H570" s="222">
        <v>40</v>
      </c>
      <c r="I570" s="223"/>
      <c r="J570" s="219"/>
      <c r="K570" s="219"/>
      <c r="L570" s="224"/>
      <c r="M570" s="225"/>
      <c r="N570" s="226"/>
      <c r="O570" s="226"/>
      <c r="P570" s="226"/>
      <c r="Q570" s="226"/>
      <c r="R570" s="226"/>
      <c r="S570" s="226"/>
      <c r="T570" s="227"/>
      <c r="AT570" s="228" t="s">
        <v>146</v>
      </c>
      <c r="AU570" s="228" t="s">
        <v>82</v>
      </c>
      <c r="AV570" s="12" t="s">
        <v>87</v>
      </c>
      <c r="AW570" s="12" t="s">
        <v>41</v>
      </c>
      <c r="AX570" s="12" t="s">
        <v>77</v>
      </c>
      <c r="AY570" s="228" t="s">
        <v>137</v>
      </c>
    </row>
    <row r="571" spans="2:51" s="13" customFormat="1" ht="13.5">
      <c r="B571" s="229"/>
      <c r="C571" s="230"/>
      <c r="D571" s="231" t="s">
        <v>146</v>
      </c>
      <c r="E571" s="232" t="s">
        <v>34</v>
      </c>
      <c r="F571" s="233" t="s">
        <v>150</v>
      </c>
      <c r="G571" s="230"/>
      <c r="H571" s="234">
        <v>40</v>
      </c>
      <c r="I571" s="235"/>
      <c r="J571" s="230"/>
      <c r="K571" s="230"/>
      <c r="L571" s="236"/>
      <c r="M571" s="237"/>
      <c r="N571" s="238"/>
      <c r="O571" s="238"/>
      <c r="P571" s="238"/>
      <c r="Q571" s="238"/>
      <c r="R571" s="238"/>
      <c r="S571" s="238"/>
      <c r="T571" s="239"/>
      <c r="AT571" s="240" t="s">
        <v>146</v>
      </c>
      <c r="AU571" s="240" t="s">
        <v>82</v>
      </c>
      <c r="AV571" s="13" t="s">
        <v>144</v>
      </c>
      <c r="AW571" s="13" t="s">
        <v>41</v>
      </c>
      <c r="AX571" s="13" t="s">
        <v>82</v>
      </c>
      <c r="AY571" s="240" t="s">
        <v>137</v>
      </c>
    </row>
    <row r="572" spans="2:65" s="1" customFormat="1" ht="22.5" customHeight="1">
      <c r="B572" s="42"/>
      <c r="C572" s="244" t="s">
        <v>611</v>
      </c>
      <c r="D572" s="244" t="s">
        <v>264</v>
      </c>
      <c r="E572" s="245" t="s">
        <v>612</v>
      </c>
      <c r="F572" s="246" t="s">
        <v>613</v>
      </c>
      <c r="G572" s="247" t="s">
        <v>251</v>
      </c>
      <c r="H572" s="248">
        <v>1</v>
      </c>
      <c r="I572" s="249"/>
      <c r="J572" s="250">
        <f>ROUND(I572*H572,2)</f>
        <v>0</v>
      </c>
      <c r="K572" s="246" t="s">
        <v>34</v>
      </c>
      <c r="L572" s="251"/>
      <c r="M572" s="252" t="s">
        <v>34</v>
      </c>
      <c r="N572" s="253" t="s">
        <v>48</v>
      </c>
      <c r="O572" s="43"/>
      <c r="P572" s="203">
        <f>O572*H572</f>
        <v>0</v>
      </c>
      <c r="Q572" s="203">
        <v>0</v>
      </c>
      <c r="R572" s="203">
        <f>Q572*H572</f>
        <v>0</v>
      </c>
      <c r="S572" s="203">
        <v>0</v>
      </c>
      <c r="T572" s="204">
        <f>S572*H572</f>
        <v>0</v>
      </c>
      <c r="AR572" s="24" t="s">
        <v>604</v>
      </c>
      <c r="AT572" s="24" t="s">
        <v>264</v>
      </c>
      <c r="AU572" s="24" t="s">
        <v>82</v>
      </c>
      <c r="AY572" s="24" t="s">
        <v>137</v>
      </c>
      <c r="BE572" s="205">
        <f>IF(N572="základní",J572,0)</f>
        <v>0</v>
      </c>
      <c r="BF572" s="205">
        <f>IF(N572="snížená",J572,0)</f>
        <v>0</v>
      </c>
      <c r="BG572" s="205">
        <f>IF(N572="zákl. přenesená",J572,0)</f>
        <v>0</v>
      </c>
      <c r="BH572" s="205">
        <f>IF(N572="sníž. přenesená",J572,0)</f>
        <v>0</v>
      </c>
      <c r="BI572" s="205">
        <f>IF(N572="nulová",J572,0)</f>
        <v>0</v>
      </c>
      <c r="BJ572" s="24" t="s">
        <v>82</v>
      </c>
      <c r="BK572" s="205">
        <f>ROUND(I572*H572,2)</f>
        <v>0</v>
      </c>
      <c r="BL572" s="24" t="s">
        <v>604</v>
      </c>
      <c r="BM572" s="24" t="s">
        <v>614</v>
      </c>
    </row>
    <row r="573" spans="2:51" s="12" customFormat="1" ht="13.5">
      <c r="B573" s="218"/>
      <c r="C573" s="219"/>
      <c r="D573" s="208" t="s">
        <v>146</v>
      </c>
      <c r="E573" s="220" t="s">
        <v>34</v>
      </c>
      <c r="F573" s="221" t="s">
        <v>82</v>
      </c>
      <c r="G573" s="219"/>
      <c r="H573" s="222">
        <v>1</v>
      </c>
      <c r="I573" s="223"/>
      <c r="J573" s="219"/>
      <c r="K573" s="219"/>
      <c r="L573" s="224"/>
      <c r="M573" s="225"/>
      <c r="N573" s="226"/>
      <c r="O573" s="226"/>
      <c r="P573" s="226"/>
      <c r="Q573" s="226"/>
      <c r="R573" s="226"/>
      <c r="S573" s="226"/>
      <c r="T573" s="227"/>
      <c r="AT573" s="228" t="s">
        <v>146</v>
      </c>
      <c r="AU573" s="228" t="s">
        <v>82</v>
      </c>
      <c r="AV573" s="12" t="s">
        <v>87</v>
      </c>
      <c r="AW573" s="12" t="s">
        <v>41</v>
      </c>
      <c r="AX573" s="12" t="s">
        <v>77</v>
      </c>
      <c r="AY573" s="228" t="s">
        <v>137</v>
      </c>
    </row>
    <row r="574" spans="2:51" s="13" customFormat="1" ht="13.5">
      <c r="B574" s="229"/>
      <c r="C574" s="230"/>
      <c r="D574" s="208" t="s">
        <v>146</v>
      </c>
      <c r="E574" s="241" t="s">
        <v>34</v>
      </c>
      <c r="F574" s="242" t="s">
        <v>150</v>
      </c>
      <c r="G574" s="230"/>
      <c r="H574" s="243">
        <v>1</v>
      </c>
      <c r="I574" s="235"/>
      <c r="J574" s="230"/>
      <c r="K574" s="230"/>
      <c r="L574" s="236"/>
      <c r="M574" s="275"/>
      <c r="N574" s="276"/>
      <c r="O574" s="276"/>
      <c r="P574" s="276"/>
      <c r="Q574" s="276"/>
      <c r="R574" s="276"/>
      <c r="S574" s="276"/>
      <c r="T574" s="277"/>
      <c r="AT574" s="240" t="s">
        <v>146</v>
      </c>
      <c r="AU574" s="240" t="s">
        <v>82</v>
      </c>
      <c r="AV574" s="13" t="s">
        <v>144</v>
      </c>
      <c r="AW574" s="13" t="s">
        <v>41</v>
      </c>
      <c r="AX574" s="13" t="s">
        <v>82</v>
      </c>
      <c r="AY574" s="240" t="s">
        <v>137</v>
      </c>
    </row>
    <row r="575" spans="2:12" s="1" customFormat="1" ht="6.95" customHeight="1">
      <c r="B575" s="57"/>
      <c r="C575" s="58"/>
      <c r="D575" s="58"/>
      <c r="E575" s="58"/>
      <c r="F575" s="58"/>
      <c r="G575" s="58"/>
      <c r="H575" s="58"/>
      <c r="I575" s="140"/>
      <c r="J575" s="58"/>
      <c r="K575" s="58"/>
      <c r="L575" s="62"/>
    </row>
  </sheetData>
  <sheetProtection password="CC35" sheet="1" objects="1" scenarios="1" formatCells="0" formatColumns="0" formatRows="0" sort="0" autoFilter="0"/>
  <autoFilter ref="C91:K574"/>
  <mergeCells count="6">
    <mergeCell ref="L2:V2"/>
    <mergeCell ref="E7:H7"/>
    <mergeCell ref="E22:H22"/>
    <mergeCell ref="E43:H43"/>
    <mergeCell ref="E84:H84"/>
    <mergeCell ref="G1:H1"/>
  </mergeCells>
  <hyperlinks>
    <hyperlink ref="F1:G1" location="C2" display="1) Krycí list soupisu"/>
    <hyperlink ref="G1:H1" location="C50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97" t="s">
        <v>89</v>
      </c>
      <c r="H1" s="397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87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8" t="str">
        <f>'Rekapitulace stavby'!K6</f>
        <v>NZM- Čáslav, Rekonstrukce haly K</v>
      </c>
      <c r="F7" s="399"/>
      <c r="G7" s="399"/>
      <c r="H7" s="399"/>
      <c r="I7" s="117"/>
      <c r="J7" s="29"/>
      <c r="K7" s="31"/>
    </row>
    <row r="8" spans="2:11" s="1" customFormat="1" ht="13.5">
      <c r="B8" s="42"/>
      <c r="C8" s="43"/>
      <c r="D8" s="37" t="s">
        <v>615</v>
      </c>
      <c r="E8" s="43"/>
      <c r="F8" s="43"/>
      <c r="G8" s="43"/>
      <c r="H8" s="43"/>
      <c r="I8" s="118"/>
      <c r="J8" s="43"/>
      <c r="K8" s="46"/>
    </row>
    <row r="9" spans="2:11" s="1" customFormat="1" ht="36.95" customHeight="1">
      <c r="B9" s="42"/>
      <c r="C9" s="43"/>
      <c r="D9" s="43"/>
      <c r="E9" s="394" t="s">
        <v>616</v>
      </c>
      <c r="F9" s="395"/>
      <c r="G9" s="395"/>
      <c r="H9" s="395"/>
      <c r="I9" s="11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8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19" t="s">
        <v>22</v>
      </c>
      <c r="J11" s="35" t="s">
        <v>34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19" t="s">
        <v>26</v>
      </c>
      <c r="J12" s="120" t="str">
        <f>'Rekapitulace stavby'!AN8</f>
        <v>9.3.2017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8"/>
      <c r="J13" s="43"/>
      <c r="K13" s="46"/>
    </row>
    <row r="14" spans="2:11" s="1" customFormat="1" ht="14.45" customHeight="1">
      <c r="B14" s="42"/>
      <c r="C14" s="43"/>
      <c r="D14" s="37" t="s">
        <v>32</v>
      </c>
      <c r="E14" s="43"/>
      <c r="F14" s="43"/>
      <c r="G14" s="43"/>
      <c r="H14" s="43"/>
      <c r="I14" s="119" t="s">
        <v>33</v>
      </c>
      <c r="J14" s="35" t="s">
        <v>34</v>
      </c>
      <c r="K14" s="46"/>
    </row>
    <row r="15" spans="2:11" s="1" customFormat="1" ht="18" customHeight="1">
      <c r="B15" s="42"/>
      <c r="C15" s="43"/>
      <c r="D15" s="43"/>
      <c r="E15" s="35" t="s">
        <v>35</v>
      </c>
      <c r="F15" s="43"/>
      <c r="G15" s="43"/>
      <c r="H15" s="43"/>
      <c r="I15" s="119" t="s">
        <v>36</v>
      </c>
      <c r="J15" s="35" t="s">
        <v>34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8"/>
      <c r="J16" s="43"/>
      <c r="K16" s="46"/>
    </row>
    <row r="17" spans="2:11" s="1" customFormat="1" ht="14.45" customHeight="1">
      <c r="B17" s="42"/>
      <c r="C17" s="43"/>
      <c r="D17" s="37" t="s">
        <v>37</v>
      </c>
      <c r="E17" s="43"/>
      <c r="F17" s="43"/>
      <c r="G17" s="43"/>
      <c r="H17" s="43"/>
      <c r="I17" s="119" t="s">
        <v>33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19" t="s">
        <v>36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8"/>
      <c r="J19" s="43"/>
      <c r="K19" s="46"/>
    </row>
    <row r="20" spans="2:11" s="1" customFormat="1" ht="14.45" customHeight="1">
      <c r="B20" s="42"/>
      <c r="C20" s="43"/>
      <c r="D20" s="37" t="s">
        <v>39</v>
      </c>
      <c r="E20" s="43"/>
      <c r="F20" s="43"/>
      <c r="G20" s="43"/>
      <c r="H20" s="43"/>
      <c r="I20" s="119" t="s">
        <v>33</v>
      </c>
      <c r="J20" s="35" t="s">
        <v>34</v>
      </c>
      <c r="K20" s="46"/>
    </row>
    <row r="21" spans="2:11" s="1" customFormat="1" ht="18" customHeight="1">
      <c r="B21" s="42"/>
      <c r="C21" s="43"/>
      <c r="D21" s="43"/>
      <c r="E21" s="35" t="s">
        <v>40</v>
      </c>
      <c r="F21" s="43"/>
      <c r="G21" s="43"/>
      <c r="H21" s="43"/>
      <c r="I21" s="119" t="s">
        <v>36</v>
      </c>
      <c r="J21" s="35" t="s">
        <v>34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8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18"/>
      <c r="J23" s="43"/>
      <c r="K23" s="46"/>
    </row>
    <row r="24" spans="2:11" s="6" customFormat="1" ht="22.5" customHeight="1">
      <c r="B24" s="122"/>
      <c r="C24" s="123"/>
      <c r="D24" s="123"/>
      <c r="E24" s="363" t="s">
        <v>34</v>
      </c>
      <c r="F24" s="363"/>
      <c r="G24" s="363"/>
      <c r="H24" s="363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43</v>
      </c>
      <c r="E27" s="43"/>
      <c r="F27" s="43"/>
      <c r="G27" s="43"/>
      <c r="H27" s="43"/>
      <c r="I27" s="118"/>
      <c r="J27" s="129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0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1">
        <f>ROUND(SUM(BE81:BE126),2)</f>
        <v>0</v>
      </c>
      <c r="G30" s="43"/>
      <c r="H30" s="43"/>
      <c r="I30" s="132">
        <v>0.21</v>
      </c>
      <c r="J30" s="131">
        <f>ROUND(ROUND((SUM(BE81:BE126)),2)*I30,2)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1">
        <f>ROUND(SUM(BF81:BF126),2)</f>
        <v>0</v>
      </c>
      <c r="G31" s="43"/>
      <c r="H31" s="43"/>
      <c r="I31" s="132">
        <v>0.15</v>
      </c>
      <c r="J31" s="131">
        <f>ROUND(ROUND((SUM(BF81:BF126)),2)*I31,2)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1">
        <f>ROUND(SUM(BG81:BG126),2)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1">
        <f>ROUND(SUM(BH81:BH126),2)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1">
        <f>ROUND(SUM(BI81:BI126),2)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8"/>
      <c r="J35" s="43"/>
      <c r="K35" s="46"/>
    </row>
    <row r="36" spans="2:11" s="1" customFormat="1" ht="25.35" customHeight="1">
      <c r="B36" s="42"/>
      <c r="C36" s="133"/>
      <c r="D36" s="134" t="s">
        <v>53</v>
      </c>
      <c r="E36" s="80"/>
      <c r="F36" s="80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94</v>
      </c>
      <c r="D42" s="43"/>
      <c r="E42" s="43"/>
      <c r="F42" s="43"/>
      <c r="G42" s="43"/>
      <c r="H42" s="43"/>
      <c r="I42" s="11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8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8"/>
      <c r="J44" s="43"/>
      <c r="K44" s="46"/>
    </row>
    <row r="45" spans="2:11" s="1" customFormat="1" ht="22.5" customHeight="1">
      <c r="B45" s="42"/>
      <c r="C45" s="43"/>
      <c r="D45" s="43"/>
      <c r="E45" s="398" t="str">
        <f>E7</f>
        <v>NZM- Čáslav, Rekonstrukce haly K</v>
      </c>
      <c r="F45" s="399"/>
      <c r="G45" s="399"/>
      <c r="H45" s="399"/>
      <c r="I45" s="118"/>
      <c r="J45" s="43"/>
      <c r="K45" s="46"/>
    </row>
    <row r="46" spans="2:11" s="1" customFormat="1" ht="14.45" customHeight="1">
      <c r="B46" s="42"/>
      <c r="C46" s="37" t="s">
        <v>615</v>
      </c>
      <c r="D46" s="43"/>
      <c r="E46" s="43"/>
      <c r="F46" s="43"/>
      <c r="G46" s="43"/>
      <c r="H46" s="43"/>
      <c r="I46" s="118"/>
      <c r="J46" s="43"/>
      <c r="K46" s="46"/>
    </row>
    <row r="47" spans="2:11" s="1" customFormat="1" ht="23.25" customHeight="1">
      <c r="B47" s="42"/>
      <c r="C47" s="43"/>
      <c r="D47" s="43"/>
      <c r="E47" s="394" t="str">
        <f>E9</f>
        <v>VRN - Vedlejší rozpočtové náklady</v>
      </c>
      <c r="F47" s="395"/>
      <c r="G47" s="395"/>
      <c r="H47" s="395"/>
      <c r="I47" s="11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8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Čáslav</v>
      </c>
      <c r="G49" s="43"/>
      <c r="H49" s="43"/>
      <c r="I49" s="119" t="s">
        <v>26</v>
      </c>
      <c r="J49" s="120" t="str">
        <f>IF(J12="","",J12)</f>
        <v>9.3.2017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8"/>
      <c r="J50" s="43"/>
      <c r="K50" s="46"/>
    </row>
    <row r="51" spans="2:11" s="1" customFormat="1" ht="13.5">
      <c r="B51" s="42"/>
      <c r="C51" s="37" t="s">
        <v>32</v>
      </c>
      <c r="D51" s="43"/>
      <c r="E51" s="43"/>
      <c r="F51" s="35" t="str">
        <f>E15</f>
        <v>NZM Praha</v>
      </c>
      <c r="G51" s="43"/>
      <c r="H51" s="43"/>
      <c r="I51" s="119" t="s">
        <v>39</v>
      </c>
      <c r="J51" s="35" t="str">
        <f>E21</f>
        <v>Projektový atelier pro arch.a poz.st.</v>
      </c>
      <c r="K51" s="46"/>
    </row>
    <row r="52" spans="2:11" s="1" customFormat="1" ht="14.45" customHeight="1">
      <c r="B52" s="42"/>
      <c r="C52" s="37" t="s">
        <v>37</v>
      </c>
      <c r="D52" s="43"/>
      <c r="E52" s="43"/>
      <c r="F52" s="35" t="str">
        <f>IF(E18="","",E18)</f>
        <v/>
      </c>
      <c r="G52" s="43"/>
      <c r="H52" s="43"/>
      <c r="I52" s="11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8"/>
      <c r="J53" s="43"/>
      <c r="K53" s="46"/>
    </row>
    <row r="54" spans="2:11" s="1" customFormat="1" ht="29.25" customHeight="1">
      <c r="B54" s="42"/>
      <c r="C54" s="145" t="s">
        <v>95</v>
      </c>
      <c r="D54" s="133"/>
      <c r="E54" s="133"/>
      <c r="F54" s="133"/>
      <c r="G54" s="133"/>
      <c r="H54" s="133"/>
      <c r="I54" s="146"/>
      <c r="J54" s="147" t="s">
        <v>96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8"/>
      <c r="J55" s="43"/>
      <c r="K55" s="46"/>
    </row>
    <row r="56" spans="2:47" s="1" customFormat="1" ht="29.25" customHeight="1">
      <c r="B56" s="42"/>
      <c r="C56" s="149" t="s">
        <v>97</v>
      </c>
      <c r="D56" s="43"/>
      <c r="E56" s="43"/>
      <c r="F56" s="43"/>
      <c r="G56" s="43"/>
      <c r="H56" s="43"/>
      <c r="I56" s="118"/>
      <c r="J56" s="129">
        <f>J81</f>
        <v>0</v>
      </c>
      <c r="K56" s="46"/>
      <c r="AU56" s="24" t="s">
        <v>98</v>
      </c>
    </row>
    <row r="57" spans="2:11" s="7" customFormat="1" ht="24.95" customHeight="1">
      <c r="B57" s="150"/>
      <c r="C57" s="151"/>
      <c r="D57" s="152" t="s">
        <v>616</v>
      </c>
      <c r="E57" s="153"/>
      <c r="F57" s="153"/>
      <c r="G57" s="153"/>
      <c r="H57" s="153"/>
      <c r="I57" s="154"/>
      <c r="J57" s="155">
        <f>J82</f>
        <v>0</v>
      </c>
      <c r="K57" s="156"/>
    </row>
    <row r="58" spans="2:11" s="8" customFormat="1" ht="19.9" customHeight="1">
      <c r="B58" s="157"/>
      <c r="C58" s="158"/>
      <c r="D58" s="159" t="s">
        <v>617</v>
      </c>
      <c r="E58" s="160"/>
      <c r="F58" s="160"/>
      <c r="G58" s="160"/>
      <c r="H58" s="160"/>
      <c r="I58" s="161"/>
      <c r="J58" s="162">
        <f>J83</f>
        <v>0</v>
      </c>
      <c r="K58" s="163"/>
    </row>
    <row r="59" spans="2:11" s="8" customFormat="1" ht="19.9" customHeight="1">
      <c r="B59" s="157"/>
      <c r="C59" s="158"/>
      <c r="D59" s="159" t="s">
        <v>618</v>
      </c>
      <c r="E59" s="160"/>
      <c r="F59" s="160"/>
      <c r="G59" s="160"/>
      <c r="H59" s="160"/>
      <c r="I59" s="161"/>
      <c r="J59" s="162">
        <f>J107</f>
        <v>0</v>
      </c>
      <c r="K59" s="163"/>
    </row>
    <row r="60" spans="2:11" s="8" customFormat="1" ht="19.9" customHeight="1">
      <c r="B60" s="157"/>
      <c r="C60" s="158"/>
      <c r="D60" s="159" t="s">
        <v>619</v>
      </c>
      <c r="E60" s="160"/>
      <c r="F60" s="160"/>
      <c r="G60" s="160"/>
      <c r="H60" s="160"/>
      <c r="I60" s="161"/>
      <c r="J60" s="162">
        <f>J111</f>
        <v>0</v>
      </c>
      <c r="K60" s="163"/>
    </row>
    <row r="61" spans="2:11" s="8" customFormat="1" ht="19.9" customHeight="1">
      <c r="B61" s="157"/>
      <c r="C61" s="158"/>
      <c r="D61" s="159" t="s">
        <v>620</v>
      </c>
      <c r="E61" s="160"/>
      <c r="F61" s="160"/>
      <c r="G61" s="160"/>
      <c r="H61" s="160"/>
      <c r="I61" s="161"/>
      <c r="J61" s="162">
        <f>J115</f>
        <v>0</v>
      </c>
      <c r="K61" s="163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1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0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43"/>
      <c r="J67" s="61"/>
      <c r="K67" s="61"/>
      <c r="L67" s="62"/>
    </row>
    <row r="68" spans="2:12" s="1" customFormat="1" ht="36.95" customHeight="1">
      <c r="B68" s="42"/>
      <c r="C68" s="63" t="s">
        <v>121</v>
      </c>
      <c r="D68" s="64"/>
      <c r="E68" s="64"/>
      <c r="F68" s="64"/>
      <c r="G68" s="64"/>
      <c r="H68" s="64"/>
      <c r="I68" s="164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64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64"/>
      <c r="J70" s="64"/>
      <c r="K70" s="64"/>
      <c r="L70" s="62"/>
    </row>
    <row r="71" spans="2:12" s="1" customFormat="1" ht="22.5" customHeight="1">
      <c r="B71" s="42"/>
      <c r="C71" s="64"/>
      <c r="D71" s="64"/>
      <c r="E71" s="400" t="str">
        <f>E7</f>
        <v>NZM- Čáslav, Rekonstrukce haly K</v>
      </c>
      <c r="F71" s="401"/>
      <c r="G71" s="401"/>
      <c r="H71" s="401"/>
      <c r="I71" s="164"/>
      <c r="J71" s="64"/>
      <c r="K71" s="64"/>
      <c r="L71" s="62"/>
    </row>
    <row r="72" spans="2:12" s="1" customFormat="1" ht="14.45" customHeight="1">
      <c r="B72" s="42"/>
      <c r="C72" s="66" t="s">
        <v>615</v>
      </c>
      <c r="D72" s="64"/>
      <c r="E72" s="64"/>
      <c r="F72" s="64"/>
      <c r="G72" s="64"/>
      <c r="H72" s="64"/>
      <c r="I72" s="164"/>
      <c r="J72" s="64"/>
      <c r="K72" s="64"/>
      <c r="L72" s="62"/>
    </row>
    <row r="73" spans="2:12" s="1" customFormat="1" ht="23.25" customHeight="1">
      <c r="B73" s="42"/>
      <c r="C73" s="64"/>
      <c r="D73" s="64"/>
      <c r="E73" s="374" t="str">
        <f>E9</f>
        <v>VRN - Vedlejší rozpočtové náklady</v>
      </c>
      <c r="F73" s="396"/>
      <c r="G73" s="396"/>
      <c r="H73" s="396"/>
      <c r="I73" s="164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64"/>
      <c r="J74" s="64"/>
      <c r="K74" s="64"/>
      <c r="L74" s="62"/>
    </row>
    <row r="75" spans="2:12" s="1" customFormat="1" ht="18" customHeight="1">
      <c r="B75" s="42"/>
      <c r="C75" s="66" t="s">
        <v>24</v>
      </c>
      <c r="D75" s="64"/>
      <c r="E75" s="64"/>
      <c r="F75" s="165" t="str">
        <f>F12</f>
        <v>Čáslav</v>
      </c>
      <c r="G75" s="64"/>
      <c r="H75" s="64"/>
      <c r="I75" s="166" t="s">
        <v>26</v>
      </c>
      <c r="J75" s="74" t="str">
        <f>IF(J12="","",J12)</f>
        <v>9.3.2017</v>
      </c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64"/>
      <c r="J76" s="64"/>
      <c r="K76" s="64"/>
      <c r="L76" s="62"/>
    </row>
    <row r="77" spans="2:12" s="1" customFormat="1" ht="13.5">
      <c r="B77" s="42"/>
      <c r="C77" s="66" t="s">
        <v>32</v>
      </c>
      <c r="D77" s="64"/>
      <c r="E77" s="64"/>
      <c r="F77" s="165" t="str">
        <f>E15</f>
        <v>NZM Praha</v>
      </c>
      <c r="G77" s="64"/>
      <c r="H77" s="64"/>
      <c r="I77" s="166" t="s">
        <v>39</v>
      </c>
      <c r="J77" s="165" t="str">
        <f>E21</f>
        <v>Projektový atelier pro arch.a poz.st.</v>
      </c>
      <c r="K77" s="64"/>
      <c r="L77" s="62"/>
    </row>
    <row r="78" spans="2:12" s="1" customFormat="1" ht="14.45" customHeight="1">
      <c r="B78" s="42"/>
      <c r="C78" s="66" t="s">
        <v>37</v>
      </c>
      <c r="D78" s="64"/>
      <c r="E78" s="64"/>
      <c r="F78" s="165" t="str">
        <f>IF(E18="","",E18)</f>
        <v/>
      </c>
      <c r="G78" s="64"/>
      <c r="H78" s="64"/>
      <c r="I78" s="164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64"/>
      <c r="J79" s="64"/>
      <c r="K79" s="64"/>
      <c r="L79" s="62"/>
    </row>
    <row r="80" spans="2:20" s="9" customFormat="1" ht="29.25" customHeight="1">
      <c r="B80" s="167"/>
      <c r="C80" s="168" t="s">
        <v>122</v>
      </c>
      <c r="D80" s="169" t="s">
        <v>62</v>
      </c>
      <c r="E80" s="169" t="s">
        <v>58</v>
      </c>
      <c r="F80" s="169" t="s">
        <v>123</v>
      </c>
      <c r="G80" s="169" t="s">
        <v>124</v>
      </c>
      <c r="H80" s="169" t="s">
        <v>125</v>
      </c>
      <c r="I80" s="170" t="s">
        <v>126</v>
      </c>
      <c r="J80" s="169" t="s">
        <v>96</v>
      </c>
      <c r="K80" s="171" t="s">
        <v>127</v>
      </c>
      <c r="L80" s="172"/>
      <c r="M80" s="82" t="s">
        <v>128</v>
      </c>
      <c r="N80" s="83" t="s">
        <v>47</v>
      </c>
      <c r="O80" s="83" t="s">
        <v>129</v>
      </c>
      <c r="P80" s="83" t="s">
        <v>130</v>
      </c>
      <c r="Q80" s="83" t="s">
        <v>131</v>
      </c>
      <c r="R80" s="83" t="s">
        <v>132</v>
      </c>
      <c r="S80" s="83" t="s">
        <v>133</v>
      </c>
      <c r="T80" s="84" t="s">
        <v>134</v>
      </c>
    </row>
    <row r="81" spans="2:63" s="1" customFormat="1" ht="29.25" customHeight="1">
      <c r="B81" s="42"/>
      <c r="C81" s="88" t="s">
        <v>97</v>
      </c>
      <c r="D81" s="64"/>
      <c r="E81" s="64"/>
      <c r="F81" s="64"/>
      <c r="G81" s="64"/>
      <c r="H81" s="64"/>
      <c r="I81" s="164"/>
      <c r="J81" s="173">
        <f>BK81</f>
        <v>0</v>
      </c>
      <c r="K81" s="64"/>
      <c r="L81" s="62"/>
      <c r="M81" s="85"/>
      <c r="N81" s="86"/>
      <c r="O81" s="86"/>
      <c r="P81" s="174">
        <f>P82</f>
        <v>0</v>
      </c>
      <c r="Q81" s="86"/>
      <c r="R81" s="174">
        <f>R82</f>
        <v>0</v>
      </c>
      <c r="S81" s="86"/>
      <c r="T81" s="175">
        <f>T82</f>
        <v>0</v>
      </c>
      <c r="AT81" s="24" t="s">
        <v>76</v>
      </c>
      <c r="AU81" s="24" t="s">
        <v>98</v>
      </c>
      <c r="BK81" s="176">
        <f>BK82</f>
        <v>0</v>
      </c>
    </row>
    <row r="82" spans="2:63" s="10" customFormat="1" ht="37.35" customHeight="1">
      <c r="B82" s="177"/>
      <c r="C82" s="178"/>
      <c r="D82" s="179" t="s">
        <v>76</v>
      </c>
      <c r="E82" s="180" t="s">
        <v>84</v>
      </c>
      <c r="F82" s="180" t="s">
        <v>85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P83+P107+P111+P115</f>
        <v>0</v>
      </c>
      <c r="Q82" s="185"/>
      <c r="R82" s="186">
        <f>R83+R107+R111+R115</f>
        <v>0</v>
      </c>
      <c r="S82" s="185"/>
      <c r="T82" s="187">
        <f>T83+T107+T111+T115</f>
        <v>0</v>
      </c>
      <c r="AR82" s="188" t="s">
        <v>167</v>
      </c>
      <c r="AT82" s="189" t="s">
        <v>76</v>
      </c>
      <c r="AU82" s="189" t="s">
        <v>77</v>
      </c>
      <c r="AY82" s="188" t="s">
        <v>137</v>
      </c>
      <c r="BK82" s="190">
        <f>BK83+BK107+BK111+BK115</f>
        <v>0</v>
      </c>
    </row>
    <row r="83" spans="2:63" s="10" customFormat="1" ht="19.9" customHeight="1">
      <c r="B83" s="177"/>
      <c r="C83" s="178"/>
      <c r="D83" s="191" t="s">
        <v>76</v>
      </c>
      <c r="E83" s="192" t="s">
        <v>621</v>
      </c>
      <c r="F83" s="192" t="s">
        <v>622</v>
      </c>
      <c r="G83" s="178"/>
      <c r="H83" s="178"/>
      <c r="I83" s="181"/>
      <c r="J83" s="193">
        <f>BK83</f>
        <v>0</v>
      </c>
      <c r="K83" s="178"/>
      <c r="L83" s="183"/>
      <c r="M83" s="184"/>
      <c r="N83" s="185"/>
      <c r="O83" s="185"/>
      <c r="P83" s="186">
        <f>SUM(P84:P106)</f>
        <v>0</v>
      </c>
      <c r="Q83" s="185"/>
      <c r="R83" s="186">
        <f>SUM(R84:R106)</f>
        <v>0</v>
      </c>
      <c r="S83" s="185"/>
      <c r="T83" s="187">
        <f>SUM(T84:T106)</f>
        <v>0</v>
      </c>
      <c r="AR83" s="188" t="s">
        <v>167</v>
      </c>
      <c r="AT83" s="189" t="s">
        <v>76</v>
      </c>
      <c r="AU83" s="189" t="s">
        <v>82</v>
      </c>
      <c r="AY83" s="188" t="s">
        <v>137</v>
      </c>
      <c r="BK83" s="190">
        <f>SUM(BK84:BK106)</f>
        <v>0</v>
      </c>
    </row>
    <row r="84" spans="2:65" s="1" customFormat="1" ht="31.5" customHeight="1">
      <c r="B84" s="42"/>
      <c r="C84" s="194" t="s">
        <v>82</v>
      </c>
      <c r="D84" s="194" t="s">
        <v>139</v>
      </c>
      <c r="E84" s="195" t="s">
        <v>623</v>
      </c>
      <c r="F84" s="196" t="s">
        <v>624</v>
      </c>
      <c r="G84" s="197" t="s">
        <v>251</v>
      </c>
      <c r="H84" s="198">
        <v>1</v>
      </c>
      <c r="I84" s="199"/>
      <c r="J84" s="200">
        <f>ROUND(I84*H84,2)</f>
        <v>0</v>
      </c>
      <c r="K84" s="196" t="s">
        <v>34</v>
      </c>
      <c r="L84" s="62"/>
      <c r="M84" s="201" t="s">
        <v>34</v>
      </c>
      <c r="N84" s="202" t="s">
        <v>48</v>
      </c>
      <c r="O84" s="43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24" t="s">
        <v>625</v>
      </c>
      <c r="AT84" s="24" t="s">
        <v>139</v>
      </c>
      <c r="AU84" s="24" t="s">
        <v>87</v>
      </c>
      <c r="AY84" s="24" t="s">
        <v>137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24" t="s">
        <v>82</v>
      </c>
      <c r="BK84" s="205">
        <f>ROUND(I84*H84,2)</f>
        <v>0</v>
      </c>
      <c r="BL84" s="24" t="s">
        <v>625</v>
      </c>
      <c r="BM84" s="24" t="s">
        <v>626</v>
      </c>
    </row>
    <row r="85" spans="2:51" s="11" customFormat="1" ht="13.5">
      <c r="B85" s="206"/>
      <c r="C85" s="207"/>
      <c r="D85" s="208" t="s">
        <v>146</v>
      </c>
      <c r="E85" s="209" t="s">
        <v>34</v>
      </c>
      <c r="F85" s="210" t="s">
        <v>627</v>
      </c>
      <c r="G85" s="207"/>
      <c r="H85" s="211" t="s">
        <v>34</v>
      </c>
      <c r="I85" s="212"/>
      <c r="J85" s="207"/>
      <c r="K85" s="207"/>
      <c r="L85" s="213"/>
      <c r="M85" s="214"/>
      <c r="N85" s="215"/>
      <c r="O85" s="215"/>
      <c r="P85" s="215"/>
      <c r="Q85" s="215"/>
      <c r="R85" s="215"/>
      <c r="S85" s="215"/>
      <c r="T85" s="216"/>
      <c r="AT85" s="217" t="s">
        <v>146</v>
      </c>
      <c r="AU85" s="217" t="s">
        <v>87</v>
      </c>
      <c r="AV85" s="11" t="s">
        <v>82</v>
      </c>
      <c r="AW85" s="11" t="s">
        <v>41</v>
      </c>
      <c r="AX85" s="11" t="s">
        <v>77</v>
      </c>
      <c r="AY85" s="217" t="s">
        <v>137</v>
      </c>
    </row>
    <row r="86" spans="2:51" s="11" customFormat="1" ht="13.5">
      <c r="B86" s="206"/>
      <c r="C86" s="207"/>
      <c r="D86" s="208" t="s">
        <v>146</v>
      </c>
      <c r="E86" s="209" t="s">
        <v>34</v>
      </c>
      <c r="F86" s="210" t="s">
        <v>628</v>
      </c>
      <c r="G86" s="207"/>
      <c r="H86" s="211" t="s">
        <v>34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146</v>
      </c>
      <c r="AU86" s="217" t="s">
        <v>87</v>
      </c>
      <c r="AV86" s="11" t="s">
        <v>82</v>
      </c>
      <c r="AW86" s="11" t="s">
        <v>41</v>
      </c>
      <c r="AX86" s="11" t="s">
        <v>77</v>
      </c>
      <c r="AY86" s="217" t="s">
        <v>137</v>
      </c>
    </row>
    <row r="87" spans="2:51" s="11" customFormat="1" ht="13.5">
      <c r="B87" s="206"/>
      <c r="C87" s="207"/>
      <c r="D87" s="208" t="s">
        <v>146</v>
      </c>
      <c r="E87" s="209" t="s">
        <v>34</v>
      </c>
      <c r="F87" s="210" t="s">
        <v>629</v>
      </c>
      <c r="G87" s="207"/>
      <c r="H87" s="211" t="s">
        <v>34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146</v>
      </c>
      <c r="AU87" s="217" t="s">
        <v>87</v>
      </c>
      <c r="AV87" s="11" t="s">
        <v>82</v>
      </c>
      <c r="AW87" s="11" t="s">
        <v>41</v>
      </c>
      <c r="AX87" s="11" t="s">
        <v>77</v>
      </c>
      <c r="AY87" s="217" t="s">
        <v>137</v>
      </c>
    </row>
    <row r="88" spans="2:51" s="11" customFormat="1" ht="13.5">
      <c r="B88" s="206"/>
      <c r="C88" s="207"/>
      <c r="D88" s="208" t="s">
        <v>146</v>
      </c>
      <c r="E88" s="209" t="s">
        <v>34</v>
      </c>
      <c r="F88" s="210" t="s">
        <v>630</v>
      </c>
      <c r="G88" s="207"/>
      <c r="H88" s="211" t="s">
        <v>34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146</v>
      </c>
      <c r="AU88" s="217" t="s">
        <v>87</v>
      </c>
      <c r="AV88" s="11" t="s">
        <v>82</v>
      </c>
      <c r="AW88" s="11" t="s">
        <v>41</v>
      </c>
      <c r="AX88" s="11" t="s">
        <v>77</v>
      </c>
      <c r="AY88" s="217" t="s">
        <v>137</v>
      </c>
    </row>
    <row r="89" spans="2:51" s="11" customFormat="1" ht="13.5">
      <c r="B89" s="206"/>
      <c r="C89" s="207"/>
      <c r="D89" s="208" t="s">
        <v>146</v>
      </c>
      <c r="E89" s="209" t="s">
        <v>34</v>
      </c>
      <c r="F89" s="210" t="s">
        <v>631</v>
      </c>
      <c r="G89" s="207"/>
      <c r="H89" s="211" t="s">
        <v>34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146</v>
      </c>
      <c r="AU89" s="217" t="s">
        <v>87</v>
      </c>
      <c r="AV89" s="11" t="s">
        <v>82</v>
      </c>
      <c r="AW89" s="11" t="s">
        <v>41</v>
      </c>
      <c r="AX89" s="11" t="s">
        <v>77</v>
      </c>
      <c r="AY89" s="217" t="s">
        <v>137</v>
      </c>
    </row>
    <row r="90" spans="2:51" s="11" customFormat="1" ht="13.5">
      <c r="B90" s="206"/>
      <c r="C90" s="207"/>
      <c r="D90" s="208" t="s">
        <v>146</v>
      </c>
      <c r="E90" s="209" t="s">
        <v>34</v>
      </c>
      <c r="F90" s="210" t="s">
        <v>632</v>
      </c>
      <c r="G90" s="207"/>
      <c r="H90" s="211" t="s">
        <v>34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146</v>
      </c>
      <c r="AU90" s="217" t="s">
        <v>87</v>
      </c>
      <c r="AV90" s="11" t="s">
        <v>82</v>
      </c>
      <c r="AW90" s="11" t="s">
        <v>41</v>
      </c>
      <c r="AX90" s="11" t="s">
        <v>77</v>
      </c>
      <c r="AY90" s="217" t="s">
        <v>137</v>
      </c>
    </row>
    <row r="91" spans="2:51" s="11" customFormat="1" ht="13.5">
      <c r="B91" s="206"/>
      <c r="C91" s="207"/>
      <c r="D91" s="208" t="s">
        <v>146</v>
      </c>
      <c r="E91" s="209" t="s">
        <v>34</v>
      </c>
      <c r="F91" s="210" t="s">
        <v>633</v>
      </c>
      <c r="G91" s="207"/>
      <c r="H91" s="211" t="s">
        <v>34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146</v>
      </c>
      <c r="AU91" s="217" t="s">
        <v>87</v>
      </c>
      <c r="AV91" s="11" t="s">
        <v>82</v>
      </c>
      <c r="AW91" s="11" t="s">
        <v>41</v>
      </c>
      <c r="AX91" s="11" t="s">
        <v>77</v>
      </c>
      <c r="AY91" s="217" t="s">
        <v>137</v>
      </c>
    </row>
    <row r="92" spans="2:51" s="11" customFormat="1" ht="13.5">
      <c r="B92" s="206"/>
      <c r="C92" s="207"/>
      <c r="D92" s="208" t="s">
        <v>146</v>
      </c>
      <c r="E92" s="209" t="s">
        <v>34</v>
      </c>
      <c r="F92" s="210" t="s">
        <v>634</v>
      </c>
      <c r="G92" s="207"/>
      <c r="H92" s="211" t="s">
        <v>34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146</v>
      </c>
      <c r="AU92" s="217" t="s">
        <v>87</v>
      </c>
      <c r="AV92" s="11" t="s">
        <v>82</v>
      </c>
      <c r="AW92" s="11" t="s">
        <v>41</v>
      </c>
      <c r="AX92" s="11" t="s">
        <v>77</v>
      </c>
      <c r="AY92" s="217" t="s">
        <v>137</v>
      </c>
    </row>
    <row r="93" spans="2:51" s="12" customFormat="1" ht="13.5">
      <c r="B93" s="218"/>
      <c r="C93" s="219"/>
      <c r="D93" s="208" t="s">
        <v>146</v>
      </c>
      <c r="E93" s="220" t="s">
        <v>34</v>
      </c>
      <c r="F93" s="221" t="s">
        <v>82</v>
      </c>
      <c r="G93" s="219"/>
      <c r="H93" s="222">
        <v>1</v>
      </c>
      <c r="I93" s="223"/>
      <c r="J93" s="219"/>
      <c r="K93" s="219"/>
      <c r="L93" s="224"/>
      <c r="M93" s="225"/>
      <c r="N93" s="226"/>
      <c r="O93" s="226"/>
      <c r="P93" s="226"/>
      <c r="Q93" s="226"/>
      <c r="R93" s="226"/>
      <c r="S93" s="226"/>
      <c r="T93" s="227"/>
      <c r="AT93" s="228" t="s">
        <v>146</v>
      </c>
      <c r="AU93" s="228" t="s">
        <v>87</v>
      </c>
      <c r="AV93" s="12" t="s">
        <v>87</v>
      </c>
      <c r="AW93" s="12" t="s">
        <v>41</v>
      </c>
      <c r="AX93" s="12" t="s">
        <v>77</v>
      </c>
      <c r="AY93" s="228" t="s">
        <v>137</v>
      </c>
    </row>
    <row r="94" spans="2:51" s="13" customFormat="1" ht="13.5">
      <c r="B94" s="229"/>
      <c r="C94" s="230"/>
      <c r="D94" s="231" t="s">
        <v>146</v>
      </c>
      <c r="E94" s="232" t="s">
        <v>34</v>
      </c>
      <c r="F94" s="233" t="s">
        <v>150</v>
      </c>
      <c r="G94" s="230"/>
      <c r="H94" s="234">
        <v>1</v>
      </c>
      <c r="I94" s="235"/>
      <c r="J94" s="230"/>
      <c r="K94" s="230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146</v>
      </c>
      <c r="AU94" s="240" t="s">
        <v>87</v>
      </c>
      <c r="AV94" s="13" t="s">
        <v>144</v>
      </c>
      <c r="AW94" s="13" t="s">
        <v>41</v>
      </c>
      <c r="AX94" s="13" t="s">
        <v>82</v>
      </c>
      <c r="AY94" s="240" t="s">
        <v>137</v>
      </c>
    </row>
    <row r="95" spans="2:65" s="1" customFormat="1" ht="22.5" customHeight="1">
      <c r="B95" s="42"/>
      <c r="C95" s="194" t="s">
        <v>87</v>
      </c>
      <c r="D95" s="194" t="s">
        <v>139</v>
      </c>
      <c r="E95" s="195" t="s">
        <v>635</v>
      </c>
      <c r="F95" s="196" t="s">
        <v>636</v>
      </c>
      <c r="G95" s="197" t="s">
        <v>251</v>
      </c>
      <c r="H95" s="198">
        <v>1</v>
      </c>
      <c r="I95" s="199"/>
      <c r="J95" s="200">
        <f>ROUND(I95*H95,2)</f>
        <v>0</v>
      </c>
      <c r="K95" s="196" t="s">
        <v>637</v>
      </c>
      <c r="L95" s="62"/>
      <c r="M95" s="201" t="s">
        <v>34</v>
      </c>
      <c r="N95" s="202" t="s">
        <v>48</v>
      </c>
      <c r="O95" s="43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24" t="s">
        <v>625</v>
      </c>
      <c r="AT95" s="24" t="s">
        <v>139</v>
      </c>
      <c r="AU95" s="24" t="s">
        <v>87</v>
      </c>
      <c r="AY95" s="24" t="s">
        <v>137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24" t="s">
        <v>82</v>
      </c>
      <c r="BK95" s="205">
        <f>ROUND(I95*H95,2)</f>
        <v>0</v>
      </c>
      <c r="BL95" s="24" t="s">
        <v>625</v>
      </c>
      <c r="BM95" s="24" t="s">
        <v>638</v>
      </c>
    </row>
    <row r="96" spans="2:51" s="12" customFormat="1" ht="13.5">
      <c r="B96" s="218"/>
      <c r="C96" s="219"/>
      <c r="D96" s="208" t="s">
        <v>146</v>
      </c>
      <c r="E96" s="220" t="s">
        <v>34</v>
      </c>
      <c r="F96" s="221" t="s">
        <v>82</v>
      </c>
      <c r="G96" s="219"/>
      <c r="H96" s="222">
        <v>1</v>
      </c>
      <c r="I96" s="223"/>
      <c r="J96" s="219"/>
      <c r="K96" s="219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146</v>
      </c>
      <c r="AU96" s="228" t="s">
        <v>87</v>
      </c>
      <c r="AV96" s="12" t="s">
        <v>87</v>
      </c>
      <c r="AW96" s="12" t="s">
        <v>41</v>
      </c>
      <c r="AX96" s="12" t="s">
        <v>77</v>
      </c>
      <c r="AY96" s="228" t="s">
        <v>137</v>
      </c>
    </row>
    <row r="97" spans="2:51" s="13" customFormat="1" ht="13.5">
      <c r="B97" s="229"/>
      <c r="C97" s="230"/>
      <c r="D97" s="231" t="s">
        <v>146</v>
      </c>
      <c r="E97" s="232" t="s">
        <v>34</v>
      </c>
      <c r="F97" s="233" t="s">
        <v>150</v>
      </c>
      <c r="G97" s="230"/>
      <c r="H97" s="234">
        <v>1</v>
      </c>
      <c r="I97" s="235"/>
      <c r="J97" s="230"/>
      <c r="K97" s="230"/>
      <c r="L97" s="236"/>
      <c r="M97" s="237"/>
      <c r="N97" s="238"/>
      <c r="O97" s="238"/>
      <c r="P97" s="238"/>
      <c r="Q97" s="238"/>
      <c r="R97" s="238"/>
      <c r="S97" s="238"/>
      <c r="T97" s="239"/>
      <c r="AT97" s="240" t="s">
        <v>146</v>
      </c>
      <c r="AU97" s="240" t="s">
        <v>87</v>
      </c>
      <c r="AV97" s="13" t="s">
        <v>144</v>
      </c>
      <c r="AW97" s="13" t="s">
        <v>41</v>
      </c>
      <c r="AX97" s="13" t="s">
        <v>82</v>
      </c>
      <c r="AY97" s="240" t="s">
        <v>137</v>
      </c>
    </row>
    <row r="98" spans="2:65" s="1" customFormat="1" ht="22.5" customHeight="1">
      <c r="B98" s="42"/>
      <c r="C98" s="194" t="s">
        <v>156</v>
      </c>
      <c r="D98" s="194" t="s">
        <v>139</v>
      </c>
      <c r="E98" s="195" t="s">
        <v>639</v>
      </c>
      <c r="F98" s="196" t="s">
        <v>640</v>
      </c>
      <c r="G98" s="197" t="s">
        <v>251</v>
      </c>
      <c r="H98" s="198">
        <v>1</v>
      </c>
      <c r="I98" s="199"/>
      <c r="J98" s="200">
        <f>ROUND(I98*H98,2)</f>
        <v>0</v>
      </c>
      <c r="K98" s="196" t="s">
        <v>637</v>
      </c>
      <c r="L98" s="62"/>
      <c r="M98" s="201" t="s">
        <v>34</v>
      </c>
      <c r="N98" s="202" t="s">
        <v>48</v>
      </c>
      <c r="O98" s="43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24" t="s">
        <v>625</v>
      </c>
      <c r="AT98" s="24" t="s">
        <v>139</v>
      </c>
      <c r="AU98" s="24" t="s">
        <v>87</v>
      </c>
      <c r="AY98" s="24" t="s">
        <v>137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4" t="s">
        <v>82</v>
      </c>
      <c r="BK98" s="205">
        <f>ROUND(I98*H98,2)</f>
        <v>0</v>
      </c>
      <c r="BL98" s="24" t="s">
        <v>625</v>
      </c>
      <c r="BM98" s="24" t="s">
        <v>641</v>
      </c>
    </row>
    <row r="99" spans="2:51" s="12" customFormat="1" ht="13.5">
      <c r="B99" s="218"/>
      <c r="C99" s="219"/>
      <c r="D99" s="208" t="s">
        <v>146</v>
      </c>
      <c r="E99" s="220" t="s">
        <v>34</v>
      </c>
      <c r="F99" s="221" t="s">
        <v>82</v>
      </c>
      <c r="G99" s="219"/>
      <c r="H99" s="222">
        <v>1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AT99" s="228" t="s">
        <v>146</v>
      </c>
      <c r="AU99" s="228" t="s">
        <v>87</v>
      </c>
      <c r="AV99" s="12" t="s">
        <v>87</v>
      </c>
      <c r="AW99" s="12" t="s">
        <v>41</v>
      </c>
      <c r="AX99" s="12" t="s">
        <v>77</v>
      </c>
      <c r="AY99" s="228" t="s">
        <v>137</v>
      </c>
    </row>
    <row r="100" spans="2:51" s="13" customFormat="1" ht="13.5">
      <c r="B100" s="229"/>
      <c r="C100" s="230"/>
      <c r="D100" s="231" t="s">
        <v>146</v>
      </c>
      <c r="E100" s="232" t="s">
        <v>34</v>
      </c>
      <c r="F100" s="233" t="s">
        <v>150</v>
      </c>
      <c r="G100" s="230"/>
      <c r="H100" s="234">
        <v>1</v>
      </c>
      <c r="I100" s="235"/>
      <c r="J100" s="230"/>
      <c r="K100" s="230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146</v>
      </c>
      <c r="AU100" s="240" t="s">
        <v>87</v>
      </c>
      <c r="AV100" s="13" t="s">
        <v>144</v>
      </c>
      <c r="AW100" s="13" t="s">
        <v>41</v>
      </c>
      <c r="AX100" s="13" t="s">
        <v>82</v>
      </c>
      <c r="AY100" s="240" t="s">
        <v>137</v>
      </c>
    </row>
    <row r="101" spans="2:65" s="1" customFormat="1" ht="22.5" customHeight="1">
      <c r="B101" s="42"/>
      <c r="C101" s="194" t="s">
        <v>144</v>
      </c>
      <c r="D101" s="194" t="s">
        <v>139</v>
      </c>
      <c r="E101" s="195" t="s">
        <v>642</v>
      </c>
      <c r="F101" s="196" t="s">
        <v>643</v>
      </c>
      <c r="G101" s="197" t="s">
        <v>251</v>
      </c>
      <c r="H101" s="198">
        <v>1</v>
      </c>
      <c r="I101" s="199"/>
      <c r="J101" s="200">
        <f>ROUND(I101*H101,2)</f>
        <v>0</v>
      </c>
      <c r="K101" s="196" t="s">
        <v>644</v>
      </c>
      <c r="L101" s="62"/>
      <c r="M101" s="201" t="s">
        <v>34</v>
      </c>
      <c r="N101" s="202" t="s">
        <v>48</v>
      </c>
      <c r="O101" s="43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24" t="s">
        <v>625</v>
      </c>
      <c r="AT101" s="24" t="s">
        <v>139</v>
      </c>
      <c r="AU101" s="24" t="s">
        <v>87</v>
      </c>
      <c r="AY101" s="24" t="s">
        <v>137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82</v>
      </c>
      <c r="BK101" s="205">
        <f>ROUND(I101*H101,2)</f>
        <v>0</v>
      </c>
      <c r="BL101" s="24" t="s">
        <v>625</v>
      </c>
      <c r="BM101" s="24" t="s">
        <v>645</v>
      </c>
    </row>
    <row r="102" spans="2:51" s="12" customFormat="1" ht="13.5">
      <c r="B102" s="218"/>
      <c r="C102" s="219"/>
      <c r="D102" s="208" t="s">
        <v>146</v>
      </c>
      <c r="E102" s="220" t="s">
        <v>34</v>
      </c>
      <c r="F102" s="221" t="s">
        <v>82</v>
      </c>
      <c r="G102" s="219"/>
      <c r="H102" s="222">
        <v>1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146</v>
      </c>
      <c r="AU102" s="228" t="s">
        <v>87</v>
      </c>
      <c r="AV102" s="12" t="s">
        <v>87</v>
      </c>
      <c r="AW102" s="12" t="s">
        <v>41</v>
      </c>
      <c r="AX102" s="12" t="s">
        <v>77</v>
      </c>
      <c r="AY102" s="228" t="s">
        <v>137</v>
      </c>
    </row>
    <row r="103" spans="2:51" s="13" customFormat="1" ht="13.5">
      <c r="B103" s="229"/>
      <c r="C103" s="230"/>
      <c r="D103" s="231" t="s">
        <v>146</v>
      </c>
      <c r="E103" s="232" t="s">
        <v>34</v>
      </c>
      <c r="F103" s="233" t="s">
        <v>150</v>
      </c>
      <c r="G103" s="230"/>
      <c r="H103" s="234">
        <v>1</v>
      </c>
      <c r="I103" s="235"/>
      <c r="J103" s="230"/>
      <c r="K103" s="230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146</v>
      </c>
      <c r="AU103" s="240" t="s">
        <v>87</v>
      </c>
      <c r="AV103" s="13" t="s">
        <v>144</v>
      </c>
      <c r="AW103" s="13" t="s">
        <v>41</v>
      </c>
      <c r="AX103" s="13" t="s">
        <v>82</v>
      </c>
      <c r="AY103" s="240" t="s">
        <v>137</v>
      </c>
    </row>
    <row r="104" spans="2:65" s="1" customFormat="1" ht="31.5" customHeight="1">
      <c r="B104" s="42"/>
      <c r="C104" s="194" t="s">
        <v>167</v>
      </c>
      <c r="D104" s="194" t="s">
        <v>139</v>
      </c>
      <c r="E104" s="195" t="s">
        <v>646</v>
      </c>
      <c r="F104" s="196" t="s">
        <v>647</v>
      </c>
      <c r="G104" s="197" t="s">
        <v>251</v>
      </c>
      <c r="H104" s="198">
        <v>1</v>
      </c>
      <c r="I104" s="199"/>
      <c r="J104" s="200">
        <f>ROUND(I104*H104,2)</f>
        <v>0</v>
      </c>
      <c r="K104" s="196" t="s">
        <v>637</v>
      </c>
      <c r="L104" s="62"/>
      <c r="M104" s="201" t="s">
        <v>34</v>
      </c>
      <c r="N104" s="202" t="s">
        <v>48</v>
      </c>
      <c r="O104" s="43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4" t="s">
        <v>625</v>
      </c>
      <c r="AT104" s="24" t="s">
        <v>139</v>
      </c>
      <c r="AU104" s="24" t="s">
        <v>87</v>
      </c>
      <c r="AY104" s="24" t="s">
        <v>137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82</v>
      </c>
      <c r="BK104" s="205">
        <f>ROUND(I104*H104,2)</f>
        <v>0</v>
      </c>
      <c r="BL104" s="24" t="s">
        <v>625</v>
      </c>
      <c r="BM104" s="24" t="s">
        <v>648</v>
      </c>
    </row>
    <row r="105" spans="2:51" s="12" customFormat="1" ht="13.5">
      <c r="B105" s="218"/>
      <c r="C105" s="219"/>
      <c r="D105" s="208" t="s">
        <v>146</v>
      </c>
      <c r="E105" s="220" t="s">
        <v>34</v>
      </c>
      <c r="F105" s="221" t="s">
        <v>82</v>
      </c>
      <c r="G105" s="219"/>
      <c r="H105" s="222">
        <v>1</v>
      </c>
      <c r="I105" s="223"/>
      <c r="J105" s="219"/>
      <c r="K105" s="219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146</v>
      </c>
      <c r="AU105" s="228" t="s">
        <v>87</v>
      </c>
      <c r="AV105" s="12" t="s">
        <v>87</v>
      </c>
      <c r="AW105" s="12" t="s">
        <v>41</v>
      </c>
      <c r="AX105" s="12" t="s">
        <v>77</v>
      </c>
      <c r="AY105" s="228" t="s">
        <v>137</v>
      </c>
    </row>
    <row r="106" spans="2:51" s="13" customFormat="1" ht="13.5">
      <c r="B106" s="229"/>
      <c r="C106" s="230"/>
      <c r="D106" s="208" t="s">
        <v>146</v>
      </c>
      <c r="E106" s="241" t="s">
        <v>34</v>
      </c>
      <c r="F106" s="242" t="s">
        <v>150</v>
      </c>
      <c r="G106" s="230"/>
      <c r="H106" s="243">
        <v>1</v>
      </c>
      <c r="I106" s="235"/>
      <c r="J106" s="230"/>
      <c r="K106" s="230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146</v>
      </c>
      <c r="AU106" s="240" t="s">
        <v>87</v>
      </c>
      <c r="AV106" s="13" t="s">
        <v>144</v>
      </c>
      <c r="AW106" s="13" t="s">
        <v>41</v>
      </c>
      <c r="AX106" s="13" t="s">
        <v>82</v>
      </c>
      <c r="AY106" s="240" t="s">
        <v>137</v>
      </c>
    </row>
    <row r="107" spans="2:63" s="10" customFormat="1" ht="29.85" customHeight="1">
      <c r="B107" s="177"/>
      <c r="C107" s="178"/>
      <c r="D107" s="191" t="s">
        <v>76</v>
      </c>
      <c r="E107" s="192" t="s">
        <v>649</v>
      </c>
      <c r="F107" s="192" t="s">
        <v>650</v>
      </c>
      <c r="G107" s="178"/>
      <c r="H107" s="178"/>
      <c r="I107" s="181"/>
      <c r="J107" s="193">
        <f>BK107</f>
        <v>0</v>
      </c>
      <c r="K107" s="178"/>
      <c r="L107" s="183"/>
      <c r="M107" s="184"/>
      <c r="N107" s="185"/>
      <c r="O107" s="185"/>
      <c r="P107" s="186">
        <f>SUM(P108:P110)</f>
        <v>0</v>
      </c>
      <c r="Q107" s="185"/>
      <c r="R107" s="186">
        <f>SUM(R108:R110)</f>
        <v>0</v>
      </c>
      <c r="S107" s="185"/>
      <c r="T107" s="187">
        <f>SUM(T108:T110)</f>
        <v>0</v>
      </c>
      <c r="AR107" s="188" t="s">
        <v>167</v>
      </c>
      <c r="AT107" s="189" t="s">
        <v>76</v>
      </c>
      <c r="AU107" s="189" t="s">
        <v>82</v>
      </c>
      <c r="AY107" s="188" t="s">
        <v>137</v>
      </c>
      <c r="BK107" s="190">
        <f>SUM(BK108:BK110)</f>
        <v>0</v>
      </c>
    </row>
    <row r="108" spans="2:65" s="1" customFormat="1" ht="22.5" customHeight="1">
      <c r="B108" s="42"/>
      <c r="C108" s="194" t="s">
        <v>172</v>
      </c>
      <c r="D108" s="194" t="s">
        <v>139</v>
      </c>
      <c r="E108" s="195" t="s">
        <v>651</v>
      </c>
      <c r="F108" s="196" t="s">
        <v>652</v>
      </c>
      <c r="G108" s="197" t="s">
        <v>251</v>
      </c>
      <c r="H108" s="198">
        <v>1</v>
      </c>
      <c r="I108" s="199"/>
      <c r="J108" s="200">
        <f>ROUND(I108*H108,2)</f>
        <v>0</v>
      </c>
      <c r="K108" s="196" t="s">
        <v>637</v>
      </c>
      <c r="L108" s="62"/>
      <c r="M108" s="201" t="s">
        <v>34</v>
      </c>
      <c r="N108" s="202" t="s">
        <v>48</v>
      </c>
      <c r="O108" s="43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24" t="s">
        <v>625</v>
      </c>
      <c r="AT108" s="24" t="s">
        <v>139</v>
      </c>
      <c r="AU108" s="24" t="s">
        <v>87</v>
      </c>
      <c r="AY108" s="24" t="s">
        <v>137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4" t="s">
        <v>82</v>
      </c>
      <c r="BK108" s="205">
        <f>ROUND(I108*H108,2)</f>
        <v>0</v>
      </c>
      <c r="BL108" s="24" t="s">
        <v>625</v>
      </c>
      <c r="BM108" s="24" t="s">
        <v>653</v>
      </c>
    </row>
    <row r="109" spans="2:51" s="12" customFormat="1" ht="13.5">
      <c r="B109" s="218"/>
      <c r="C109" s="219"/>
      <c r="D109" s="208" t="s">
        <v>146</v>
      </c>
      <c r="E109" s="220" t="s">
        <v>34</v>
      </c>
      <c r="F109" s="221" t="s">
        <v>82</v>
      </c>
      <c r="G109" s="219"/>
      <c r="H109" s="222">
        <v>1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146</v>
      </c>
      <c r="AU109" s="228" t="s">
        <v>87</v>
      </c>
      <c r="AV109" s="12" t="s">
        <v>87</v>
      </c>
      <c r="AW109" s="12" t="s">
        <v>41</v>
      </c>
      <c r="AX109" s="12" t="s">
        <v>77</v>
      </c>
      <c r="AY109" s="228" t="s">
        <v>137</v>
      </c>
    </row>
    <row r="110" spans="2:51" s="13" customFormat="1" ht="13.5">
      <c r="B110" s="229"/>
      <c r="C110" s="230"/>
      <c r="D110" s="208" t="s">
        <v>146</v>
      </c>
      <c r="E110" s="241" t="s">
        <v>34</v>
      </c>
      <c r="F110" s="242" t="s">
        <v>150</v>
      </c>
      <c r="G110" s="230"/>
      <c r="H110" s="243">
        <v>1</v>
      </c>
      <c r="I110" s="235"/>
      <c r="J110" s="230"/>
      <c r="K110" s="230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146</v>
      </c>
      <c r="AU110" s="240" t="s">
        <v>87</v>
      </c>
      <c r="AV110" s="13" t="s">
        <v>144</v>
      </c>
      <c r="AW110" s="13" t="s">
        <v>41</v>
      </c>
      <c r="AX110" s="13" t="s">
        <v>82</v>
      </c>
      <c r="AY110" s="240" t="s">
        <v>137</v>
      </c>
    </row>
    <row r="111" spans="2:63" s="10" customFormat="1" ht="29.85" customHeight="1">
      <c r="B111" s="177"/>
      <c r="C111" s="178"/>
      <c r="D111" s="191" t="s">
        <v>76</v>
      </c>
      <c r="E111" s="192" t="s">
        <v>654</v>
      </c>
      <c r="F111" s="192" t="s">
        <v>655</v>
      </c>
      <c r="G111" s="178"/>
      <c r="H111" s="178"/>
      <c r="I111" s="181"/>
      <c r="J111" s="193">
        <f>BK111</f>
        <v>0</v>
      </c>
      <c r="K111" s="178"/>
      <c r="L111" s="183"/>
      <c r="M111" s="184"/>
      <c r="N111" s="185"/>
      <c r="O111" s="185"/>
      <c r="P111" s="186">
        <f>SUM(P112:P114)</f>
        <v>0</v>
      </c>
      <c r="Q111" s="185"/>
      <c r="R111" s="186">
        <f>SUM(R112:R114)</f>
        <v>0</v>
      </c>
      <c r="S111" s="185"/>
      <c r="T111" s="187">
        <f>SUM(T112:T114)</f>
        <v>0</v>
      </c>
      <c r="AR111" s="188" t="s">
        <v>167</v>
      </c>
      <c r="AT111" s="189" t="s">
        <v>76</v>
      </c>
      <c r="AU111" s="189" t="s">
        <v>82</v>
      </c>
      <c r="AY111" s="188" t="s">
        <v>137</v>
      </c>
      <c r="BK111" s="190">
        <f>SUM(BK112:BK114)</f>
        <v>0</v>
      </c>
    </row>
    <row r="112" spans="2:65" s="1" customFormat="1" ht="22.5" customHeight="1">
      <c r="B112" s="42"/>
      <c r="C112" s="194" t="s">
        <v>176</v>
      </c>
      <c r="D112" s="194" t="s">
        <v>139</v>
      </c>
      <c r="E112" s="195" t="s">
        <v>656</v>
      </c>
      <c r="F112" s="196" t="s">
        <v>657</v>
      </c>
      <c r="G112" s="197" t="s">
        <v>251</v>
      </c>
      <c r="H112" s="198">
        <v>1</v>
      </c>
      <c r="I112" s="199"/>
      <c r="J112" s="200">
        <f>ROUND(I112*H112,2)</f>
        <v>0</v>
      </c>
      <c r="K112" s="196" t="s">
        <v>637</v>
      </c>
      <c r="L112" s="62"/>
      <c r="M112" s="201" t="s">
        <v>34</v>
      </c>
      <c r="N112" s="202" t="s">
        <v>48</v>
      </c>
      <c r="O112" s="43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AR112" s="24" t="s">
        <v>625</v>
      </c>
      <c r="AT112" s="24" t="s">
        <v>139</v>
      </c>
      <c r="AU112" s="24" t="s">
        <v>87</v>
      </c>
      <c r="AY112" s="24" t="s">
        <v>137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24" t="s">
        <v>82</v>
      </c>
      <c r="BK112" s="205">
        <f>ROUND(I112*H112,2)</f>
        <v>0</v>
      </c>
      <c r="BL112" s="24" t="s">
        <v>625</v>
      </c>
      <c r="BM112" s="24" t="s">
        <v>658</v>
      </c>
    </row>
    <row r="113" spans="2:51" s="12" customFormat="1" ht="13.5">
      <c r="B113" s="218"/>
      <c r="C113" s="219"/>
      <c r="D113" s="208" t="s">
        <v>146</v>
      </c>
      <c r="E113" s="220" t="s">
        <v>34</v>
      </c>
      <c r="F113" s="221" t="s">
        <v>82</v>
      </c>
      <c r="G113" s="219"/>
      <c r="H113" s="222">
        <v>1</v>
      </c>
      <c r="I113" s="223"/>
      <c r="J113" s="219"/>
      <c r="K113" s="219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146</v>
      </c>
      <c r="AU113" s="228" t="s">
        <v>87</v>
      </c>
      <c r="AV113" s="12" t="s">
        <v>87</v>
      </c>
      <c r="AW113" s="12" t="s">
        <v>41</v>
      </c>
      <c r="AX113" s="12" t="s">
        <v>77</v>
      </c>
      <c r="AY113" s="228" t="s">
        <v>137</v>
      </c>
    </row>
    <row r="114" spans="2:51" s="13" customFormat="1" ht="13.5">
      <c r="B114" s="229"/>
      <c r="C114" s="230"/>
      <c r="D114" s="208" t="s">
        <v>146</v>
      </c>
      <c r="E114" s="241" t="s">
        <v>34</v>
      </c>
      <c r="F114" s="242" t="s">
        <v>150</v>
      </c>
      <c r="G114" s="230"/>
      <c r="H114" s="243">
        <v>1</v>
      </c>
      <c r="I114" s="235"/>
      <c r="J114" s="230"/>
      <c r="K114" s="230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146</v>
      </c>
      <c r="AU114" s="240" t="s">
        <v>87</v>
      </c>
      <c r="AV114" s="13" t="s">
        <v>144</v>
      </c>
      <c r="AW114" s="13" t="s">
        <v>41</v>
      </c>
      <c r="AX114" s="13" t="s">
        <v>82</v>
      </c>
      <c r="AY114" s="240" t="s">
        <v>137</v>
      </c>
    </row>
    <row r="115" spans="2:63" s="10" customFormat="1" ht="29.85" customHeight="1">
      <c r="B115" s="177"/>
      <c r="C115" s="178"/>
      <c r="D115" s="191" t="s">
        <v>76</v>
      </c>
      <c r="E115" s="192" t="s">
        <v>659</v>
      </c>
      <c r="F115" s="192" t="s">
        <v>660</v>
      </c>
      <c r="G115" s="178"/>
      <c r="H115" s="178"/>
      <c r="I115" s="181"/>
      <c r="J115" s="193">
        <f>BK115</f>
        <v>0</v>
      </c>
      <c r="K115" s="178"/>
      <c r="L115" s="183"/>
      <c r="M115" s="184"/>
      <c r="N115" s="185"/>
      <c r="O115" s="185"/>
      <c r="P115" s="186">
        <f>SUM(P116:P126)</f>
        <v>0</v>
      </c>
      <c r="Q115" s="185"/>
      <c r="R115" s="186">
        <f>SUM(R116:R126)</f>
        <v>0</v>
      </c>
      <c r="S115" s="185"/>
      <c r="T115" s="187">
        <f>SUM(T116:T126)</f>
        <v>0</v>
      </c>
      <c r="AR115" s="188" t="s">
        <v>167</v>
      </c>
      <c r="AT115" s="189" t="s">
        <v>76</v>
      </c>
      <c r="AU115" s="189" t="s">
        <v>82</v>
      </c>
      <c r="AY115" s="188" t="s">
        <v>137</v>
      </c>
      <c r="BK115" s="190">
        <f>SUM(BK116:BK126)</f>
        <v>0</v>
      </c>
    </row>
    <row r="116" spans="2:65" s="1" customFormat="1" ht="22.5" customHeight="1">
      <c r="B116" s="42"/>
      <c r="C116" s="194" t="s">
        <v>183</v>
      </c>
      <c r="D116" s="194" t="s">
        <v>139</v>
      </c>
      <c r="E116" s="195" t="s">
        <v>661</v>
      </c>
      <c r="F116" s="196" t="s">
        <v>662</v>
      </c>
      <c r="G116" s="197" t="s">
        <v>251</v>
      </c>
      <c r="H116" s="198">
        <v>1</v>
      </c>
      <c r="I116" s="199"/>
      <c r="J116" s="200">
        <f>ROUND(I116*H116,2)</f>
        <v>0</v>
      </c>
      <c r="K116" s="196" t="s">
        <v>637</v>
      </c>
      <c r="L116" s="62"/>
      <c r="M116" s="201" t="s">
        <v>34</v>
      </c>
      <c r="N116" s="202" t="s">
        <v>48</v>
      </c>
      <c r="O116" s="43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AR116" s="24" t="s">
        <v>625</v>
      </c>
      <c r="AT116" s="24" t="s">
        <v>139</v>
      </c>
      <c r="AU116" s="24" t="s">
        <v>87</v>
      </c>
      <c r="AY116" s="24" t="s">
        <v>137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4" t="s">
        <v>82</v>
      </c>
      <c r="BK116" s="205">
        <f>ROUND(I116*H116,2)</f>
        <v>0</v>
      </c>
      <c r="BL116" s="24" t="s">
        <v>625</v>
      </c>
      <c r="BM116" s="24" t="s">
        <v>663</v>
      </c>
    </row>
    <row r="117" spans="2:51" s="11" customFormat="1" ht="13.5">
      <c r="B117" s="206"/>
      <c r="C117" s="207"/>
      <c r="D117" s="208" t="s">
        <v>146</v>
      </c>
      <c r="E117" s="209" t="s">
        <v>34</v>
      </c>
      <c r="F117" s="210" t="s">
        <v>664</v>
      </c>
      <c r="G117" s="207"/>
      <c r="H117" s="211" t="s">
        <v>34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146</v>
      </c>
      <c r="AU117" s="217" t="s">
        <v>87</v>
      </c>
      <c r="AV117" s="11" t="s">
        <v>82</v>
      </c>
      <c r="AW117" s="11" t="s">
        <v>41</v>
      </c>
      <c r="AX117" s="11" t="s">
        <v>77</v>
      </c>
      <c r="AY117" s="217" t="s">
        <v>137</v>
      </c>
    </row>
    <row r="118" spans="2:51" s="11" customFormat="1" ht="13.5">
      <c r="B118" s="206"/>
      <c r="C118" s="207"/>
      <c r="D118" s="208" t="s">
        <v>146</v>
      </c>
      <c r="E118" s="209" t="s">
        <v>34</v>
      </c>
      <c r="F118" s="210" t="s">
        <v>665</v>
      </c>
      <c r="G118" s="207"/>
      <c r="H118" s="211" t="s">
        <v>34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146</v>
      </c>
      <c r="AU118" s="217" t="s">
        <v>87</v>
      </c>
      <c r="AV118" s="11" t="s">
        <v>82</v>
      </c>
      <c r="AW118" s="11" t="s">
        <v>41</v>
      </c>
      <c r="AX118" s="11" t="s">
        <v>77</v>
      </c>
      <c r="AY118" s="217" t="s">
        <v>137</v>
      </c>
    </row>
    <row r="119" spans="2:51" s="11" customFormat="1" ht="13.5">
      <c r="B119" s="206"/>
      <c r="C119" s="207"/>
      <c r="D119" s="208" t="s">
        <v>146</v>
      </c>
      <c r="E119" s="209" t="s">
        <v>34</v>
      </c>
      <c r="F119" s="210" t="s">
        <v>666</v>
      </c>
      <c r="G119" s="207"/>
      <c r="H119" s="211" t="s">
        <v>34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146</v>
      </c>
      <c r="AU119" s="217" t="s">
        <v>87</v>
      </c>
      <c r="AV119" s="11" t="s">
        <v>82</v>
      </c>
      <c r="AW119" s="11" t="s">
        <v>41</v>
      </c>
      <c r="AX119" s="11" t="s">
        <v>77</v>
      </c>
      <c r="AY119" s="217" t="s">
        <v>137</v>
      </c>
    </row>
    <row r="120" spans="2:51" s="11" customFormat="1" ht="13.5">
      <c r="B120" s="206"/>
      <c r="C120" s="207"/>
      <c r="D120" s="208" t="s">
        <v>146</v>
      </c>
      <c r="E120" s="209" t="s">
        <v>34</v>
      </c>
      <c r="F120" s="210" t="s">
        <v>667</v>
      </c>
      <c r="G120" s="207"/>
      <c r="H120" s="211" t="s">
        <v>34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146</v>
      </c>
      <c r="AU120" s="217" t="s">
        <v>87</v>
      </c>
      <c r="AV120" s="11" t="s">
        <v>82</v>
      </c>
      <c r="AW120" s="11" t="s">
        <v>41</v>
      </c>
      <c r="AX120" s="11" t="s">
        <v>77</v>
      </c>
      <c r="AY120" s="217" t="s">
        <v>137</v>
      </c>
    </row>
    <row r="121" spans="2:51" s="11" customFormat="1" ht="13.5">
      <c r="B121" s="206"/>
      <c r="C121" s="207"/>
      <c r="D121" s="208" t="s">
        <v>146</v>
      </c>
      <c r="E121" s="209" t="s">
        <v>34</v>
      </c>
      <c r="F121" s="210" t="s">
        <v>668</v>
      </c>
      <c r="G121" s="207"/>
      <c r="H121" s="211" t="s">
        <v>34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146</v>
      </c>
      <c r="AU121" s="217" t="s">
        <v>87</v>
      </c>
      <c r="AV121" s="11" t="s">
        <v>82</v>
      </c>
      <c r="AW121" s="11" t="s">
        <v>41</v>
      </c>
      <c r="AX121" s="11" t="s">
        <v>77</v>
      </c>
      <c r="AY121" s="217" t="s">
        <v>137</v>
      </c>
    </row>
    <row r="122" spans="2:51" s="11" customFormat="1" ht="13.5">
      <c r="B122" s="206"/>
      <c r="C122" s="207"/>
      <c r="D122" s="208" t="s">
        <v>146</v>
      </c>
      <c r="E122" s="209" t="s">
        <v>34</v>
      </c>
      <c r="F122" s="210" t="s">
        <v>669</v>
      </c>
      <c r="G122" s="207"/>
      <c r="H122" s="211" t="s">
        <v>34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146</v>
      </c>
      <c r="AU122" s="217" t="s">
        <v>87</v>
      </c>
      <c r="AV122" s="11" t="s">
        <v>82</v>
      </c>
      <c r="AW122" s="11" t="s">
        <v>41</v>
      </c>
      <c r="AX122" s="11" t="s">
        <v>77</v>
      </c>
      <c r="AY122" s="217" t="s">
        <v>137</v>
      </c>
    </row>
    <row r="123" spans="2:51" s="11" customFormat="1" ht="13.5">
      <c r="B123" s="206"/>
      <c r="C123" s="207"/>
      <c r="D123" s="208" t="s">
        <v>146</v>
      </c>
      <c r="E123" s="209" t="s">
        <v>34</v>
      </c>
      <c r="F123" s="210" t="s">
        <v>670</v>
      </c>
      <c r="G123" s="207"/>
      <c r="H123" s="211" t="s">
        <v>34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146</v>
      </c>
      <c r="AU123" s="217" t="s">
        <v>87</v>
      </c>
      <c r="AV123" s="11" t="s">
        <v>82</v>
      </c>
      <c r="AW123" s="11" t="s">
        <v>41</v>
      </c>
      <c r="AX123" s="11" t="s">
        <v>77</v>
      </c>
      <c r="AY123" s="217" t="s">
        <v>137</v>
      </c>
    </row>
    <row r="124" spans="2:51" s="11" customFormat="1" ht="27">
      <c r="B124" s="206"/>
      <c r="C124" s="207"/>
      <c r="D124" s="208" t="s">
        <v>146</v>
      </c>
      <c r="E124" s="209" t="s">
        <v>34</v>
      </c>
      <c r="F124" s="210" t="s">
        <v>671</v>
      </c>
      <c r="G124" s="207"/>
      <c r="H124" s="211" t="s">
        <v>34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146</v>
      </c>
      <c r="AU124" s="217" t="s">
        <v>87</v>
      </c>
      <c r="AV124" s="11" t="s">
        <v>82</v>
      </c>
      <c r="AW124" s="11" t="s">
        <v>41</v>
      </c>
      <c r="AX124" s="11" t="s">
        <v>77</v>
      </c>
      <c r="AY124" s="217" t="s">
        <v>137</v>
      </c>
    </row>
    <row r="125" spans="2:51" s="12" customFormat="1" ht="13.5">
      <c r="B125" s="218"/>
      <c r="C125" s="219"/>
      <c r="D125" s="208" t="s">
        <v>146</v>
      </c>
      <c r="E125" s="220" t="s">
        <v>34</v>
      </c>
      <c r="F125" s="221" t="s">
        <v>82</v>
      </c>
      <c r="G125" s="219"/>
      <c r="H125" s="222">
        <v>1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146</v>
      </c>
      <c r="AU125" s="228" t="s">
        <v>87</v>
      </c>
      <c r="AV125" s="12" t="s">
        <v>87</v>
      </c>
      <c r="AW125" s="12" t="s">
        <v>41</v>
      </c>
      <c r="AX125" s="12" t="s">
        <v>77</v>
      </c>
      <c r="AY125" s="228" t="s">
        <v>137</v>
      </c>
    </row>
    <row r="126" spans="2:51" s="13" customFormat="1" ht="13.5">
      <c r="B126" s="229"/>
      <c r="C126" s="230"/>
      <c r="D126" s="208" t="s">
        <v>146</v>
      </c>
      <c r="E126" s="241" t="s">
        <v>34</v>
      </c>
      <c r="F126" s="242" t="s">
        <v>150</v>
      </c>
      <c r="G126" s="230"/>
      <c r="H126" s="243">
        <v>1</v>
      </c>
      <c r="I126" s="235"/>
      <c r="J126" s="230"/>
      <c r="K126" s="230"/>
      <c r="L126" s="236"/>
      <c r="M126" s="275"/>
      <c r="N126" s="276"/>
      <c r="O126" s="276"/>
      <c r="P126" s="276"/>
      <c r="Q126" s="276"/>
      <c r="R126" s="276"/>
      <c r="S126" s="276"/>
      <c r="T126" s="277"/>
      <c r="AT126" s="240" t="s">
        <v>146</v>
      </c>
      <c r="AU126" s="240" t="s">
        <v>87</v>
      </c>
      <c r="AV126" s="13" t="s">
        <v>144</v>
      </c>
      <c r="AW126" s="13" t="s">
        <v>41</v>
      </c>
      <c r="AX126" s="13" t="s">
        <v>82</v>
      </c>
      <c r="AY126" s="240" t="s">
        <v>137</v>
      </c>
    </row>
    <row r="127" spans="2:12" s="1" customFormat="1" ht="6.95" customHeight="1">
      <c r="B127" s="57"/>
      <c r="C127" s="58"/>
      <c r="D127" s="58"/>
      <c r="E127" s="58"/>
      <c r="F127" s="58"/>
      <c r="G127" s="58"/>
      <c r="H127" s="58"/>
      <c r="I127" s="140"/>
      <c r="J127" s="58"/>
      <c r="K127" s="58"/>
      <c r="L127" s="62"/>
    </row>
  </sheetData>
  <sheetProtection password="CC35" sheet="1" objects="1" scenarios="1" formatCells="0" formatColumns="0" formatRows="0" sort="0" autoFilter="0"/>
  <autoFilter ref="C80:K126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8" customWidth="1"/>
    <col min="2" max="2" width="1.66796875" style="278" customWidth="1"/>
    <col min="3" max="4" width="5" style="278" customWidth="1"/>
    <col min="5" max="5" width="11.66015625" style="278" customWidth="1"/>
    <col min="6" max="6" width="9.16015625" style="278" customWidth="1"/>
    <col min="7" max="7" width="5" style="278" customWidth="1"/>
    <col min="8" max="8" width="77.83203125" style="278" customWidth="1"/>
    <col min="9" max="10" width="20" style="278" customWidth="1"/>
    <col min="11" max="11" width="1.66796875" style="278" customWidth="1"/>
  </cols>
  <sheetData>
    <row r="1" ht="37.5" customHeight="1"/>
    <row r="2" spans="2:1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s="15" customFormat="1" ht="45" customHeight="1">
      <c r="B3" s="282"/>
      <c r="C3" s="405" t="s">
        <v>672</v>
      </c>
      <c r="D3" s="405"/>
      <c r="E3" s="405"/>
      <c r="F3" s="405"/>
      <c r="G3" s="405"/>
      <c r="H3" s="405"/>
      <c r="I3" s="405"/>
      <c r="J3" s="405"/>
      <c r="K3" s="283"/>
    </row>
    <row r="4" spans="2:11" ht="25.5" customHeight="1">
      <c r="B4" s="284"/>
      <c r="C4" s="409" t="s">
        <v>673</v>
      </c>
      <c r="D4" s="409"/>
      <c r="E4" s="409"/>
      <c r="F4" s="409"/>
      <c r="G4" s="409"/>
      <c r="H4" s="409"/>
      <c r="I4" s="409"/>
      <c r="J4" s="409"/>
      <c r="K4" s="285"/>
    </row>
    <row r="5" spans="2:11" ht="5.25" customHeight="1">
      <c r="B5" s="284"/>
      <c r="C5" s="286"/>
      <c r="D5" s="286"/>
      <c r="E5" s="286"/>
      <c r="F5" s="286"/>
      <c r="G5" s="286"/>
      <c r="H5" s="286"/>
      <c r="I5" s="286"/>
      <c r="J5" s="286"/>
      <c r="K5" s="285"/>
    </row>
    <row r="6" spans="2:11" ht="15" customHeight="1">
      <c r="B6" s="284"/>
      <c r="C6" s="408" t="s">
        <v>674</v>
      </c>
      <c r="D6" s="408"/>
      <c r="E6" s="408"/>
      <c r="F6" s="408"/>
      <c r="G6" s="408"/>
      <c r="H6" s="408"/>
      <c r="I6" s="408"/>
      <c r="J6" s="408"/>
      <c r="K6" s="285"/>
    </row>
    <row r="7" spans="2:11" ht="15" customHeight="1">
      <c r="B7" s="288"/>
      <c r="C7" s="408" t="s">
        <v>675</v>
      </c>
      <c r="D7" s="408"/>
      <c r="E7" s="408"/>
      <c r="F7" s="408"/>
      <c r="G7" s="408"/>
      <c r="H7" s="408"/>
      <c r="I7" s="408"/>
      <c r="J7" s="408"/>
      <c r="K7" s="285"/>
    </row>
    <row r="8" spans="2:1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ht="15" customHeight="1">
      <c r="B9" s="288"/>
      <c r="C9" s="408" t="s">
        <v>676</v>
      </c>
      <c r="D9" s="408"/>
      <c r="E9" s="408"/>
      <c r="F9" s="408"/>
      <c r="G9" s="408"/>
      <c r="H9" s="408"/>
      <c r="I9" s="408"/>
      <c r="J9" s="408"/>
      <c r="K9" s="285"/>
    </row>
    <row r="10" spans="2:11" ht="15" customHeight="1">
      <c r="B10" s="288"/>
      <c r="C10" s="287"/>
      <c r="D10" s="408" t="s">
        <v>677</v>
      </c>
      <c r="E10" s="408"/>
      <c r="F10" s="408"/>
      <c r="G10" s="408"/>
      <c r="H10" s="408"/>
      <c r="I10" s="408"/>
      <c r="J10" s="408"/>
      <c r="K10" s="285"/>
    </row>
    <row r="11" spans="2:11" ht="15" customHeight="1">
      <c r="B11" s="288"/>
      <c r="C11" s="289"/>
      <c r="D11" s="408" t="s">
        <v>678</v>
      </c>
      <c r="E11" s="408"/>
      <c r="F11" s="408"/>
      <c r="G11" s="408"/>
      <c r="H11" s="408"/>
      <c r="I11" s="408"/>
      <c r="J11" s="408"/>
      <c r="K11" s="285"/>
    </row>
    <row r="12" spans="2:11" ht="12.75" customHeight="1">
      <c r="B12" s="288"/>
      <c r="C12" s="289"/>
      <c r="D12" s="289"/>
      <c r="E12" s="289"/>
      <c r="F12" s="289"/>
      <c r="G12" s="289"/>
      <c r="H12" s="289"/>
      <c r="I12" s="289"/>
      <c r="J12" s="289"/>
      <c r="K12" s="285"/>
    </row>
    <row r="13" spans="2:11" ht="15" customHeight="1">
      <c r="B13" s="288"/>
      <c r="C13" s="289"/>
      <c r="D13" s="408" t="s">
        <v>679</v>
      </c>
      <c r="E13" s="408"/>
      <c r="F13" s="408"/>
      <c r="G13" s="408"/>
      <c r="H13" s="408"/>
      <c r="I13" s="408"/>
      <c r="J13" s="408"/>
      <c r="K13" s="285"/>
    </row>
    <row r="14" spans="2:11" ht="15" customHeight="1">
      <c r="B14" s="288"/>
      <c r="C14" s="289"/>
      <c r="D14" s="408" t="s">
        <v>680</v>
      </c>
      <c r="E14" s="408"/>
      <c r="F14" s="408"/>
      <c r="G14" s="408"/>
      <c r="H14" s="408"/>
      <c r="I14" s="408"/>
      <c r="J14" s="408"/>
      <c r="K14" s="285"/>
    </row>
    <row r="15" spans="2:11" ht="15" customHeight="1">
      <c r="B15" s="288"/>
      <c r="C15" s="289"/>
      <c r="D15" s="408" t="s">
        <v>681</v>
      </c>
      <c r="E15" s="408"/>
      <c r="F15" s="408"/>
      <c r="G15" s="408"/>
      <c r="H15" s="408"/>
      <c r="I15" s="408"/>
      <c r="J15" s="408"/>
      <c r="K15" s="285"/>
    </row>
    <row r="16" spans="2:11" ht="15" customHeight="1">
      <c r="B16" s="288"/>
      <c r="C16" s="289"/>
      <c r="D16" s="289"/>
      <c r="E16" s="290" t="s">
        <v>81</v>
      </c>
      <c r="F16" s="408" t="s">
        <v>682</v>
      </c>
      <c r="G16" s="408"/>
      <c r="H16" s="408"/>
      <c r="I16" s="408"/>
      <c r="J16" s="408"/>
      <c r="K16" s="285"/>
    </row>
    <row r="17" spans="2:11" ht="15" customHeight="1">
      <c r="B17" s="288"/>
      <c r="C17" s="289"/>
      <c r="D17" s="289"/>
      <c r="E17" s="290" t="s">
        <v>683</v>
      </c>
      <c r="F17" s="408" t="s">
        <v>684</v>
      </c>
      <c r="G17" s="408"/>
      <c r="H17" s="408"/>
      <c r="I17" s="408"/>
      <c r="J17" s="408"/>
      <c r="K17" s="285"/>
    </row>
    <row r="18" spans="2:11" ht="15" customHeight="1">
      <c r="B18" s="288"/>
      <c r="C18" s="289"/>
      <c r="D18" s="289"/>
      <c r="E18" s="290" t="s">
        <v>685</v>
      </c>
      <c r="F18" s="408" t="s">
        <v>686</v>
      </c>
      <c r="G18" s="408"/>
      <c r="H18" s="408"/>
      <c r="I18" s="408"/>
      <c r="J18" s="408"/>
      <c r="K18" s="285"/>
    </row>
    <row r="19" spans="2:11" ht="15" customHeight="1">
      <c r="B19" s="288"/>
      <c r="C19" s="289"/>
      <c r="D19" s="289"/>
      <c r="E19" s="290" t="s">
        <v>687</v>
      </c>
      <c r="F19" s="408" t="s">
        <v>688</v>
      </c>
      <c r="G19" s="408"/>
      <c r="H19" s="408"/>
      <c r="I19" s="408"/>
      <c r="J19" s="408"/>
      <c r="K19" s="285"/>
    </row>
    <row r="20" spans="2:11" ht="15" customHeight="1">
      <c r="B20" s="288"/>
      <c r="C20" s="289"/>
      <c r="D20" s="289"/>
      <c r="E20" s="290" t="s">
        <v>689</v>
      </c>
      <c r="F20" s="408" t="s">
        <v>690</v>
      </c>
      <c r="G20" s="408"/>
      <c r="H20" s="408"/>
      <c r="I20" s="408"/>
      <c r="J20" s="408"/>
      <c r="K20" s="285"/>
    </row>
    <row r="21" spans="2:11" ht="15" customHeight="1">
      <c r="B21" s="288"/>
      <c r="C21" s="289"/>
      <c r="D21" s="289"/>
      <c r="E21" s="290" t="s">
        <v>691</v>
      </c>
      <c r="F21" s="408" t="s">
        <v>692</v>
      </c>
      <c r="G21" s="408"/>
      <c r="H21" s="408"/>
      <c r="I21" s="408"/>
      <c r="J21" s="408"/>
      <c r="K21" s="285"/>
    </row>
    <row r="22" spans="2:11" ht="12.75" customHeight="1">
      <c r="B22" s="288"/>
      <c r="C22" s="289"/>
      <c r="D22" s="289"/>
      <c r="E22" s="289"/>
      <c r="F22" s="289"/>
      <c r="G22" s="289"/>
      <c r="H22" s="289"/>
      <c r="I22" s="289"/>
      <c r="J22" s="289"/>
      <c r="K22" s="285"/>
    </row>
    <row r="23" spans="2:11" ht="15" customHeight="1">
      <c r="B23" s="288"/>
      <c r="C23" s="408" t="s">
        <v>693</v>
      </c>
      <c r="D23" s="408"/>
      <c r="E23" s="408"/>
      <c r="F23" s="408"/>
      <c r="G23" s="408"/>
      <c r="H23" s="408"/>
      <c r="I23" s="408"/>
      <c r="J23" s="408"/>
      <c r="K23" s="285"/>
    </row>
    <row r="24" spans="2:11" ht="15" customHeight="1">
      <c r="B24" s="288"/>
      <c r="C24" s="408" t="s">
        <v>694</v>
      </c>
      <c r="D24" s="408"/>
      <c r="E24" s="408"/>
      <c r="F24" s="408"/>
      <c r="G24" s="408"/>
      <c r="H24" s="408"/>
      <c r="I24" s="408"/>
      <c r="J24" s="408"/>
      <c r="K24" s="285"/>
    </row>
    <row r="25" spans="2:11" ht="15" customHeight="1">
      <c r="B25" s="288"/>
      <c r="C25" s="287"/>
      <c r="D25" s="408" t="s">
        <v>695</v>
      </c>
      <c r="E25" s="408"/>
      <c r="F25" s="408"/>
      <c r="G25" s="408"/>
      <c r="H25" s="408"/>
      <c r="I25" s="408"/>
      <c r="J25" s="408"/>
      <c r="K25" s="285"/>
    </row>
    <row r="26" spans="2:11" ht="15" customHeight="1">
      <c r="B26" s="288"/>
      <c r="C26" s="289"/>
      <c r="D26" s="408" t="s">
        <v>696</v>
      </c>
      <c r="E26" s="408"/>
      <c r="F26" s="408"/>
      <c r="G26" s="408"/>
      <c r="H26" s="408"/>
      <c r="I26" s="408"/>
      <c r="J26" s="408"/>
      <c r="K26" s="285"/>
    </row>
    <row r="27" spans="2:11" ht="12.75" customHeight="1">
      <c r="B27" s="288"/>
      <c r="C27" s="289"/>
      <c r="D27" s="289"/>
      <c r="E27" s="289"/>
      <c r="F27" s="289"/>
      <c r="G27" s="289"/>
      <c r="H27" s="289"/>
      <c r="I27" s="289"/>
      <c r="J27" s="289"/>
      <c r="K27" s="285"/>
    </row>
    <row r="28" spans="2:11" ht="15" customHeight="1">
      <c r="B28" s="288"/>
      <c r="C28" s="289"/>
      <c r="D28" s="408" t="s">
        <v>697</v>
      </c>
      <c r="E28" s="408"/>
      <c r="F28" s="408"/>
      <c r="G28" s="408"/>
      <c r="H28" s="408"/>
      <c r="I28" s="408"/>
      <c r="J28" s="408"/>
      <c r="K28" s="285"/>
    </row>
    <row r="29" spans="2:11" ht="15" customHeight="1">
      <c r="B29" s="288"/>
      <c r="C29" s="289"/>
      <c r="D29" s="408" t="s">
        <v>698</v>
      </c>
      <c r="E29" s="408"/>
      <c r="F29" s="408"/>
      <c r="G29" s="408"/>
      <c r="H29" s="408"/>
      <c r="I29" s="408"/>
      <c r="J29" s="408"/>
      <c r="K29" s="285"/>
    </row>
    <row r="30" spans="2:11" ht="12.75" customHeight="1">
      <c r="B30" s="288"/>
      <c r="C30" s="289"/>
      <c r="D30" s="289"/>
      <c r="E30" s="289"/>
      <c r="F30" s="289"/>
      <c r="G30" s="289"/>
      <c r="H30" s="289"/>
      <c r="I30" s="289"/>
      <c r="J30" s="289"/>
      <c r="K30" s="285"/>
    </row>
    <row r="31" spans="2:11" ht="15" customHeight="1">
      <c r="B31" s="288"/>
      <c r="C31" s="289"/>
      <c r="D31" s="408" t="s">
        <v>699</v>
      </c>
      <c r="E31" s="408"/>
      <c r="F31" s="408"/>
      <c r="G31" s="408"/>
      <c r="H31" s="408"/>
      <c r="I31" s="408"/>
      <c r="J31" s="408"/>
      <c r="K31" s="285"/>
    </row>
    <row r="32" spans="2:11" ht="15" customHeight="1">
      <c r="B32" s="288"/>
      <c r="C32" s="289"/>
      <c r="D32" s="408" t="s">
        <v>700</v>
      </c>
      <c r="E32" s="408"/>
      <c r="F32" s="408"/>
      <c r="G32" s="408"/>
      <c r="H32" s="408"/>
      <c r="I32" s="408"/>
      <c r="J32" s="408"/>
      <c r="K32" s="285"/>
    </row>
    <row r="33" spans="2:11" ht="15" customHeight="1">
      <c r="B33" s="288"/>
      <c r="C33" s="289"/>
      <c r="D33" s="408" t="s">
        <v>701</v>
      </c>
      <c r="E33" s="408"/>
      <c r="F33" s="408"/>
      <c r="G33" s="408"/>
      <c r="H33" s="408"/>
      <c r="I33" s="408"/>
      <c r="J33" s="408"/>
      <c r="K33" s="285"/>
    </row>
    <row r="34" spans="2:11" ht="15" customHeight="1">
      <c r="B34" s="288"/>
      <c r="C34" s="289"/>
      <c r="D34" s="287"/>
      <c r="E34" s="291" t="s">
        <v>122</v>
      </c>
      <c r="F34" s="287"/>
      <c r="G34" s="408" t="s">
        <v>702</v>
      </c>
      <c r="H34" s="408"/>
      <c r="I34" s="408"/>
      <c r="J34" s="408"/>
      <c r="K34" s="285"/>
    </row>
    <row r="35" spans="2:11" ht="30.75" customHeight="1">
      <c r="B35" s="288"/>
      <c r="C35" s="289"/>
      <c r="D35" s="287"/>
      <c r="E35" s="291" t="s">
        <v>703</v>
      </c>
      <c r="F35" s="287"/>
      <c r="G35" s="408" t="s">
        <v>704</v>
      </c>
      <c r="H35" s="408"/>
      <c r="I35" s="408"/>
      <c r="J35" s="408"/>
      <c r="K35" s="285"/>
    </row>
    <row r="36" spans="2:11" ht="15" customHeight="1">
      <c r="B36" s="288"/>
      <c r="C36" s="289"/>
      <c r="D36" s="287"/>
      <c r="E36" s="291" t="s">
        <v>58</v>
      </c>
      <c r="F36" s="287"/>
      <c r="G36" s="408" t="s">
        <v>705</v>
      </c>
      <c r="H36" s="408"/>
      <c r="I36" s="408"/>
      <c r="J36" s="408"/>
      <c r="K36" s="285"/>
    </row>
    <row r="37" spans="2:11" ht="15" customHeight="1">
      <c r="B37" s="288"/>
      <c r="C37" s="289"/>
      <c r="D37" s="287"/>
      <c r="E37" s="291" t="s">
        <v>123</v>
      </c>
      <c r="F37" s="287"/>
      <c r="G37" s="408" t="s">
        <v>706</v>
      </c>
      <c r="H37" s="408"/>
      <c r="I37" s="408"/>
      <c r="J37" s="408"/>
      <c r="K37" s="285"/>
    </row>
    <row r="38" spans="2:11" ht="15" customHeight="1">
      <c r="B38" s="288"/>
      <c r="C38" s="289"/>
      <c r="D38" s="287"/>
      <c r="E38" s="291" t="s">
        <v>124</v>
      </c>
      <c r="F38" s="287"/>
      <c r="G38" s="408" t="s">
        <v>707</v>
      </c>
      <c r="H38" s="408"/>
      <c r="I38" s="408"/>
      <c r="J38" s="408"/>
      <c r="K38" s="285"/>
    </row>
    <row r="39" spans="2:11" ht="15" customHeight="1">
      <c r="B39" s="288"/>
      <c r="C39" s="289"/>
      <c r="D39" s="287"/>
      <c r="E39" s="291" t="s">
        <v>125</v>
      </c>
      <c r="F39" s="287"/>
      <c r="G39" s="408" t="s">
        <v>708</v>
      </c>
      <c r="H39" s="408"/>
      <c r="I39" s="408"/>
      <c r="J39" s="408"/>
      <c r="K39" s="285"/>
    </row>
    <row r="40" spans="2:11" ht="15" customHeight="1">
      <c r="B40" s="288"/>
      <c r="C40" s="289"/>
      <c r="D40" s="287"/>
      <c r="E40" s="291" t="s">
        <v>709</v>
      </c>
      <c r="F40" s="287"/>
      <c r="G40" s="408" t="s">
        <v>710</v>
      </c>
      <c r="H40" s="408"/>
      <c r="I40" s="408"/>
      <c r="J40" s="408"/>
      <c r="K40" s="285"/>
    </row>
    <row r="41" spans="2:11" ht="15" customHeight="1">
      <c r="B41" s="288"/>
      <c r="C41" s="289"/>
      <c r="D41" s="287"/>
      <c r="E41" s="291"/>
      <c r="F41" s="287"/>
      <c r="G41" s="408" t="s">
        <v>711</v>
      </c>
      <c r="H41" s="408"/>
      <c r="I41" s="408"/>
      <c r="J41" s="408"/>
      <c r="K41" s="285"/>
    </row>
    <row r="42" spans="2:11" ht="15" customHeight="1">
      <c r="B42" s="288"/>
      <c r="C42" s="289"/>
      <c r="D42" s="287"/>
      <c r="E42" s="291" t="s">
        <v>712</v>
      </c>
      <c r="F42" s="287"/>
      <c r="G42" s="408" t="s">
        <v>713</v>
      </c>
      <c r="H42" s="408"/>
      <c r="I42" s="408"/>
      <c r="J42" s="408"/>
      <c r="K42" s="285"/>
    </row>
    <row r="43" spans="2:11" ht="15" customHeight="1">
      <c r="B43" s="288"/>
      <c r="C43" s="289"/>
      <c r="D43" s="287"/>
      <c r="E43" s="291" t="s">
        <v>127</v>
      </c>
      <c r="F43" s="287"/>
      <c r="G43" s="408" t="s">
        <v>714</v>
      </c>
      <c r="H43" s="408"/>
      <c r="I43" s="408"/>
      <c r="J43" s="408"/>
      <c r="K43" s="285"/>
    </row>
    <row r="44" spans="2:11" ht="12.75" customHeight="1">
      <c r="B44" s="288"/>
      <c r="C44" s="289"/>
      <c r="D44" s="287"/>
      <c r="E44" s="287"/>
      <c r="F44" s="287"/>
      <c r="G44" s="287"/>
      <c r="H44" s="287"/>
      <c r="I44" s="287"/>
      <c r="J44" s="287"/>
      <c r="K44" s="285"/>
    </row>
    <row r="45" spans="2:11" ht="15" customHeight="1">
      <c r="B45" s="288"/>
      <c r="C45" s="289"/>
      <c r="D45" s="408" t="s">
        <v>715</v>
      </c>
      <c r="E45" s="408"/>
      <c r="F45" s="408"/>
      <c r="G45" s="408"/>
      <c r="H45" s="408"/>
      <c r="I45" s="408"/>
      <c r="J45" s="408"/>
      <c r="K45" s="285"/>
    </row>
    <row r="46" spans="2:11" ht="15" customHeight="1">
      <c r="B46" s="288"/>
      <c r="C46" s="289"/>
      <c r="D46" s="289"/>
      <c r="E46" s="408" t="s">
        <v>716</v>
      </c>
      <c r="F46" s="408"/>
      <c r="G46" s="408"/>
      <c r="H46" s="408"/>
      <c r="I46" s="408"/>
      <c r="J46" s="408"/>
      <c r="K46" s="285"/>
    </row>
    <row r="47" spans="2:11" ht="15" customHeight="1">
      <c r="B47" s="288"/>
      <c r="C47" s="289"/>
      <c r="D47" s="289"/>
      <c r="E47" s="408" t="s">
        <v>717</v>
      </c>
      <c r="F47" s="408"/>
      <c r="G47" s="408"/>
      <c r="H47" s="408"/>
      <c r="I47" s="408"/>
      <c r="J47" s="408"/>
      <c r="K47" s="285"/>
    </row>
    <row r="48" spans="2:11" ht="15" customHeight="1">
      <c r="B48" s="288"/>
      <c r="C48" s="289"/>
      <c r="D48" s="289"/>
      <c r="E48" s="408" t="s">
        <v>718</v>
      </c>
      <c r="F48" s="408"/>
      <c r="G48" s="408"/>
      <c r="H48" s="408"/>
      <c r="I48" s="408"/>
      <c r="J48" s="408"/>
      <c r="K48" s="285"/>
    </row>
    <row r="49" spans="2:11" ht="15" customHeight="1">
      <c r="B49" s="288"/>
      <c r="C49" s="289"/>
      <c r="D49" s="408" t="s">
        <v>719</v>
      </c>
      <c r="E49" s="408"/>
      <c r="F49" s="408"/>
      <c r="G49" s="408"/>
      <c r="H49" s="408"/>
      <c r="I49" s="408"/>
      <c r="J49" s="408"/>
      <c r="K49" s="285"/>
    </row>
    <row r="50" spans="2:11" ht="25.5" customHeight="1">
      <c r="B50" s="284"/>
      <c r="C50" s="409" t="s">
        <v>720</v>
      </c>
      <c r="D50" s="409"/>
      <c r="E50" s="409"/>
      <c r="F50" s="409"/>
      <c r="G50" s="409"/>
      <c r="H50" s="409"/>
      <c r="I50" s="409"/>
      <c r="J50" s="409"/>
      <c r="K50" s="285"/>
    </row>
    <row r="51" spans="2:11" ht="5.25" customHeight="1">
      <c r="B51" s="284"/>
      <c r="C51" s="286"/>
      <c r="D51" s="286"/>
      <c r="E51" s="286"/>
      <c r="F51" s="286"/>
      <c r="G51" s="286"/>
      <c r="H51" s="286"/>
      <c r="I51" s="286"/>
      <c r="J51" s="286"/>
      <c r="K51" s="285"/>
    </row>
    <row r="52" spans="2:11" ht="15" customHeight="1">
      <c r="B52" s="284"/>
      <c r="C52" s="408" t="s">
        <v>721</v>
      </c>
      <c r="D52" s="408"/>
      <c r="E52" s="408"/>
      <c r="F52" s="408"/>
      <c r="G52" s="408"/>
      <c r="H52" s="408"/>
      <c r="I52" s="408"/>
      <c r="J52" s="408"/>
      <c r="K52" s="285"/>
    </row>
    <row r="53" spans="2:11" ht="15" customHeight="1">
      <c r="B53" s="284"/>
      <c r="C53" s="408" t="s">
        <v>722</v>
      </c>
      <c r="D53" s="408"/>
      <c r="E53" s="408"/>
      <c r="F53" s="408"/>
      <c r="G53" s="408"/>
      <c r="H53" s="408"/>
      <c r="I53" s="408"/>
      <c r="J53" s="408"/>
      <c r="K53" s="285"/>
    </row>
    <row r="54" spans="2:11" ht="12.75" customHeight="1">
      <c r="B54" s="284"/>
      <c r="C54" s="287"/>
      <c r="D54" s="287"/>
      <c r="E54" s="287"/>
      <c r="F54" s="287"/>
      <c r="G54" s="287"/>
      <c r="H54" s="287"/>
      <c r="I54" s="287"/>
      <c r="J54" s="287"/>
      <c r="K54" s="285"/>
    </row>
    <row r="55" spans="2:11" ht="15" customHeight="1">
      <c r="B55" s="284"/>
      <c r="C55" s="408" t="s">
        <v>723</v>
      </c>
      <c r="D55" s="408"/>
      <c r="E55" s="408"/>
      <c r="F55" s="408"/>
      <c r="G55" s="408"/>
      <c r="H55" s="408"/>
      <c r="I55" s="408"/>
      <c r="J55" s="408"/>
      <c r="K55" s="285"/>
    </row>
    <row r="56" spans="2:11" ht="15" customHeight="1">
      <c r="B56" s="284"/>
      <c r="C56" s="289"/>
      <c r="D56" s="408" t="s">
        <v>724</v>
      </c>
      <c r="E56" s="408"/>
      <c r="F56" s="408"/>
      <c r="G56" s="408"/>
      <c r="H56" s="408"/>
      <c r="I56" s="408"/>
      <c r="J56" s="408"/>
      <c r="K56" s="285"/>
    </row>
    <row r="57" spans="2:11" ht="15" customHeight="1">
      <c r="B57" s="284"/>
      <c r="C57" s="289"/>
      <c r="D57" s="408" t="s">
        <v>725</v>
      </c>
      <c r="E57" s="408"/>
      <c r="F57" s="408"/>
      <c r="G57" s="408"/>
      <c r="H57" s="408"/>
      <c r="I57" s="408"/>
      <c r="J57" s="408"/>
      <c r="K57" s="285"/>
    </row>
    <row r="58" spans="2:11" ht="15" customHeight="1">
      <c r="B58" s="284"/>
      <c r="C58" s="289"/>
      <c r="D58" s="408" t="s">
        <v>726</v>
      </c>
      <c r="E58" s="408"/>
      <c r="F58" s="408"/>
      <c r="G58" s="408"/>
      <c r="H58" s="408"/>
      <c r="I58" s="408"/>
      <c r="J58" s="408"/>
      <c r="K58" s="285"/>
    </row>
    <row r="59" spans="2:11" ht="15" customHeight="1">
      <c r="B59" s="284"/>
      <c r="C59" s="289"/>
      <c r="D59" s="408" t="s">
        <v>727</v>
      </c>
      <c r="E59" s="408"/>
      <c r="F59" s="408"/>
      <c r="G59" s="408"/>
      <c r="H59" s="408"/>
      <c r="I59" s="408"/>
      <c r="J59" s="408"/>
      <c r="K59" s="285"/>
    </row>
    <row r="60" spans="2:11" ht="15" customHeight="1">
      <c r="B60" s="284"/>
      <c r="C60" s="289"/>
      <c r="D60" s="407" t="s">
        <v>728</v>
      </c>
      <c r="E60" s="407"/>
      <c r="F60" s="407"/>
      <c r="G60" s="407"/>
      <c r="H60" s="407"/>
      <c r="I60" s="407"/>
      <c r="J60" s="407"/>
      <c r="K60" s="285"/>
    </row>
    <row r="61" spans="2:11" ht="15" customHeight="1">
      <c r="B61" s="284"/>
      <c r="C61" s="289"/>
      <c r="D61" s="408" t="s">
        <v>729</v>
      </c>
      <c r="E61" s="408"/>
      <c r="F61" s="408"/>
      <c r="G61" s="408"/>
      <c r="H61" s="408"/>
      <c r="I61" s="408"/>
      <c r="J61" s="408"/>
      <c r="K61" s="285"/>
    </row>
    <row r="62" spans="2:11" ht="12.75" customHeight="1">
      <c r="B62" s="284"/>
      <c r="C62" s="289"/>
      <c r="D62" s="289"/>
      <c r="E62" s="292"/>
      <c r="F62" s="289"/>
      <c r="G62" s="289"/>
      <c r="H62" s="289"/>
      <c r="I62" s="289"/>
      <c r="J62" s="289"/>
      <c r="K62" s="285"/>
    </row>
    <row r="63" spans="2:11" ht="15" customHeight="1">
      <c r="B63" s="284"/>
      <c r="C63" s="289"/>
      <c r="D63" s="408" t="s">
        <v>730</v>
      </c>
      <c r="E63" s="408"/>
      <c r="F63" s="408"/>
      <c r="G63" s="408"/>
      <c r="H63" s="408"/>
      <c r="I63" s="408"/>
      <c r="J63" s="408"/>
      <c r="K63" s="285"/>
    </row>
    <row r="64" spans="2:11" ht="15" customHeight="1">
      <c r="B64" s="284"/>
      <c r="C64" s="289"/>
      <c r="D64" s="407" t="s">
        <v>731</v>
      </c>
      <c r="E64" s="407"/>
      <c r="F64" s="407"/>
      <c r="G64" s="407"/>
      <c r="H64" s="407"/>
      <c r="I64" s="407"/>
      <c r="J64" s="407"/>
      <c r="K64" s="285"/>
    </row>
    <row r="65" spans="2:11" ht="15" customHeight="1">
      <c r="B65" s="284"/>
      <c r="C65" s="289"/>
      <c r="D65" s="408" t="s">
        <v>732</v>
      </c>
      <c r="E65" s="408"/>
      <c r="F65" s="408"/>
      <c r="G65" s="408"/>
      <c r="H65" s="408"/>
      <c r="I65" s="408"/>
      <c r="J65" s="408"/>
      <c r="K65" s="285"/>
    </row>
    <row r="66" spans="2:11" ht="15" customHeight="1">
      <c r="B66" s="284"/>
      <c r="C66" s="289"/>
      <c r="D66" s="408" t="s">
        <v>733</v>
      </c>
      <c r="E66" s="408"/>
      <c r="F66" s="408"/>
      <c r="G66" s="408"/>
      <c r="H66" s="408"/>
      <c r="I66" s="408"/>
      <c r="J66" s="408"/>
      <c r="K66" s="285"/>
    </row>
    <row r="67" spans="2:11" ht="15" customHeight="1">
      <c r="B67" s="284"/>
      <c r="C67" s="289"/>
      <c r="D67" s="408" t="s">
        <v>734</v>
      </c>
      <c r="E67" s="408"/>
      <c r="F67" s="408"/>
      <c r="G67" s="408"/>
      <c r="H67" s="408"/>
      <c r="I67" s="408"/>
      <c r="J67" s="408"/>
      <c r="K67" s="285"/>
    </row>
    <row r="68" spans="2:11" ht="15" customHeight="1">
      <c r="B68" s="284"/>
      <c r="C68" s="289"/>
      <c r="D68" s="408" t="s">
        <v>735</v>
      </c>
      <c r="E68" s="408"/>
      <c r="F68" s="408"/>
      <c r="G68" s="408"/>
      <c r="H68" s="408"/>
      <c r="I68" s="408"/>
      <c r="J68" s="408"/>
      <c r="K68" s="285"/>
    </row>
    <row r="69" spans="2:11" ht="12.75" customHeight="1">
      <c r="B69" s="293"/>
      <c r="C69" s="294"/>
      <c r="D69" s="294"/>
      <c r="E69" s="294"/>
      <c r="F69" s="294"/>
      <c r="G69" s="294"/>
      <c r="H69" s="294"/>
      <c r="I69" s="294"/>
      <c r="J69" s="294"/>
      <c r="K69" s="295"/>
    </row>
    <row r="70" spans="2:11" ht="18.75" customHeight="1">
      <c r="B70" s="296"/>
      <c r="C70" s="296"/>
      <c r="D70" s="296"/>
      <c r="E70" s="296"/>
      <c r="F70" s="296"/>
      <c r="G70" s="296"/>
      <c r="H70" s="296"/>
      <c r="I70" s="296"/>
      <c r="J70" s="296"/>
      <c r="K70" s="297"/>
    </row>
    <row r="71" spans="2:11" ht="18.75" customHeight="1">
      <c r="B71" s="297"/>
      <c r="C71" s="297"/>
      <c r="D71" s="297"/>
      <c r="E71" s="297"/>
      <c r="F71" s="297"/>
      <c r="G71" s="297"/>
      <c r="H71" s="297"/>
      <c r="I71" s="297"/>
      <c r="J71" s="297"/>
      <c r="K71" s="297"/>
    </row>
    <row r="72" spans="2:11" ht="7.5" customHeight="1">
      <c r="B72" s="298"/>
      <c r="C72" s="299"/>
      <c r="D72" s="299"/>
      <c r="E72" s="299"/>
      <c r="F72" s="299"/>
      <c r="G72" s="299"/>
      <c r="H72" s="299"/>
      <c r="I72" s="299"/>
      <c r="J72" s="299"/>
      <c r="K72" s="300"/>
    </row>
    <row r="73" spans="2:11" ht="45" customHeight="1">
      <c r="B73" s="301"/>
      <c r="C73" s="406" t="s">
        <v>92</v>
      </c>
      <c r="D73" s="406"/>
      <c r="E73" s="406"/>
      <c r="F73" s="406"/>
      <c r="G73" s="406"/>
      <c r="H73" s="406"/>
      <c r="I73" s="406"/>
      <c r="J73" s="406"/>
      <c r="K73" s="302"/>
    </row>
    <row r="74" spans="2:11" ht="17.25" customHeight="1">
      <c r="B74" s="301"/>
      <c r="C74" s="303" t="s">
        <v>736</v>
      </c>
      <c r="D74" s="303"/>
      <c r="E74" s="303"/>
      <c r="F74" s="303" t="s">
        <v>737</v>
      </c>
      <c r="G74" s="304"/>
      <c r="H74" s="303" t="s">
        <v>123</v>
      </c>
      <c r="I74" s="303" t="s">
        <v>62</v>
      </c>
      <c r="J74" s="303" t="s">
        <v>738</v>
      </c>
      <c r="K74" s="302"/>
    </row>
    <row r="75" spans="2:11" ht="17.25" customHeight="1">
      <c r="B75" s="301"/>
      <c r="C75" s="305" t="s">
        <v>739</v>
      </c>
      <c r="D75" s="305"/>
      <c r="E75" s="305"/>
      <c r="F75" s="306" t="s">
        <v>740</v>
      </c>
      <c r="G75" s="307"/>
      <c r="H75" s="305"/>
      <c r="I75" s="305"/>
      <c r="J75" s="305" t="s">
        <v>741</v>
      </c>
      <c r="K75" s="302"/>
    </row>
    <row r="76" spans="2:11" ht="5.25" customHeight="1">
      <c r="B76" s="301"/>
      <c r="C76" s="308"/>
      <c r="D76" s="308"/>
      <c r="E76" s="308"/>
      <c r="F76" s="308"/>
      <c r="G76" s="309"/>
      <c r="H76" s="308"/>
      <c r="I76" s="308"/>
      <c r="J76" s="308"/>
      <c r="K76" s="302"/>
    </row>
    <row r="77" spans="2:11" ht="15" customHeight="1">
      <c r="B77" s="301"/>
      <c r="C77" s="291" t="s">
        <v>58</v>
      </c>
      <c r="D77" s="308"/>
      <c r="E77" s="308"/>
      <c r="F77" s="310" t="s">
        <v>742</v>
      </c>
      <c r="G77" s="309"/>
      <c r="H77" s="291" t="s">
        <v>743</v>
      </c>
      <c r="I77" s="291" t="s">
        <v>744</v>
      </c>
      <c r="J77" s="291">
        <v>20</v>
      </c>
      <c r="K77" s="302"/>
    </row>
    <row r="78" spans="2:11" ht="15" customHeight="1">
      <c r="B78" s="301"/>
      <c r="C78" s="291" t="s">
        <v>745</v>
      </c>
      <c r="D78" s="291"/>
      <c r="E78" s="291"/>
      <c r="F78" s="310" t="s">
        <v>742</v>
      </c>
      <c r="G78" s="309"/>
      <c r="H78" s="291" t="s">
        <v>746</v>
      </c>
      <c r="I78" s="291" t="s">
        <v>744</v>
      </c>
      <c r="J78" s="291">
        <v>120</v>
      </c>
      <c r="K78" s="302"/>
    </row>
    <row r="79" spans="2:11" ht="15" customHeight="1">
      <c r="B79" s="311"/>
      <c r="C79" s="291" t="s">
        <v>747</v>
      </c>
      <c r="D79" s="291"/>
      <c r="E79" s="291"/>
      <c r="F79" s="310" t="s">
        <v>748</v>
      </c>
      <c r="G79" s="309"/>
      <c r="H79" s="291" t="s">
        <v>749</v>
      </c>
      <c r="I79" s="291" t="s">
        <v>744</v>
      </c>
      <c r="J79" s="291">
        <v>50</v>
      </c>
      <c r="K79" s="302"/>
    </row>
    <row r="80" spans="2:11" ht="15" customHeight="1">
      <c r="B80" s="311"/>
      <c r="C80" s="291" t="s">
        <v>750</v>
      </c>
      <c r="D80" s="291"/>
      <c r="E80" s="291"/>
      <c r="F80" s="310" t="s">
        <v>742</v>
      </c>
      <c r="G80" s="309"/>
      <c r="H80" s="291" t="s">
        <v>751</v>
      </c>
      <c r="I80" s="291" t="s">
        <v>752</v>
      </c>
      <c r="J80" s="291"/>
      <c r="K80" s="302"/>
    </row>
    <row r="81" spans="2:11" ht="15" customHeight="1">
      <c r="B81" s="311"/>
      <c r="C81" s="312" t="s">
        <v>753</v>
      </c>
      <c r="D81" s="312"/>
      <c r="E81" s="312"/>
      <c r="F81" s="313" t="s">
        <v>748</v>
      </c>
      <c r="G81" s="312"/>
      <c r="H81" s="312" t="s">
        <v>754</v>
      </c>
      <c r="I81" s="312" t="s">
        <v>744</v>
      </c>
      <c r="J81" s="312">
        <v>15</v>
      </c>
      <c r="K81" s="302"/>
    </row>
    <row r="82" spans="2:11" ht="15" customHeight="1">
      <c r="B82" s="311"/>
      <c r="C82" s="312" t="s">
        <v>755</v>
      </c>
      <c r="D82" s="312"/>
      <c r="E82" s="312"/>
      <c r="F82" s="313" t="s">
        <v>748</v>
      </c>
      <c r="G82" s="312"/>
      <c r="H82" s="312" t="s">
        <v>756</v>
      </c>
      <c r="I82" s="312" t="s">
        <v>744</v>
      </c>
      <c r="J82" s="312">
        <v>15</v>
      </c>
      <c r="K82" s="302"/>
    </row>
    <row r="83" spans="2:11" ht="15" customHeight="1">
      <c r="B83" s="311"/>
      <c r="C83" s="312" t="s">
        <v>757</v>
      </c>
      <c r="D83" s="312"/>
      <c r="E83" s="312"/>
      <c r="F83" s="313" t="s">
        <v>748</v>
      </c>
      <c r="G83" s="312"/>
      <c r="H83" s="312" t="s">
        <v>758</v>
      </c>
      <c r="I83" s="312" t="s">
        <v>744</v>
      </c>
      <c r="J83" s="312">
        <v>20</v>
      </c>
      <c r="K83" s="302"/>
    </row>
    <row r="84" spans="2:11" ht="15" customHeight="1">
      <c r="B84" s="311"/>
      <c r="C84" s="312" t="s">
        <v>759</v>
      </c>
      <c r="D84" s="312"/>
      <c r="E84" s="312"/>
      <c r="F84" s="313" t="s">
        <v>748</v>
      </c>
      <c r="G84" s="312"/>
      <c r="H84" s="312" t="s">
        <v>760</v>
      </c>
      <c r="I84" s="312" t="s">
        <v>744</v>
      </c>
      <c r="J84" s="312">
        <v>20</v>
      </c>
      <c r="K84" s="302"/>
    </row>
    <row r="85" spans="2:11" ht="15" customHeight="1">
      <c r="B85" s="311"/>
      <c r="C85" s="291" t="s">
        <v>761</v>
      </c>
      <c r="D85" s="291"/>
      <c r="E85" s="291"/>
      <c r="F85" s="310" t="s">
        <v>748</v>
      </c>
      <c r="G85" s="309"/>
      <c r="H85" s="291" t="s">
        <v>762</v>
      </c>
      <c r="I85" s="291" t="s">
        <v>744</v>
      </c>
      <c r="J85" s="291">
        <v>50</v>
      </c>
      <c r="K85" s="302"/>
    </row>
    <row r="86" spans="2:11" ht="15" customHeight="1">
      <c r="B86" s="311"/>
      <c r="C86" s="291" t="s">
        <v>763</v>
      </c>
      <c r="D86" s="291"/>
      <c r="E86" s="291"/>
      <c r="F86" s="310" t="s">
        <v>748</v>
      </c>
      <c r="G86" s="309"/>
      <c r="H86" s="291" t="s">
        <v>764</v>
      </c>
      <c r="I86" s="291" t="s">
        <v>744</v>
      </c>
      <c r="J86" s="291">
        <v>20</v>
      </c>
      <c r="K86" s="302"/>
    </row>
    <row r="87" spans="2:11" ht="15" customHeight="1">
      <c r="B87" s="311"/>
      <c r="C87" s="291" t="s">
        <v>765</v>
      </c>
      <c r="D87" s="291"/>
      <c r="E87" s="291"/>
      <c r="F87" s="310" t="s">
        <v>748</v>
      </c>
      <c r="G87" s="309"/>
      <c r="H87" s="291" t="s">
        <v>766</v>
      </c>
      <c r="I87" s="291" t="s">
        <v>744</v>
      </c>
      <c r="J87" s="291">
        <v>20</v>
      </c>
      <c r="K87" s="302"/>
    </row>
    <row r="88" spans="2:11" ht="15" customHeight="1">
      <c r="B88" s="311"/>
      <c r="C88" s="291" t="s">
        <v>767</v>
      </c>
      <c r="D88" s="291"/>
      <c r="E88" s="291"/>
      <c r="F88" s="310" t="s">
        <v>748</v>
      </c>
      <c r="G88" s="309"/>
      <c r="H88" s="291" t="s">
        <v>768</v>
      </c>
      <c r="I88" s="291" t="s">
        <v>744</v>
      </c>
      <c r="J88" s="291">
        <v>50</v>
      </c>
      <c r="K88" s="302"/>
    </row>
    <row r="89" spans="2:11" ht="15" customHeight="1">
      <c r="B89" s="311"/>
      <c r="C89" s="291" t="s">
        <v>769</v>
      </c>
      <c r="D89" s="291"/>
      <c r="E89" s="291"/>
      <c r="F89" s="310" t="s">
        <v>748</v>
      </c>
      <c r="G89" s="309"/>
      <c r="H89" s="291" t="s">
        <v>769</v>
      </c>
      <c r="I89" s="291" t="s">
        <v>744</v>
      </c>
      <c r="J89" s="291">
        <v>50</v>
      </c>
      <c r="K89" s="302"/>
    </row>
    <row r="90" spans="2:11" ht="15" customHeight="1">
      <c r="B90" s="311"/>
      <c r="C90" s="291" t="s">
        <v>128</v>
      </c>
      <c r="D90" s="291"/>
      <c r="E90" s="291"/>
      <c r="F90" s="310" t="s">
        <v>748</v>
      </c>
      <c r="G90" s="309"/>
      <c r="H90" s="291" t="s">
        <v>770</v>
      </c>
      <c r="I90" s="291" t="s">
        <v>744</v>
      </c>
      <c r="J90" s="291">
        <v>255</v>
      </c>
      <c r="K90" s="302"/>
    </row>
    <row r="91" spans="2:11" ht="15" customHeight="1">
      <c r="B91" s="311"/>
      <c r="C91" s="291" t="s">
        <v>771</v>
      </c>
      <c r="D91" s="291"/>
      <c r="E91" s="291"/>
      <c r="F91" s="310" t="s">
        <v>742</v>
      </c>
      <c r="G91" s="309"/>
      <c r="H91" s="291" t="s">
        <v>772</v>
      </c>
      <c r="I91" s="291" t="s">
        <v>773</v>
      </c>
      <c r="J91" s="291"/>
      <c r="K91" s="302"/>
    </row>
    <row r="92" spans="2:11" ht="15" customHeight="1">
      <c r="B92" s="311"/>
      <c r="C92" s="291" t="s">
        <v>774</v>
      </c>
      <c r="D92" s="291"/>
      <c r="E92" s="291"/>
      <c r="F92" s="310" t="s">
        <v>742</v>
      </c>
      <c r="G92" s="309"/>
      <c r="H92" s="291" t="s">
        <v>775</v>
      </c>
      <c r="I92" s="291" t="s">
        <v>776</v>
      </c>
      <c r="J92" s="291"/>
      <c r="K92" s="302"/>
    </row>
    <row r="93" spans="2:11" ht="15" customHeight="1">
      <c r="B93" s="311"/>
      <c r="C93" s="291" t="s">
        <v>777</v>
      </c>
      <c r="D93" s="291"/>
      <c r="E93" s="291"/>
      <c r="F93" s="310" t="s">
        <v>742</v>
      </c>
      <c r="G93" s="309"/>
      <c r="H93" s="291" t="s">
        <v>777</v>
      </c>
      <c r="I93" s="291" t="s">
        <v>776</v>
      </c>
      <c r="J93" s="291"/>
      <c r="K93" s="302"/>
    </row>
    <row r="94" spans="2:11" ht="15" customHeight="1">
      <c r="B94" s="311"/>
      <c r="C94" s="291" t="s">
        <v>43</v>
      </c>
      <c r="D94" s="291"/>
      <c r="E94" s="291"/>
      <c r="F94" s="310" t="s">
        <v>742</v>
      </c>
      <c r="G94" s="309"/>
      <c r="H94" s="291" t="s">
        <v>778</v>
      </c>
      <c r="I94" s="291" t="s">
        <v>776</v>
      </c>
      <c r="J94" s="291"/>
      <c r="K94" s="302"/>
    </row>
    <row r="95" spans="2:11" ht="15" customHeight="1">
      <c r="B95" s="311"/>
      <c r="C95" s="291" t="s">
        <v>53</v>
      </c>
      <c r="D95" s="291"/>
      <c r="E95" s="291"/>
      <c r="F95" s="310" t="s">
        <v>742</v>
      </c>
      <c r="G95" s="309"/>
      <c r="H95" s="291" t="s">
        <v>779</v>
      </c>
      <c r="I95" s="291" t="s">
        <v>776</v>
      </c>
      <c r="J95" s="291"/>
      <c r="K95" s="302"/>
    </row>
    <row r="96" spans="2:11" ht="15" customHeight="1">
      <c r="B96" s="314"/>
      <c r="C96" s="315"/>
      <c r="D96" s="315"/>
      <c r="E96" s="315"/>
      <c r="F96" s="315"/>
      <c r="G96" s="315"/>
      <c r="H96" s="315"/>
      <c r="I96" s="315"/>
      <c r="J96" s="315"/>
      <c r="K96" s="316"/>
    </row>
    <row r="97" spans="2:11" ht="18.75" customHeight="1">
      <c r="B97" s="317"/>
      <c r="C97" s="318"/>
      <c r="D97" s="318"/>
      <c r="E97" s="318"/>
      <c r="F97" s="318"/>
      <c r="G97" s="318"/>
      <c r="H97" s="318"/>
      <c r="I97" s="318"/>
      <c r="J97" s="318"/>
      <c r="K97" s="317"/>
    </row>
    <row r="98" spans="2:11" ht="18.75" customHeight="1">
      <c r="B98" s="297"/>
      <c r="C98" s="297"/>
      <c r="D98" s="297"/>
      <c r="E98" s="297"/>
      <c r="F98" s="297"/>
      <c r="G98" s="297"/>
      <c r="H98" s="297"/>
      <c r="I98" s="297"/>
      <c r="J98" s="297"/>
      <c r="K98" s="297"/>
    </row>
    <row r="99" spans="2:11" ht="7.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300"/>
    </row>
    <row r="100" spans="2:11" ht="45" customHeight="1">
      <c r="B100" s="301"/>
      <c r="C100" s="406" t="s">
        <v>780</v>
      </c>
      <c r="D100" s="406"/>
      <c r="E100" s="406"/>
      <c r="F100" s="406"/>
      <c r="G100" s="406"/>
      <c r="H100" s="406"/>
      <c r="I100" s="406"/>
      <c r="J100" s="406"/>
      <c r="K100" s="302"/>
    </row>
    <row r="101" spans="2:11" ht="17.25" customHeight="1">
      <c r="B101" s="301"/>
      <c r="C101" s="303" t="s">
        <v>736</v>
      </c>
      <c r="D101" s="303"/>
      <c r="E101" s="303"/>
      <c r="F101" s="303" t="s">
        <v>737</v>
      </c>
      <c r="G101" s="304"/>
      <c r="H101" s="303" t="s">
        <v>123</v>
      </c>
      <c r="I101" s="303" t="s">
        <v>62</v>
      </c>
      <c r="J101" s="303" t="s">
        <v>738</v>
      </c>
      <c r="K101" s="302"/>
    </row>
    <row r="102" spans="2:11" ht="17.25" customHeight="1">
      <c r="B102" s="301"/>
      <c r="C102" s="305" t="s">
        <v>739</v>
      </c>
      <c r="D102" s="305"/>
      <c r="E102" s="305"/>
      <c r="F102" s="306" t="s">
        <v>740</v>
      </c>
      <c r="G102" s="307"/>
      <c r="H102" s="305"/>
      <c r="I102" s="305"/>
      <c r="J102" s="305" t="s">
        <v>741</v>
      </c>
      <c r="K102" s="302"/>
    </row>
    <row r="103" spans="2:11" ht="5.25" customHeight="1">
      <c r="B103" s="301"/>
      <c r="C103" s="303"/>
      <c r="D103" s="303"/>
      <c r="E103" s="303"/>
      <c r="F103" s="303"/>
      <c r="G103" s="319"/>
      <c r="H103" s="303"/>
      <c r="I103" s="303"/>
      <c r="J103" s="303"/>
      <c r="K103" s="302"/>
    </row>
    <row r="104" spans="2:11" ht="15" customHeight="1">
      <c r="B104" s="301"/>
      <c r="C104" s="291" t="s">
        <v>58</v>
      </c>
      <c r="D104" s="308"/>
      <c r="E104" s="308"/>
      <c r="F104" s="310" t="s">
        <v>742</v>
      </c>
      <c r="G104" s="319"/>
      <c r="H104" s="291" t="s">
        <v>781</v>
      </c>
      <c r="I104" s="291" t="s">
        <v>744</v>
      </c>
      <c r="J104" s="291">
        <v>20</v>
      </c>
      <c r="K104" s="302"/>
    </row>
    <row r="105" spans="2:11" ht="15" customHeight="1">
      <c r="B105" s="301"/>
      <c r="C105" s="291" t="s">
        <v>745</v>
      </c>
      <c r="D105" s="291"/>
      <c r="E105" s="291"/>
      <c r="F105" s="310" t="s">
        <v>742</v>
      </c>
      <c r="G105" s="291"/>
      <c r="H105" s="291" t="s">
        <v>781</v>
      </c>
      <c r="I105" s="291" t="s">
        <v>744</v>
      </c>
      <c r="J105" s="291">
        <v>120</v>
      </c>
      <c r="K105" s="302"/>
    </row>
    <row r="106" spans="2:11" ht="15" customHeight="1">
      <c r="B106" s="311"/>
      <c r="C106" s="291" t="s">
        <v>747</v>
      </c>
      <c r="D106" s="291"/>
      <c r="E106" s="291"/>
      <c r="F106" s="310" t="s">
        <v>748</v>
      </c>
      <c r="G106" s="291"/>
      <c r="H106" s="291" t="s">
        <v>781</v>
      </c>
      <c r="I106" s="291" t="s">
        <v>744</v>
      </c>
      <c r="J106" s="291">
        <v>50</v>
      </c>
      <c r="K106" s="302"/>
    </row>
    <row r="107" spans="2:11" ht="15" customHeight="1">
      <c r="B107" s="311"/>
      <c r="C107" s="291" t="s">
        <v>750</v>
      </c>
      <c r="D107" s="291"/>
      <c r="E107" s="291"/>
      <c r="F107" s="310" t="s">
        <v>742</v>
      </c>
      <c r="G107" s="291"/>
      <c r="H107" s="291" t="s">
        <v>781</v>
      </c>
      <c r="I107" s="291" t="s">
        <v>752</v>
      </c>
      <c r="J107" s="291"/>
      <c r="K107" s="302"/>
    </row>
    <row r="108" spans="2:11" ht="15" customHeight="1">
      <c r="B108" s="311"/>
      <c r="C108" s="291" t="s">
        <v>761</v>
      </c>
      <c r="D108" s="291"/>
      <c r="E108" s="291"/>
      <c r="F108" s="310" t="s">
        <v>748</v>
      </c>
      <c r="G108" s="291"/>
      <c r="H108" s="291" t="s">
        <v>781</v>
      </c>
      <c r="I108" s="291" t="s">
        <v>744</v>
      </c>
      <c r="J108" s="291">
        <v>50</v>
      </c>
      <c r="K108" s="302"/>
    </row>
    <row r="109" spans="2:11" ht="15" customHeight="1">
      <c r="B109" s="311"/>
      <c r="C109" s="291" t="s">
        <v>769</v>
      </c>
      <c r="D109" s="291"/>
      <c r="E109" s="291"/>
      <c r="F109" s="310" t="s">
        <v>748</v>
      </c>
      <c r="G109" s="291"/>
      <c r="H109" s="291" t="s">
        <v>781</v>
      </c>
      <c r="I109" s="291" t="s">
        <v>744</v>
      </c>
      <c r="J109" s="291">
        <v>50</v>
      </c>
      <c r="K109" s="302"/>
    </row>
    <row r="110" spans="2:11" ht="15" customHeight="1">
      <c r="B110" s="311"/>
      <c r="C110" s="291" t="s">
        <v>767</v>
      </c>
      <c r="D110" s="291"/>
      <c r="E110" s="291"/>
      <c r="F110" s="310" t="s">
        <v>748</v>
      </c>
      <c r="G110" s="291"/>
      <c r="H110" s="291" t="s">
        <v>781</v>
      </c>
      <c r="I110" s="291" t="s">
        <v>744</v>
      </c>
      <c r="J110" s="291">
        <v>50</v>
      </c>
      <c r="K110" s="302"/>
    </row>
    <row r="111" spans="2:11" ht="15" customHeight="1">
      <c r="B111" s="311"/>
      <c r="C111" s="291" t="s">
        <v>58</v>
      </c>
      <c r="D111" s="291"/>
      <c r="E111" s="291"/>
      <c r="F111" s="310" t="s">
        <v>742</v>
      </c>
      <c r="G111" s="291"/>
      <c r="H111" s="291" t="s">
        <v>782</v>
      </c>
      <c r="I111" s="291" t="s">
        <v>744</v>
      </c>
      <c r="J111" s="291">
        <v>20</v>
      </c>
      <c r="K111" s="302"/>
    </row>
    <row r="112" spans="2:11" ht="15" customHeight="1">
      <c r="B112" s="311"/>
      <c r="C112" s="291" t="s">
        <v>783</v>
      </c>
      <c r="D112" s="291"/>
      <c r="E112" s="291"/>
      <c r="F112" s="310" t="s">
        <v>742</v>
      </c>
      <c r="G112" s="291"/>
      <c r="H112" s="291" t="s">
        <v>784</v>
      </c>
      <c r="I112" s="291" t="s">
        <v>744</v>
      </c>
      <c r="J112" s="291">
        <v>120</v>
      </c>
      <c r="K112" s="302"/>
    </row>
    <row r="113" spans="2:11" ht="15" customHeight="1">
      <c r="B113" s="311"/>
      <c r="C113" s="291" t="s">
        <v>43</v>
      </c>
      <c r="D113" s="291"/>
      <c r="E113" s="291"/>
      <c r="F113" s="310" t="s">
        <v>742</v>
      </c>
      <c r="G113" s="291"/>
      <c r="H113" s="291" t="s">
        <v>785</v>
      </c>
      <c r="I113" s="291" t="s">
        <v>776</v>
      </c>
      <c r="J113" s="291"/>
      <c r="K113" s="302"/>
    </row>
    <row r="114" spans="2:11" ht="15" customHeight="1">
      <c r="B114" s="311"/>
      <c r="C114" s="291" t="s">
        <v>53</v>
      </c>
      <c r="D114" s="291"/>
      <c r="E114" s="291"/>
      <c r="F114" s="310" t="s">
        <v>742</v>
      </c>
      <c r="G114" s="291"/>
      <c r="H114" s="291" t="s">
        <v>786</v>
      </c>
      <c r="I114" s="291" t="s">
        <v>776</v>
      </c>
      <c r="J114" s="291"/>
      <c r="K114" s="302"/>
    </row>
    <row r="115" spans="2:11" ht="15" customHeight="1">
      <c r="B115" s="311"/>
      <c r="C115" s="291" t="s">
        <v>62</v>
      </c>
      <c r="D115" s="291"/>
      <c r="E115" s="291"/>
      <c r="F115" s="310" t="s">
        <v>742</v>
      </c>
      <c r="G115" s="291"/>
      <c r="H115" s="291" t="s">
        <v>787</v>
      </c>
      <c r="I115" s="291" t="s">
        <v>788</v>
      </c>
      <c r="J115" s="291"/>
      <c r="K115" s="302"/>
    </row>
    <row r="116" spans="2:11" ht="15" customHeight="1">
      <c r="B116" s="314"/>
      <c r="C116" s="320"/>
      <c r="D116" s="320"/>
      <c r="E116" s="320"/>
      <c r="F116" s="320"/>
      <c r="G116" s="320"/>
      <c r="H116" s="320"/>
      <c r="I116" s="320"/>
      <c r="J116" s="320"/>
      <c r="K116" s="316"/>
    </row>
    <row r="117" spans="2:11" ht="18.75" customHeight="1">
      <c r="B117" s="321"/>
      <c r="C117" s="287"/>
      <c r="D117" s="287"/>
      <c r="E117" s="287"/>
      <c r="F117" s="322"/>
      <c r="G117" s="287"/>
      <c r="H117" s="287"/>
      <c r="I117" s="287"/>
      <c r="J117" s="287"/>
      <c r="K117" s="321"/>
    </row>
    <row r="118" spans="2:11" ht="18.75" customHeight="1"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</row>
    <row r="119" spans="2:11" ht="7.5" customHeight="1">
      <c r="B119" s="323"/>
      <c r="C119" s="324"/>
      <c r="D119" s="324"/>
      <c r="E119" s="324"/>
      <c r="F119" s="324"/>
      <c r="G119" s="324"/>
      <c r="H119" s="324"/>
      <c r="I119" s="324"/>
      <c r="J119" s="324"/>
      <c r="K119" s="325"/>
    </row>
    <row r="120" spans="2:11" ht="45" customHeight="1">
      <c r="B120" s="326"/>
      <c r="C120" s="405" t="s">
        <v>789</v>
      </c>
      <c r="D120" s="405"/>
      <c r="E120" s="405"/>
      <c r="F120" s="405"/>
      <c r="G120" s="405"/>
      <c r="H120" s="405"/>
      <c r="I120" s="405"/>
      <c r="J120" s="405"/>
      <c r="K120" s="327"/>
    </row>
    <row r="121" spans="2:11" ht="17.25" customHeight="1">
      <c r="B121" s="328"/>
      <c r="C121" s="303" t="s">
        <v>736</v>
      </c>
      <c r="D121" s="303"/>
      <c r="E121" s="303"/>
      <c r="F121" s="303" t="s">
        <v>737</v>
      </c>
      <c r="G121" s="304"/>
      <c r="H121" s="303" t="s">
        <v>123</v>
      </c>
      <c r="I121" s="303" t="s">
        <v>62</v>
      </c>
      <c r="J121" s="303" t="s">
        <v>738</v>
      </c>
      <c r="K121" s="329"/>
    </row>
    <row r="122" spans="2:11" ht="17.25" customHeight="1">
      <c r="B122" s="328"/>
      <c r="C122" s="305" t="s">
        <v>739</v>
      </c>
      <c r="D122" s="305"/>
      <c r="E122" s="305"/>
      <c r="F122" s="306" t="s">
        <v>740</v>
      </c>
      <c r="G122" s="307"/>
      <c r="H122" s="305"/>
      <c r="I122" s="305"/>
      <c r="J122" s="305" t="s">
        <v>741</v>
      </c>
      <c r="K122" s="329"/>
    </row>
    <row r="123" spans="2:11" ht="5.25" customHeight="1">
      <c r="B123" s="330"/>
      <c r="C123" s="308"/>
      <c r="D123" s="308"/>
      <c r="E123" s="308"/>
      <c r="F123" s="308"/>
      <c r="G123" s="291"/>
      <c r="H123" s="308"/>
      <c r="I123" s="308"/>
      <c r="J123" s="308"/>
      <c r="K123" s="331"/>
    </row>
    <row r="124" spans="2:11" ht="15" customHeight="1">
      <c r="B124" s="330"/>
      <c r="C124" s="291" t="s">
        <v>745</v>
      </c>
      <c r="D124" s="308"/>
      <c r="E124" s="308"/>
      <c r="F124" s="310" t="s">
        <v>742</v>
      </c>
      <c r="G124" s="291"/>
      <c r="H124" s="291" t="s">
        <v>781</v>
      </c>
      <c r="I124" s="291" t="s">
        <v>744</v>
      </c>
      <c r="J124" s="291">
        <v>120</v>
      </c>
      <c r="K124" s="332"/>
    </row>
    <row r="125" spans="2:11" ht="15" customHeight="1">
      <c r="B125" s="330"/>
      <c r="C125" s="291" t="s">
        <v>790</v>
      </c>
      <c r="D125" s="291"/>
      <c r="E125" s="291"/>
      <c r="F125" s="310" t="s">
        <v>742</v>
      </c>
      <c r="G125" s="291"/>
      <c r="H125" s="291" t="s">
        <v>791</v>
      </c>
      <c r="I125" s="291" t="s">
        <v>744</v>
      </c>
      <c r="J125" s="291" t="s">
        <v>792</v>
      </c>
      <c r="K125" s="332"/>
    </row>
    <row r="126" spans="2:11" ht="15" customHeight="1">
      <c r="B126" s="330"/>
      <c r="C126" s="291" t="s">
        <v>691</v>
      </c>
      <c r="D126" s="291"/>
      <c r="E126" s="291"/>
      <c r="F126" s="310" t="s">
        <v>742</v>
      </c>
      <c r="G126" s="291"/>
      <c r="H126" s="291" t="s">
        <v>793</v>
      </c>
      <c r="I126" s="291" t="s">
        <v>744</v>
      </c>
      <c r="J126" s="291" t="s">
        <v>792</v>
      </c>
      <c r="K126" s="332"/>
    </row>
    <row r="127" spans="2:11" ht="15" customHeight="1">
      <c r="B127" s="330"/>
      <c r="C127" s="291" t="s">
        <v>753</v>
      </c>
      <c r="D127" s="291"/>
      <c r="E127" s="291"/>
      <c r="F127" s="310" t="s">
        <v>748</v>
      </c>
      <c r="G127" s="291"/>
      <c r="H127" s="291" t="s">
        <v>754</v>
      </c>
      <c r="I127" s="291" t="s">
        <v>744</v>
      </c>
      <c r="J127" s="291">
        <v>15</v>
      </c>
      <c r="K127" s="332"/>
    </row>
    <row r="128" spans="2:11" ht="15" customHeight="1">
      <c r="B128" s="330"/>
      <c r="C128" s="312" t="s">
        <v>755</v>
      </c>
      <c r="D128" s="312"/>
      <c r="E128" s="312"/>
      <c r="F128" s="313" t="s">
        <v>748</v>
      </c>
      <c r="G128" s="312"/>
      <c r="H128" s="312" t="s">
        <v>756</v>
      </c>
      <c r="I128" s="312" t="s">
        <v>744</v>
      </c>
      <c r="J128" s="312">
        <v>15</v>
      </c>
      <c r="K128" s="332"/>
    </row>
    <row r="129" spans="2:11" ht="15" customHeight="1">
      <c r="B129" s="330"/>
      <c r="C129" s="312" t="s">
        <v>757</v>
      </c>
      <c r="D129" s="312"/>
      <c r="E129" s="312"/>
      <c r="F129" s="313" t="s">
        <v>748</v>
      </c>
      <c r="G129" s="312"/>
      <c r="H129" s="312" t="s">
        <v>758</v>
      </c>
      <c r="I129" s="312" t="s">
        <v>744</v>
      </c>
      <c r="J129" s="312">
        <v>20</v>
      </c>
      <c r="K129" s="332"/>
    </row>
    <row r="130" spans="2:11" ht="15" customHeight="1">
      <c r="B130" s="330"/>
      <c r="C130" s="312" t="s">
        <v>759</v>
      </c>
      <c r="D130" s="312"/>
      <c r="E130" s="312"/>
      <c r="F130" s="313" t="s">
        <v>748</v>
      </c>
      <c r="G130" s="312"/>
      <c r="H130" s="312" t="s">
        <v>760</v>
      </c>
      <c r="I130" s="312" t="s">
        <v>744</v>
      </c>
      <c r="J130" s="312">
        <v>20</v>
      </c>
      <c r="K130" s="332"/>
    </row>
    <row r="131" spans="2:11" ht="15" customHeight="1">
      <c r="B131" s="330"/>
      <c r="C131" s="291" t="s">
        <v>747</v>
      </c>
      <c r="D131" s="291"/>
      <c r="E131" s="291"/>
      <c r="F131" s="310" t="s">
        <v>748</v>
      </c>
      <c r="G131" s="291"/>
      <c r="H131" s="291" t="s">
        <v>781</v>
      </c>
      <c r="I131" s="291" t="s">
        <v>744</v>
      </c>
      <c r="J131" s="291">
        <v>50</v>
      </c>
      <c r="K131" s="332"/>
    </row>
    <row r="132" spans="2:11" ht="15" customHeight="1">
      <c r="B132" s="330"/>
      <c r="C132" s="291" t="s">
        <v>761</v>
      </c>
      <c r="D132" s="291"/>
      <c r="E132" s="291"/>
      <c r="F132" s="310" t="s">
        <v>748</v>
      </c>
      <c r="G132" s="291"/>
      <c r="H132" s="291" t="s">
        <v>781</v>
      </c>
      <c r="I132" s="291" t="s">
        <v>744</v>
      </c>
      <c r="J132" s="291">
        <v>50</v>
      </c>
      <c r="K132" s="332"/>
    </row>
    <row r="133" spans="2:11" ht="15" customHeight="1">
      <c r="B133" s="330"/>
      <c r="C133" s="291" t="s">
        <v>767</v>
      </c>
      <c r="D133" s="291"/>
      <c r="E133" s="291"/>
      <c r="F133" s="310" t="s">
        <v>748</v>
      </c>
      <c r="G133" s="291"/>
      <c r="H133" s="291" t="s">
        <v>781</v>
      </c>
      <c r="I133" s="291" t="s">
        <v>744</v>
      </c>
      <c r="J133" s="291">
        <v>50</v>
      </c>
      <c r="K133" s="332"/>
    </row>
    <row r="134" spans="2:11" ht="15" customHeight="1">
      <c r="B134" s="330"/>
      <c r="C134" s="291" t="s">
        <v>769</v>
      </c>
      <c r="D134" s="291"/>
      <c r="E134" s="291"/>
      <c r="F134" s="310" t="s">
        <v>748</v>
      </c>
      <c r="G134" s="291"/>
      <c r="H134" s="291" t="s">
        <v>781</v>
      </c>
      <c r="I134" s="291" t="s">
        <v>744</v>
      </c>
      <c r="J134" s="291">
        <v>50</v>
      </c>
      <c r="K134" s="332"/>
    </row>
    <row r="135" spans="2:11" ht="15" customHeight="1">
      <c r="B135" s="330"/>
      <c r="C135" s="291" t="s">
        <v>128</v>
      </c>
      <c r="D135" s="291"/>
      <c r="E135" s="291"/>
      <c r="F135" s="310" t="s">
        <v>748</v>
      </c>
      <c r="G135" s="291"/>
      <c r="H135" s="291" t="s">
        <v>794</v>
      </c>
      <c r="I135" s="291" t="s">
        <v>744</v>
      </c>
      <c r="J135" s="291">
        <v>255</v>
      </c>
      <c r="K135" s="332"/>
    </row>
    <row r="136" spans="2:11" ht="15" customHeight="1">
      <c r="B136" s="330"/>
      <c r="C136" s="291" t="s">
        <v>771</v>
      </c>
      <c r="D136" s="291"/>
      <c r="E136" s="291"/>
      <c r="F136" s="310" t="s">
        <v>742</v>
      </c>
      <c r="G136" s="291"/>
      <c r="H136" s="291" t="s">
        <v>795</v>
      </c>
      <c r="I136" s="291" t="s">
        <v>773</v>
      </c>
      <c r="J136" s="291"/>
      <c r="K136" s="332"/>
    </row>
    <row r="137" spans="2:11" ht="15" customHeight="1">
      <c r="B137" s="330"/>
      <c r="C137" s="291" t="s">
        <v>774</v>
      </c>
      <c r="D137" s="291"/>
      <c r="E137" s="291"/>
      <c r="F137" s="310" t="s">
        <v>742</v>
      </c>
      <c r="G137" s="291"/>
      <c r="H137" s="291" t="s">
        <v>796</v>
      </c>
      <c r="I137" s="291" t="s">
        <v>776</v>
      </c>
      <c r="J137" s="291"/>
      <c r="K137" s="332"/>
    </row>
    <row r="138" spans="2:11" ht="15" customHeight="1">
      <c r="B138" s="330"/>
      <c r="C138" s="291" t="s">
        <v>777</v>
      </c>
      <c r="D138" s="291"/>
      <c r="E138" s="291"/>
      <c r="F138" s="310" t="s">
        <v>742</v>
      </c>
      <c r="G138" s="291"/>
      <c r="H138" s="291" t="s">
        <v>777</v>
      </c>
      <c r="I138" s="291" t="s">
        <v>776</v>
      </c>
      <c r="J138" s="291"/>
      <c r="K138" s="332"/>
    </row>
    <row r="139" spans="2:11" ht="15" customHeight="1">
      <c r="B139" s="330"/>
      <c r="C139" s="291" t="s">
        <v>43</v>
      </c>
      <c r="D139" s="291"/>
      <c r="E139" s="291"/>
      <c r="F139" s="310" t="s">
        <v>742</v>
      </c>
      <c r="G139" s="291"/>
      <c r="H139" s="291" t="s">
        <v>797</v>
      </c>
      <c r="I139" s="291" t="s">
        <v>776</v>
      </c>
      <c r="J139" s="291"/>
      <c r="K139" s="332"/>
    </row>
    <row r="140" spans="2:11" ht="15" customHeight="1">
      <c r="B140" s="330"/>
      <c r="C140" s="291" t="s">
        <v>798</v>
      </c>
      <c r="D140" s="291"/>
      <c r="E140" s="291"/>
      <c r="F140" s="310" t="s">
        <v>742</v>
      </c>
      <c r="G140" s="291"/>
      <c r="H140" s="291" t="s">
        <v>799</v>
      </c>
      <c r="I140" s="291" t="s">
        <v>776</v>
      </c>
      <c r="J140" s="291"/>
      <c r="K140" s="332"/>
    </row>
    <row r="141" spans="2:11" ht="15" customHeight="1">
      <c r="B141" s="333"/>
      <c r="C141" s="334"/>
      <c r="D141" s="334"/>
      <c r="E141" s="334"/>
      <c r="F141" s="334"/>
      <c r="G141" s="334"/>
      <c r="H141" s="334"/>
      <c r="I141" s="334"/>
      <c r="J141" s="334"/>
      <c r="K141" s="335"/>
    </row>
    <row r="142" spans="2:11" ht="18.75" customHeight="1">
      <c r="B142" s="287"/>
      <c r="C142" s="287"/>
      <c r="D142" s="287"/>
      <c r="E142" s="287"/>
      <c r="F142" s="322"/>
      <c r="G142" s="287"/>
      <c r="H142" s="287"/>
      <c r="I142" s="287"/>
      <c r="J142" s="287"/>
      <c r="K142" s="287"/>
    </row>
    <row r="143" spans="2:11" ht="18.75" customHeight="1">
      <c r="B143" s="297"/>
      <c r="C143" s="297"/>
      <c r="D143" s="297"/>
      <c r="E143" s="297"/>
      <c r="F143" s="297"/>
      <c r="G143" s="297"/>
      <c r="H143" s="297"/>
      <c r="I143" s="297"/>
      <c r="J143" s="297"/>
      <c r="K143" s="297"/>
    </row>
    <row r="144" spans="2:11" ht="7.5" customHeight="1">
      <c r="B144" s="298"/>
      <c r="C144" s="299"/>
      <c r="D144" s="299"/>
      <c r="E144" s="299"/>
      <c r="F144" s="299"/>
      <c r="G144" s="299"/>
      <c r="H144" s="299"/>
      <c r="I144" s="299"/>
      <c r="J144" s="299"/>
      <c r="K144" s="300"/>
    </row>
    <row r="145" spans="2:11" ht="45" customHeight="1">
      <c r="B145" s="301"/>
      <c r="C145" s="406" t="s">
        <v>800</v>
      </c>
      <c r="D145" s="406"/>
      <c r="E145" s="406"/>
      <c r="F145" s="406"/>
      <c r="G145" s="406"/>
      <c r="H145" s="406"/>
      <c r="I145" s="406"/>
      <c r="J145" s="406"/>
      <c r="K145" s="302"/>
    </row>
    <row r="146" spans="2:11" ht="17.25" customHeight="1">
      <c r="B146" s="301"/>
      <c r="C146" s="303" t="s">
        <v>736</v>
      </c>
      <c r="D146" s="303"/>
      <c r="E146" s="303"/>
      <c r="F146" s="303" t="s">
        <v>737</v>
      </c>
      <c r="G146" s="304"/>
      <c r="H146" s="303" t="s">
        <v>123</v>
      </c>
      <c r="I146" s="303" t="s">
        <v>62</v>
      </c>
      <c r="J146" s="303" t="s">
        <v>738</v>
      </c>
      <c r="K146" s="302"/>
    </row>
    <row r="147" spans="2:11" ht="17.25" customHeight="1">
      <c r="B147" s="301"/>
      <c r="C147" s="305" t="s">
        <v>739</v>
      </c>
      <c r="D147" s="305"/>
      <c r="E147" s="305"/>
      <c r="F147" s="306" t="s">
        <v>740</v>
      </c>
      <c r="G147" s="307"/>
      <c r="H147" s="305"/>
      <c r="I147" s="305"/>
      <c r="J147" s="305" t="s">
        <v>741</v>
      </c>
      <c r="K147" s="302"/>
    </row>
    <row r="148" spans="2:11" ht="5.25" customHeight="1">
      <c r="B148" s="311"/>
      <c r="C148" s="308"/>
      <c r="D148" s="308"/>
      <c r="E148" s="308"/>
      <c r="F148" s="308"/>
      <c r="G148" s="309"/>
      <c r="H148" s="308"/>
      <c r="I148" s="308"/>
      <c r="J148" s="308"/>
      <c r="K148" s="332"/>
    </row>
    <row r="149" spans="2:11" ht="15" customHeight="1">
      <c r="B149" s="311"/>
      <c r="C149" s="336" t="s">
        <v>745</v>
      </c>
      <c r="D149" s="291"/>
      <c r="E149" s="291"/>
      <c r="F149" s="337" t="s">
        <v>742</v>
      </c>
      <c r="G149" s="291"/>
      <c r="H149" s="336" t="s">
        <v>781</v>
      </c>
      <c r="I149" s="336" t="s">
        <v>744</v>
      </c>
      <c r="J149" s="336">
        <v>120</v>
      </c>
      <c r="K149" s="332"/>
    </row>
    <row r="150" spans="2:11" ht="15" customHeight="1">
      <c r="B150" s="311"/>
      <c r="C150" s="336" t="s">
        <v>790</v>
      </c>
      <c r="D150" s="291"/>
      <c r="E150" s="291"/>
      <c r="F150" s="337" t="s">
        <v>742</v>
      </c>
      <c r="G150" s="291"/>
      <c r="H150" s="336" t="s">
        <v>801</v>
      </c>
      <c r="I150" s="336" t="s">
        <v>744</v>
      </c>
      <c r="J150" s="336" t="s">
        <v>792</v>
      </c>
      <c r="K150" s="332"/>
    </row>
    <row r="151" spans="2:11" ht="15" customHeight="1">
      <c r="B151" s="311"/>
      <c r="C151" s="336" t="s">
        <v>691</v>
      </c>
      <c r="D151" s="291"/>
      <c r="E151" s="291"/>
      <c r="F151" s="337" t="s">
        <v>742</v>
      </c>
      <c r="G151" s="291"/>
      <c r="H151" s="336" t="s">
        <v>802</v>
      </c>
      <c r="I151" s="336" t="s">
        <v>744</v>
      </c>
      <c r="J151" s="336" t="s">
        <v>792</v>
      </c>
      <c r="K151" s="332"/>
    </row>
    <row r="152" spans="2:11" ht="15" customHeight="1">
      <c r="B152" s="311"/>
      <c r="C152" s="336" t="s">
        <v>747</v>
      </c>
      <c r="D152" s="291"/>
      <c r="E152" s="291"/>
      <c r="F152" s="337" t="s">
        <v>748</v>
      </c>
      <c r="G152" s="291"/>
      <c r="H152" s="336" t="s">
        <v>781</v>
      </c>
      <c r="I152" s="336" t="s">
        <v>744</v>
      </c>
      <c r="J152" s="336">
        <v>50</v>
      </c>
      <c r="K152" s="332"/>
    </row>
    <row r="153" spans="2:11" ht="15" customHeight="1">
      <c r="B153" s="311"/>
      <c r="C153" s="336" t="s">
        <v>750</v>
      </c>
      <c r="D153" s="291"/>
      <c r="E153" s="291"/>
      <c r="F153" s="337" t="s">
        <v>742</v>
      </c>
      <c r="G153" s="291"/>
      <c r="H153" s="336" t="s">
        <v>781</v>
      </c>
      <c r="I153" s="336" t="s">
        <v>752</v>
      </c>
      <c r="J153" s="336"/>
      <c r="K153" s="332"/>
    </row>
    <row r="154" spans="2:11" ht="15" customHeight="1">
      <c r="B154" s="311"/>
      <c r="C154" s="336" t="s">
        <v>761</v>
      </c>
      <c r="D154" s="291"/>
      <c r="E154" s="291"/>
      <c r="F154" s="337" t="s">
        <v>748</v>
      </c>
      <c r="G154" s="291"/>
      <c r="H154" s="336" t="s">
        <v>781</v>
      </c>
      <c r="I154" s="336" t="s">
        <v>744</v>
      </c>
      <c r="J154" s="336">
        <v>50</v>
      </c>
      <c r="K154" s="332"/>
    </row>
    <row r="155" spans="2:11" ht="15" customHeight="1">
      <c r="B155" s="311"/>
      <c r="C155" s="336" t="s">
        <v>769</v>
      </c>
      <c r="D155" s="291"/>
      <c r="E155" s="291"/>
      <c r="F155" s="337" t="s">
        <v>748</v>
      </c>
      <c r="G155" s="291"/>
      <c r="H155" s="336" t="s">
        <v>781</v>
      </c>
      <c r="I155" s="336" t="s">
        <v>744</v>
      </c>
      <c r="J155" s="336">
        <v>50</v>
      </c>
      <c r="K155" s="332"/>
    </row>
    <row r="156" spans="2:11" ht="15" customHeight="1">
      <c r="B156" s="311"/>
      <c r="C156" s="336" t="s">
        <v>767</v>
      </c>
      <c r="D156" s="291"/>
      <c r="E156" s="291"/>
      <c r="F156" s="337" t="s">
        <v>748</v>
      </c>
      <c r="G156" s="291"/>
      <c r="H156" s="336" t="s">
        <v>781</v>
      </c>
      <c r="I156" s="336" t="s">
        <v>744</v>
      </c>
      <c r="J156" s="336">
        <v>50</v>
      </c>
      <c r="K156" s="332"/>
    </row>
    <row r="157" spans="2:11" ht="15" customHeight="1">
      <c r="B157" s="311"/>
      <c r="C157" s="336" t="s">
        <v>95</v>
      </c>
      <c r="D157" s="291"/>
      <c r="E157" s="291"/>
      <c r="F157" s="337" t="s">
        <v>742</v>
      </c>
      <c r="G157" s="291"/>
      <c r="H157" s="336" t="s">
        <v>803</v>
      </c>
      <c r="I157" s="336" t="s">
        <v>744</v>
      </c>
      <c r="J157" s="336" t="s">
        <v>804</v>
      </c>
      <c r="K157" s="332"/>
    </row>
    <row r="158" spans="2:11" ht="15" customHeight="1">
      <c r="B158" s="311"/>
      <c r="C158" s="336" t="s">
        <v>805</v>
      </c>
      <c r="D158" s="291"/>
      <c r="E158" s="291"/>
      <c r="F158" s="337" t="s">
        <v>742</v>
      </c>
      <c r="G158" s="291"/>
      <c r="H158" s="336" t="s">
        <v>806</v>
      </c>
      <c r="I158" s="336" t="s">
        <v>776</v>
      </c>
      <c r="J158" s="336"/>
      <c r="K158" s="332"/>
    </row>
    <row r="159" spans="2:11" ht="15" customHeight="1">
      <c r="B159" s="338"/>
      <c r="C159" s="320"/>
      <c r="D159" s="320"/>
      <c r="E159" s="320"/>
      <c r="F159" s="320"/>
      <c r="G159" s="320"/>
      <c r="H159" s="320"/>
      <c r="I159" s="320"/>
      <c r="J159" s="320"/>
      <c r="K159" s="339"/>
    </row>
    <row r="160" spans="2:11" ht="18.75" customHeight="1">
      <c r="B160" s="287"/>
      <c r="C160" s="291"/>
      <c r="D160" s="291"/>
      <c r="E160" s="291"/>
      <c r="F160" s="310"/>
      <c r="G160" s="291"/>
      <c r="H160" s="291"/>
      <c r="I160" s="291"/>
      <c r="J160" s="291"/>
      <c r="K160" s="287"/>
    </row>
    <row r="161" spans="2:11" ht="18.75" customHeight="1">
      <c r="B161" s="297"/>
      <c r="C161" s="297"/>
      <c r="D161" s="297"/>
      <c r="E161" s="297"/>
      <c r="F161" s="297"/>
      <c r="G161" s="297"/>
      <c r="H161" s="297"/>
      <c r="I161" s="297"/>
      <c r="J161" s="297"/>
      <c r="K161" s="297"/>
    </row>
    <row r="162" spans="2:11" ht="7.5" customHeight="1">
      <c r="B162" s="279"/>
      <c r="C162" s="280"/>
      <c r="D162" s="280"/>
      <c r="E162" s="280"/>
      <c r="F162" s="280"/>
      <c r="G162" s="280"/>
      <c r="H162" s="280"/>
      <c r="I162" s="280"/>
      <c r="J162" s="280"/>
      <c r="K162" s="281"/>
    </row>
    <row r="163" spans="2:11" ht="45" customHeight="1">
      <c r="B163" s="282"/>
      <c r="C163" s="405" t="s">
        <v>807</v>
      </c>
      <c r="D163" s="405"/>
      <c r="E163" s="405"/>
      <c r="F163" s="405"/>
      <c r="G163" s="405"/>
      <c r="H163" s="405"/>
      <c r="I163" s="405"/>
      <c r="J163" s="405"/>
      <c r="K163" s="283"/>
    </row>
    <row r="164" spans="2:11" ht="17.25" customHeight="1">
      <c r="B164" s="282"/>
      <c r="C164" s="303" t="s">
        <v>736</v>
      </c>
      <c r="D164" s="303"/>
      <c r="E164" s="303"/>
      <c r="F164" s="303" t="s">
        <v>737</v>
      </c>
      <c r="G164" s="340"/>
      <c r="H164" s="341" t="s">
        <v>123</v>
      </c>
      <c r="I164" s="341" t="s">
        <v>62</v>
      </c>
      <c r="J164" s="303" t="s">
        <v>738</v>
      </c>
      <c r="K164" s="283"/>
    </row>
    <row r="165" spans="2:11" ht="17.25" customHeight="1">
      <c r="B165" s="284"/>
      <c r="C165" s="305" t="s">
        <v>739</v>
      </c>
      <c r="D165" s="305"/>
      <c r="E165" s="305"/>
      <c r="F165" s="306" t="s">
        <v>740</v>
      </c>
      <c r="G165" s="342"/>
      <c r="H165" s="343"/>
      <c r="I165" s="343"/>
      <c r="J165" s="305" t="s">
        <v>741</v>
      </c>
      <c r="K165" s="285"/>
    </row>
    <row r="166" spans="2:11" ht="5.25" customHeight="1">
      <c r="B166" s="311"/>
      <c r="C166" s="308"/>
      <c r="D166" s="308"/>
      <c r="E166" s="308"/>
      <c r="F166" s="308"/>
      <c r="G166" s="309"/>
      <c r="H166" s="308"/>
      <c r="I166" s="308"/>
      <c r="J166" s="308"/>
      <c r="K166" s="332"/>
    </row>
    <row r="167" spans="2:11" ht="15" customHeight="1">
      <c r="B167" s="311"/>
      <c r="C167" s="291" t="s">
        <v>745</v>
      </c>
      <c r="D167" s="291"/>
      <c r="E167" s="291"/>
      <c r="F167" s="310" t="s">
        <v>742</v>
      </c>
      <c r="G167" s="291"/>
      <c r="H167" s="291" t="s">
        <v>781</v>
      </c>
      <c r="I167" s="291" t="s">
        <v>744</v>
      </c>
      <c r="J167" s="291">
        <v>120</v>
      </c>
      <c r="K167" s="332"/>
    </row>
    <row r="168" spans="2:11" ht="15" customHeight="1">
      <c r="B168" s="311"/>
      <c r="C168" s="291" t="s">
        <v>790</v>
      </c>
      <c r="D168" s="291"/>
      <c r="E168" s="291"/>
      <c r="F168" s="310" t="s">
        <v>742</v>
      </c>
      <c r="G168" s="291"/>
      <c r="H168" s="291" t="s">
        <v>791</v>
      </c>
      <c r="I168" s="291" t="s">
        <v>744</v>
      </c>
      <c r="J168" s="291" t="s">
        <v>792</v>
      </c>
      <c r="K168" s="332"/>
    </row>
    <row r="169" spans="2:11" ht="15" customHeight="1">
      <c r="B169" s="311"/>
      <c r="C169" s="291" t="s">
        <v>691</v>
      </c>
      <c r="D169" s="291"/>
      <c r="E169" s="291"/>
      <c r="F169" s="310" t="s">
        <v>742</v>
      </c>
      <c r="G169" s="291"/>
      <c r="H169" s="291" t="s">
        <v>808</v>
      </c>
      <c r="I169" s="291" t="s">
        <v>744</v>
      </c>
      <c r="J169" s="291" t="s">
        <v>792</v>
      </c>
      <c r="K169" s="332"/>
    </row>
    <row r="170" spans="2:11" ht="15" customHeight="1">
      <c r="B170" s="311"/>
      <c r="C170" s="291" t="s">
        <v>747</v>
      </c>
      <c r="D170" s="291"/>
      <c r="E170" s="291"/>
      <c r="F170" s="310" t="s">
        <v>748</v>
      </c>
      <c r="G170" s="291"/>
      <c r="H170" s="291" t="s">
        <v>808</v>
      </c>
      <c r="I170" s="291" t="s">
        <v>744</v>
      </c>
      <c r="J170" s="291">
        <v>50</v>
      </c>
      <c r="K170" s="332"/>
    </row>
    <row r="171" spans="2:11" ht="15" customHeight="1">
      <c r="B171" s="311"/>
      <c r="C171" s="291" t="s">
        <v>750</v>
      </c>
      <c r="D171" s="291"/>
      <c r="E171" s="291"/>
      <c r="F171" s="310" t="s">
        <v>742</v>
      </c>
      <c r="G171" s="291"/>
      <c r="H171" s="291" t="s">
        <v>808</v>
      </c>
      <c r="I171" s="291" t="s">
        <v>752</v>
      </c>
      <c r="J171" s="291"/>
      <c r="K171" s="332"/>
    </row>
    <row r="172" spans="2:11" ht="15" customHeight="1">
      <c r="B172" s="311"/>
      <c r="C172" s="291" t="s">
        <v>761</v>
      </c>
      <c r="D172" s="291"/>
      <c r="E172" s="291"/>
      <c r="F172" s="310" t="s">
        <v>748</v>
      </c>
      <c r="G172" s="291"/>
      <c r="H172" s="291" t="s">
        <v>808</v>
      </c>
      <c r="I172" s="291" t="s">
        <v>744</v>
      </c>
      <c r="J172" s="291">
        <v>50</v>
      </c>
      <c r="K172" s="332"/>
    </row>
    <row r="173" spans="2:11" ht="15" customHeight="1">
      <c r="B173" s="311"/>
      <c r="C173" s="291" t="s">
        <v>769</v>
      </c>
      <c r="D173" s="291"/>
      <c r="E173" s="291"/>
      <c r="F173" s="310" t="s">
        <v>748</v>
      </c>
      <c r="G173" s="291"/>
      <c r="H173" s="291" t="s">
        <v>808</v>
      </c>
      <c r="I173" s="291" t="s">
        <v>744</v>
      </c>
      <c r="J173" s="291">
        <v>50</v>
      </c>
      <c r="K173" s="332"/>
    </row>
    <row r="174" spans="2:11" ht="15" customHeight="1">
      <c r="B174" s="311"/>
      <c r="C174" s="291" t="s">
        <v>767</v>
      </c>
      <c r="D174" s="291"/>
      <c r="E174" s="291"/>
      <c r="F174" s="310" t="s">
        <v>748</v>
      </c>
      <c r="G174" s="291"/>
      <c r="H174" s="291" t="s">
        <v>808</v>
      </c>
      <c r="I174" s="291" t="s">
        <v>744</v>
      </c>
      <c r="J174" s="291">
        <v>50</v>
      </c>
      <c r="K174" s="332"/>
    </row>
    <row r="175" spans="2:11" ht="15" customHeight="1">
      <c r="B175" s="311"/>
      <c r="C175" s="291" t="s">
        <v>122</v>
      </c>
      <c r="D175" s="291"/>
      <c r="E175" s="291"/>
      <c r="F175" s="310" t="s">
        <v>742</v>
      </c>
      <c r="G175" s="291"/>
      <c r="H175" s="291" t="s">
        <v>809</v>
      </c>
      <c r="I175" s="291" t="s">
        <v>810</v>
      </c>
      <c r="J175" s="291"/>
      <c r="K175" s="332"/>
    </row>
    <row r="176" spans="2:11" ht="15" customHeight="1">
      <c r="B176" s="311"/>
      <c r="C176" s="291" t="s">
        <v>62</v>
      </c>
      <c r="D176" s="291"/>
      <c r="E176" s="291"/>
      <c r="F176" s="310" t="s">
        <v>742</v>
      </c>
      <c r="G176" s="291"/>
      <c r="H176" s="291" t="s">
        <v>811</v>
      </c>
      <c r="I176" s="291" t="s">
        <v>812</v>
      </c>
      <c r="J176" s="291">
        <v>1</v>
      </c>
      <c r="K176" s="332"/>
    </row>
    <row r="177" spans="2:11" ht="15" customHeight="1">
      <c r="B177" s="311"/>
      <c r="C177" s="291" t="s">
        <v>58</v>
      </c>
      <c r="D177" s="291"/>
      <c r="E177" s="291"/>
      <c r="F177" s="310" t="s">
        <v>742</v>
      </c>
      <c r="G177" s="291"/>
      <c r="H177" s="291" t="s">
        <v>813</v>
      </c>
      <c r="I177" s="291" t="s">
        <v>744</v>
      </c>
      <c r="J177" s="291">
        <v>20</v>
      </c>
      <c r="K177" s="332"/>
    </row>
    <row r="178" spans="2:11" ht="15" customHeight="1">
      <c r="B178" s="311"/>
      <c r="C178" s="291" t="s">
        <v>123</v>
      </c>
      <c r="D178" s="291"/>
      <c r="E178" s="291"/>
      <c r="F178" s="310" t="s">
        <v>742</v>
      </c>
      <c r="G178" s="291"/>
      <c r="H178" s="291" t="s">
        <v>814</v>
      </c>
      <c r="I178" s="291" t="s">
        <v>744</v>
      </c>
      <c r="J178" s="291">
        <v>255</v>
      </c>
      <c r="K178" s="332"/>
    </row>
    <row r="179" spans="2:11" ht="15" customHeight="1">
      <c r="B179" s="311"/>
      <c r="C179" s="291" t="s">
        <v>124</v>
      </c>
      <c r="D179" s="291"/>
      <c r="E179" s="291"/>
      <c r="F179" s="310" t="s">
        <v>742</v>
      </c>
      <c r="G179" s="291"/>
      <c r="H179" s="291" t="s">
        <v>707</v>
      </c>
      <c r="I179" s="291" t="s">
        <v>744</v>
      </c>
      <c r="J179" s="291">
        <v>10</v>
      </c>
      <c r="K179" s="332"/>
    </row>
    <row r="180" spans="2:11" ht="15" customHeight="1">
      <c r="B180" s="311"/>
      <c r="C180" s="291" t="s">
        <v>125</v>
      </c>
      <c r="D180" s="291"/>
      <c r="E180" s="291"/>
      <c r="F180" s="310" t="s">
        <v>742</v>
      </c>
      <c r="G180" s="291"/>
      <c r="H180" s="291" t="s">
        <v>815</v>
      </c>
      <c r="I180" s="291" t="s">
        <v>776</v>
      </c>
      <c r="J180" s="291"/>
      <c r="K180" s="332"/>
    </row>
    <row r="181" spans="2:11" ht="15" customHeight="1">
      <c r="B181" s="311"/>
      <c r="C181" s="291" t="s">
        <v>816</v>
      </c>
      <c r="D181" s="291"/>
      <c r="E181" s="291"/>
      <c r="F181" s="310" t="s">
        <v>742</v>
      </c>
      <c r="G181" s="291"/>
      <c r="H181" s="291" t="s">
        <v>817</v>
      </c>
      <c r="I181" s="291" t="s">
        <v>776</v>
      </c>
      <c r="J181" s="291"/>
      <c r="K181" s="332"/>
    </row>
    <row r="182" spans="2:11" ht="15" customHeight="1">
      <c r="B182" s="311"/>
      <c r="C182" s="291" t="s">
        <v>805</v>
      </c>
      <c r="D182" s="291"/>
      <c r="E182" s="291"/>
      <c r="F182" s="310" t="s">
        <v>742</v>
      </c>
      <c r="G182" s="291"/>
      <c r="H182" s="291" t="s">
        <v>818</v>
      </c>
      <c r="I182" s="291" t="s">
        <v>776</v>
      </c>
      <c r="J182" s="291"/>
      <c r="K182" s="332"/>
    </row>
    <row r="183" spans="2:11" ht="15" customHeight="1">
      <c r="B183" s="311"/>
      <c r="C183" s="291" t="s">
        <v>127</v>
      </c>
      <c r="D183" s="291"/>
      <c r="E183" s="291"/>
      <c r="F183" s="310" t="s">
        <v>748</v>
      </c>
      <c r="G183" s="291"/>
      <c r="H183" s="291" t="s">
        <v>819</v>
      </c>
      <c r="I183" s="291" t="s">
        <v>744</v>
      </c>
      <c r="J183" s="291">
        <v>50</v>
      </c>
      <c r="K183" s="332"/>
    </row>
    <row r="184" spans="2:11" ht="15" customHeight="1">
      <c r="B184" s="311"/>
      <c r="C184" s="291" t="s">
        <v>820</v>
      </c>
      <c r="D184" s="291"/>
      <c r="E184" s="291"/>
      <c r="F184" s="310" t="s">
        <v>748</v>
      </c>
      <c r="G184" s="291"/>
      <c r="H184" s="291" t="s">
        <v>821</v>
      </c>
      <c r="I184" s="291" t="s">
        <v>822</v>
      </c>
      <c r="J184" s="291"/>
      <c r="K184" s="332"/>
    </row>
    <row r="185" spans="2:11" ht="15" customHeight="1">
      <c r="B185" s="311"/>
      <c r="C185" s="291" t="s">
        <v>823</v>
      </c>
      <c r="D185" s="291"/>
      <c r="E185" s="291"/>
      <c r="F185" s="310" t="s">
        <v>748</v>
      </c>
      <c r="G185" s="291"/>
      <c r="H185" s="291" t="s">
        <v>824</v>
      </c>
      <c r="I185" s="291" t="s">
        <v>822</v>
      </c>
      <c r="J185" s="291"/>
      <c r="K185" s="332"/>
    </row>
    <row r="186" spans="2:11" ht="15" customHeight="1">
      <c r="B186" s="311"/>
      <c r="C186" s="291" t="s">
        <v>825</v>
      </c>
      <c r="D186" s="291"/>
      <c r="E186" s="291"/>
      <c r="F186" s="310" t="s">
        <v>748</v>
      </c>
      <c r="G186" s="291"/>
      <c r="H186" s="291" t="s">
        <v>826</v>
      </c>
      <c r="I186" s="291" t="s">
        <v>822</v>
      </c>
      <c r="J186" s="291"/>
      <c r="K186" s="332"/>
    </row>
    <row r="187" spans="2:11" ht="15" customHeight="1">
      <c r="B187" s="311"/>
      <c r="C187" s="344" t="s">
        <v>827</v>
      </c>
      <c r="D187" s="291"/>
      <c r="E187" s="291"/>
      <c r="F187" s="310" t="s">
        <v>748</v>
      </c>
      <c r="G187" s="291"/>
      <c r="H187" s="291" t="s">
        <v>828</v>
      </c>
      <c r="I187" s="291" t="s">
        <v>829</v>
      </c>
      <c r="J187" s="345" t="s">
        <v>830</v>
      </c>
      <c r="K187" s="332"/>
    </row>
    <row r="188" spans="2:11" ht="15" customHeight="1">
      <c r="B188" s="311"/>
      <c r="C188" s="296" t="s">
        <v>47</v>
      </c>
      <c r="D188" s="291"/>
      <c r="E188" s="291"/>
      <c r="F188" s="310" t="s">
        <v>742</v>
      </c>
      <c r="G188" s="291"/>
      <c r="H188" s="287" t="s">
        <v>831</v>
      </c>
      <c r="I188" s="291" t="s">
        <v>832</v>
      </c>
      <c r="J188" s="291"/>
      <c r="K188" s="332"/>
    </row>
    <row r="189" spans="2:11" ht="15" customHeight="1">
      <c r="B189" s="311"/>
      <c r="C189" s="296" t="s">
        <v>833</v>
      </c>
      <c r="D189" s="291"/>
      <c r="E189" s="291"/>
      <c r="F189" s="310" t="s">
        <v>742</v>
      </c>
      <c r="G189" s="291"/>
      <c r="H189" s="291" t="s">
        <v>834</v>
      </c>
      <c r="I189" s="291" t="s">
        <v>776</v>
      </c>
      <c r="J189" s="291"/>
      <c r="K189" s="332"/>
    </row>
    <row r="190" spans="2:11" ht="15" customHeight="1">
      <c r="B190" s="311"/>
      <c r="C190" s="296" t="s">
        <v>835</v>
      </c>
      <c r="D190" s="291"/>
      <c r="E190" s="291"/>
      <c r="F190" s="310" t="s">
        <v>742</v>
      </c>
      <c r="G190" s="291"/>
      <c r="H190" s="291" t="s">
        <v>836</v>
      </c>
      <c r="I190" s="291" t="s">
        <v>776</v>
      </c>
      <c r="J190" s="291"/>
      <c r="K190" s="332"/>
    </row>
    <row r="191" spans="2:11" ht="15" customHeight="1">
      <c r="B191" s="311"/>
      <c r="C191" s="296" t="s">
        <v>837</v>
      </c>
      <c r="D191" s="291"/>
      <c r="E191" s="291"/>
      <c r="F191" s="310" t="s">
        <v>748</v>
      </c>
      <c r="G191" s="291"/>
      <c r="H191" s="291" t="s">
        <v>838</v>
      </c>
      <c r="I191" s="291" t="s">
        <v>776</v>
      </c>
      <c r="J191" s="291"/>
      <c r="K191" s="332"/>
    </row>
    <row r="192" spans="2:11" ht="15" customHeight="1">
      <c r="B192" s="338"/>
      <c r="C192" s="346"/>
      <c r="D192" s="320"/>
      <c r="E192" s="320"/>
      <c r="F192" s="320"/>
      <c r="G192" s="320"/>
      <c r="H192" s="320"/>
      <c r="I192" s="320"/>
      <c r="J192" s="320"/>
      <c r="K192" s="339"/>
    </row>
    <row r="193" spans="2:11" ht="18.75" customHeight="1">
      <c r="B193" s="287"/>
      <c r="C193" s="291"/>
      <c r="D193" s="291"/>
      <c r="E193" s="291"/>
      <c r="F193" s="310"/>
      <c r="G193" s="291"/>
      <c r="H193" s="291"/>
      <c r="I193" s="291"/>
      <c r="J193" s="291"/>
      <c r="K193" s="287"/>
    </row>
    <row r="194" spans="2:11" ht="18.75" customHeight="1">
      <c r="B194" s="287"/>
      <c r="C194" s="291"/>
      <c r="D194" s="291"/>
      <c r="E194" s="291"/>
      <c r="F194" s="310"/>
      <c r="G194" s="291"/>
      <c r="H194" s="291"/>
      <c r="I194" s="291"/>
      <c r="J194" s="291"/>
      <c r="K194" s="287"/>
    </row>
    <row r="195" spans="2:11" ht="18.75" customHeight="1">
      <c r="B195" s="297"/>
      <c r="C195" s="297"/>
      <c r="D195" s="297"/>
      <c r="E195" s="297"/>
      <c r="F195" s="297"/>
      <c r="G195" s="297"/>
      <c r="H195" s="297"/>
      <c r="I195" s="297"/>
      <c r="J195" s="297"/>
      <c r="K195" s="297"/>
    </row>
    <row r="196" spans="2:11" ht="13.5">
      <c r="B196" s="279"/>
      <c r="C196" s="280"/>
      <c r="D196" s="280"/>
      <c r="E196" s="280"/>
      <c r="F196" s="280"/>
      <c r="G196" s="280"/>
      <c r="H196" s="280"/>
      <c r="I196" s="280"/>
      <c r="J196" s="280"/>
      <c r="K196" s="281"/>
    </row>
    <row r="197" spans="2:11" ht="21">
      <c r="B197" s="282"/>
      <c r="C197" s="405" t="s">
        <v>839</v>
      </c>
      <c r="D197" s="405"/>
      <c r="E197" s="405"/>
      <c r="F197" s="405"/>
      <c r="G197" s="405"/>
      <c r="H197" s="405"/>
      <c r="I197" s="405"/>
      <c r="J197" s="405"/>
      <c r="K197" s="283"/>
    </row>
    <row r="198" spans="2:11" ht="25.5" customHeight="1">
      <c r="B198" s="282"/>
      <c r="C198" s="347" t="s">
        <v>840</v>
      </c>
      <c r="D198" s="347"/>
      <c r="E198" s="347"/>
      <c r="F198" s="347" t="s">
        <v>841</v>
      </c>
      <c r="G198" s="348"/>
      <c r="H198" s="404" t="s">
        <v>842</v>
      </c>
      <c r="I198" s="404"/>
      <c r="J198" s="404"/>
      <c r="K198" s="283"/>
    </row>
    <row r="199" spans="2:11" ht="5.25" customHeight="1">
      <c r="B199" s="311"/>
      <c r="C199" s="308"/>
      <c r="D199" s="308"/>
      <c r="E199" s="308"/>
      <c r="F199" s="308"/>
      <c r="G199" s="291"/>
      <c r="H199" s="308"/>
      <c r="I199" s="308"/>
      <c r="J199" s="308"/>
      <c r="K199" s="332"/>
    </row>
    <row r="200" spans="2:11" ht="15" customHeight="1">
      <c r="B200" s="311"/>
      <c r="C200" s="291" t="s">
        <v>832</v>
      </c>
      <c r="D200" s="291"/>
      <c r="E200" s="291"/>
      <c r="F200" s="310" t="s">
        <v>48</v>
      </c>
      <c r="G200" s="291"/>
      <c r="H200" s="402" t="s">
        <v>843</v>
      </c>
      <c r="I200" s="402"/>
      <c r="J200" s="402"/>
      <c r="K200" s="332"/>
    </row>
    <row r="201" spans="2:11" ht="15" customHeight="1">
      <c r="B201" s="311"/>
      <c r="C201" s="317"/>
      <c r="D201" s="291"/>
      <c r="E201" s="291"/>
      <c r="F201" s="310" t="s">
        <v>49</v>
      </c>
      <c r="G201" s="291"/>
      <c r="H201" s="402" t="s">
        <v>844</v>
      </c>
      <c r="I201" s="402"/>
      <c r="J201" s="402"/>
      <c r="K201" s="332"/>
    </row>
    <row r="202" spans="2:11" ht="15" customHeight="1">
      <c r="B202" s="311"/>
      <c r="C202" s="317"/>
      <c r="D202" s="291"/>
      <c r="E202" s="291"/>
      <c r="F202" s="310" t="s">
        <v>52</v>
      </c>
      <c r="G202" s="291"/>
      <c r="H202" s="402" t="s">
        <v>845</v>
      </c>
      <c r="I202" s="402"/>
      <c r="J202" s="402"/>
      <c r="K202" s="332"/>
    </row>
    <row r="203" spans="2:11" ht="15" customHeight="1">
      <c r="B203" s="311"/>
      <c r="C203" s="291"/>
      <c r="D203" s="291"/>
      <c r="E203" s="291"/>
      <c r="F203" s="310" t="s">
        <v>50</v>
      </c>
      <c r="G203" s="291"/>
      <c r="H203" s="402" t="s">
        <v>846</v>
      </c>
      <c r="I203" s="402"/>
      <c r="J203" s="402"/>
      <c r="K203" s="332"/>
    </row>
    <row r="204" spans="2:11" ht="15" customHeight="1">
      <c r="B204" s="311"/>
      <c r="C204" s="291"/>
      <c r="D204" s="291"/>
      <c r="E204" s="291"/>
      <c r="F204" s="310" t="s">
        <v>51</v>
      </c>
      <c r="G204" s="291"/>
      <c r="H204" s="402" t="s">
        <v>847</v>
      </c>
      <c r="I204" s="402"/>
      <c r="J204" s="402"/>
      <c r="K204" s="332"/>
    </row>
    <row r="205" spans="2:11" ht="15" customHeight="1">
      <c r="B205" s="311"/>
      <c r="C205" s="291"/>
      <c r="D205" s="291"/>
      <c r="E205" s="291"/>
      <c r="F205" s="310"/>
      <c r="G205" s="291"/>
      <c r="H205" s="291"/>
      <c r="I205" s="291"/>
      <c r="J205" s="291"/>
      <c r="K205" s="332"/>
    </row>
    <row r="206" spans="2:11" ht="15" customHeight="1">
      <c r="B206" s="311"/>
      <c r="C206" s="291" t="s">
        <v>788</v>
      </c>
      <c r="D206" s="291"/>
      <c r="E206" s="291"/>
      <c r="F206" s="310" t="s">
        <v>81</v>
      </c>
      <c r="G206" s="291"/>
      <c r="H206" s="402" t="s">
        <v>848</v>
      </c>
      <c r="I206" s="402"/>
      <c r="J206" s="402"/>
      <c r="K206" s="332"/>
    </row>
    <row r="207" spans="2:11" ht="15" customHeight="1">
      <c r="B207" s="311"/>
      <c r="C207" s="317"/>
      <c r="D207" s="291"/>
      <c r="E207" s="291"/>
      <c r="F207" s="310" t="s">
        <v>685</v>
      </c>
      <c r="G207" s="291"/>
      <c r="H207" s="402" t="s">
        <v>686</v>
      </c>
      <c r="I207" s="402"/>
      <c r="J207" s="402"/>
      <c r="K207" s="332"/>
    </row>
    <row r="208" spans="2:11" ht="15" customHeight="1">
      <c r="B208" s="311"/>
      <c r="C208" s="291"/>
      <c r="D208" s="291"/>
      <c r="E208" s="291"/>
      <c r="F208" s="310" t="s">
        <v>683</v>
      </c>
      <c r="G208" s="291"/>
      <c r="H208" s="402" t="s">
        <v>849</v>
      </c>
      <c r="I208" s="402"/>
      <c r="J208" s="402"/>
      <c r="K208" s="332"/>
    </row>
    <row r="209" spans="2:11" ht="15" customHeight="1">
      <c r="B209" s="349"/>
      <c r="C209" s="317"/>
      <c r="D209" s="317"/>
      <c r="E209" s="317"/>
      <c r="F209" s="310" t="s">
        <v>687</v>
      </c>
      <c r="G209" s="296"/>
      <c r="H209" s="403" t="s">
        <v>688</v>
      </c>
      <c r="I209" s="403"/>
      <c r="J209" s="403"/>
      <c r="K209" s="350"/>
    </row>
    <row r="210" spans="2:11" ht="15" customHeight="1">
      <c r="B210" s="349"/>
      <c r="C210" s="317"/>
      <c r="D210" s="317"/>
      <c r="E210" s="317"/>
      <c r="F210" s="310" t="s">
        <v>689</v>
      </c>
      <c r="G210" s="296"/>
      <c r="H210" s="403" t="s">
        <v>660</v>
      </c>
      <c r="I210" s="403"/>
      <c r="J210" s="403"/>
      <c r="K210" s="350"/>
    </row>
    <row r="211" spans="2:11" ht="15" customHeight="1">
      <c r="B211" s="349"/>
      <c r="C211" s="317"/>
      <c r="D211" s="317"/>
      <c r="E211" s="317"/>
      <c r="F211" s="351"/>
      <c r="G211" s="296"/>
      <c r="H211" s="352"/>
      <c r="I211" s="352"/>
      <c r="J211" s="352"/>
      <c r="K211" s="350"/>
    </row>
    <row r="212" spans="2:11" ht="15" customHeight="1">
      <c r="B212" s="349"/>
      <c r="C212" s="291" t="s">
        <v>812</v>
      </c>
      <c r="D212" s="317"/>
      <c r="E212" s="317"/>
      <c r="F212" s="310">
        <v>1</v>
      </c>
      <c r="G212" s="296"/>
      <c r="H212" s="403" t="s">
        <v>850</v>
      </c>
      <c r="I212" s="403"/>
      <c r="J212" s="403"/>
      <c r="K212" s="350"/>
    </row>
    <row r="213" spans="2:11" ht="15" customHeight="1">
      <c r="B213" s="349"/>
      <c r="C213" s="317"/>
      <c r="D213" s="317"/>
      <c r="E213" s="317"/>
      <c r="F213" s="310">
        <v>2</v>
      </c>
      <c r="G213" s="296"/>
      <c r="H213" s="403" t="s">
        <v>851</v>
      </c>
      <c r="I213" s="403"/>
      <c r="J213" s="403"/>
      <c r="K213" s="350"/>
    </row>
    <row r="214" spans="2:11" ht="15" customHeight="1">
      <c r="B214" s="349"/>
      <c r="C214" s="317"/>
      <c r="D214" s="317"/>
      <c r="E214" s="317"/>
      <c r="F214" s="310">
        <v>3</v>
      </c>
      <c r="G214" s="296"/>
      <c r="H214" s="403" t="s">
        <v>852</v>
      </c>
      <c r="I214" s="403"/>
      <c r="J214" s="403"/>
      <c r="K214" s="350"/>
    </row>
    <row r="215" spans="2:11" ht="15" customHeight="1">
      <c r="B215" s="349"/>
      <c r="C215" s="317"/>
      <c r="D215" s="317"/>
      <c r="E215" s="317"/>
      <c r="F215" s="310">
        <v>4</v>
      </c>
      <c r="G215" s="296"/>
      <c r="H215" s="403" t="s">
        <v>853</v>
      </c>
      <c r="I215" s="403"/>
      <c r="J215" s="403"/>
      <c r="K215" s="350"/>
    </row>
    <row r="216" spans="2:11" ht="12.75" customHeight="1">
      <c r="B216" s="353"/>
      <c r="C216" s="354"/>
      <c r="D216" s="354"/>
      <c r="E216" s="354"/>
      <c r="F216" s="354"/>
      <c r="G216" s="354"/>
      <c r="H216" s="354"/>
      <c r="I216" s="354"/>
      <c r="J216" s="354"/>
      <c r="K216" s="355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Král</dc:creator>
  <cp:keywords/>
  <dc:description/>
  <cp:lastModifiedBy>Jaroslav Král</cp:lastModifiedBy>
  <dcterms:created xsi:type="dcterms:W3CDTF">2017-04-24T18:25:51Z</dcterms:created>
  <dcterms:modified xsi:type="dcterms:W3CDTF">2017-04-24T18:27:01Z</dcterms:modified>
  <cp:category/>
  <cp:version/>
  <cp:contentType/>
  <cp:contentStatus/>
</cp:coreProperties>
</file>