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1"/>
  </bookViews>
  <sheets>
    <sheet name="rekapitulace" sheetId="1" r:id="rId1"/>
    <sheet name="00" sheetId="2" r:id="rId2"/>
    <sheet name="01" sheetId="3" r:id="rId3"/>
    <sheet name="PS 1.05" sheetId="4" r:id="rId4"/>
    <sheet name="PS 1.06" sheetId="5" r:id="rId5"/>
    <sheet name="02.00" sheetId="6" r:id="rId6"/>
    <sheet name="02.01" sheetId="7" r:id="rId7"/>
    <sheet name="02.01.01" sheetId="8" r:id="rId8"/>
    <sheet name="02.01.02" sheetId="9" r:id="rId9"/>
    <sheet name="02.02" sheetId="10" r:id="rId10"/>
    <sheet name="02.02.01" sheetId="11" r:id="rId11"/>
    <sheet name="02.02.02" sheetId="12" r:id="rId12"/>
    <sheet name="02.03" sheetId="13" r:id="rId13"/>
    <sheet name="02.03.01" sheetId="14" r:id="rId14"/>
    <sheet name="02.04" sheetId="15" r:id="rId15"/>
    <sheet name="02.05" sheetId="16" r:id="rId16"/>
    <sheet name="02.06" sheetId="17" r:id="rId17"/>
    <sheet name="02.07" sheetId="18" r:id="rId18"/>
    <sheet name="02.08" sheetId="19" r:id="rId19"/>
    <sheet name="02.09" sheetId="20" r:id="rId20"/>
    <sheet name="02.09.01" sheetId="21" r:id="rId21"/>
    <sheet name="02.10" sheetId="22" r:id="rId22"/>
    <sheet name="PS 2.03" sheetId="23" r:id="rId23"/>
    <sheet name="PS 2.04.1" sheetId="24" r:id="rId24"/>
    <sheet name="PS 2.04.2" sheetId="25" r:id="rId25"/>
    <sheet name="PS 2.05.1.1" sheetId="26" r:id="rId26"/>
    <sheet name="PS 2.05.1.2" sheetId="27" r:id="rId27"/>
    <sheet name="PS 2.05.2" sheetId="28" r:id="rId28"/>
    <sheet name="PS 2.06" sheetId="29" r:id="rId29"/>
    <sheet name="PS 2.07.1" sheetId="30" r:id="rId30"/>
    <sheet name="PS 2.07.2" sheetId="31" r:id="rId31"/>
    <sheet name="PS 2.07.3" sheetId="32" r:id="rId32"/>
    <sheet name="PS 2.08" sheetId="33" r:id="rId33"/>
    <sheet name="03.1" sheetId="34" r:id="rId34"/>
    <sheet name="03.4" sheetId="35" r:id="rId35"/>
    <sheet name="03.5" sheetId="36" r:id="rId36"/>
    <sheet name="PS 3.06" sheetId="37" r:id="rId37"/>
    <sheet name="04.1" sheetId="38" r:id="rId38"/>
    <sheet name="04.2" sheetId="39" r:id="rId39"/>
    <sheet name="04.3" sheetId="40" r:id="rId40"/>
    <sheet name="04.4" sheetId="41" r:id="rId41"/>
    <sheet name="04.5" sheetId="42" r:id="rId42"/>
    <sheet name="04.6" sheetId="43" r:id="rId43"/>
    <sheet name="04.7" sheetId="44" r:id="rId44"/>
    <sheet name="PS 4.08" sheetId="45" r:id="rId45"/>
  </sheets>
  <definedNames/>
  <calcPr fullCalcOnLoad="1"/>
</workbook>
</file>

<file path=xl/sharedStrings.xml><?xml version="1.0" encoding="utf-8"?>
<sst xmlns="http://schemas.openxmlformats.org/spreadsheetml/2006/main" count="7166" uniqueCount="2066">
  <si>
    <t>Soupis objektů s DPH</t>
  </si>
  <si>
    <t>Stavba:16075 - LABE, MĚLNÍK, PROTIPOVODŇOVÁ OCHRANA - II. ETAPA</t>
  </si>
  <si>
    <t>Varianta:ZŘ - Základní řešení</t>
  </si>
  <si>
    <t>Odbytová cena:</t>
  </si>
  <si>
    <t>OC+DPH:</t>
  </si>
  <si>
    <t>Sazba 1</t>
  </si>
  <si>
    <t>Sazba 2</t>
  </si>
  <si>
    <t>Sazba 3</t>
  </si>
  <si>
    <t>Objekt</t>
  </si>
  <si>
    <t>Popis</t>
  </si>
  <si>
    <t>OC</t>
  </si>
  <si>
    <t>DPH</t>
  </si>
  <si>
    <t>OC+DPH</t>
  </si>
  <si>
    <t>ASPE 9</t>
  </si>
  <si>
    <t>Firma: VALBEK, SPOL. S R.O.</t>
  </si>
  <si>
    <t>Příloha k formuláři pro ocenění nabídky</t>
  </si>
  <si>
    <t>Stavba :</t>
  </si>
  <si>
    <t>číslo a název SO:</t>
  </si>
  <si>
    <t>číslo a název rozpočtu:</t>
  </si>
  <si>
    <t>16075</t>
  </si>
  <si>
    <t>LABE, MĚLNÍK, PROTIPOVODŇOVÁ OCHRANA - II. ETAPA</t>
  </si>
  <si>
    <t>SO 00</t>
  </si>
  <si>
    <t>VEDLEJŠÍ A OSTATNÍ NÁKLADY</t>
  </si>
  <si>
    <t>00</t>
  </si>
  <si>
    <t>Poř.
č.pol.</t>
  </si>
  <si>
    <t>1</t>
  </si>
  <si>
    <t>Kód
položky</t>
  </si>
  <si>
    <t>Varianta
položky</t>
  </si>
  <si>
    <t>Název položky</t>
  </si>
  <si>
    <t>jednotka</t>
  </si>
  <si>
    <t>Počet
jednotek</t>
  </si>
  <si>
    <t>CENA</t>
  </si>
  <si>
    <t>jednotková</t>
  </si>
  <si>
    <t>celkem</t>
  </si>
  <si>
    <t>Sazba</t>
  </si>
  <si>
    <t>2</t>
  </si>
  <si>
    <t>3</t>
  </si>
  <si>
    <t>4</t>
  </si>
  <si>
    <t>5</t>
  </si>
  <si>
    <t>6</t>
  </si>
  <si>
    <t>7</t>
  </si>
  <si>
    <t>8</t>
  </si>
  <si>
    <t>Všeobecné konstrukce a práce</t>
  </si>
  <si>
    <t>0</t>
  </si>
  <si>
    <t>02720</t>
  </si>
  <si>
    <t/>
  </si>
  <si>
    <t>POMOC PRÁCE ZŘÍZ NEBO ZAJIŠŤ REGULACI A OCHRANU DOPRAVY</t>
  </si>
  <si>
    <t xml:space="preserve">KČ        </t>
  </si>
  <si>
    <t>1=1,000 [A]</t>
  </si>
  <si>
    <t>02911.a</t>
  </si>
  <si>
    <t>OSTATNÍ POŽADAVKY - GEODETICKÉ ZAMĚŘENÍ
Vypracování geodetického zaměření skutečného provedení díla</t>
  </si>
  <si>
    <t>02911.b</t>
  </si>
  <si>
    <t>OSTATNÍ POŽADAVKY - GEODETICKÉ ZAMĚŘENÍ
Zajištění veškerých geodetických prací souvisejících s realizací díla</t>
  </si>
  <si>
    <t>02911.c</t>
  </si>
  <si>
    <t>OSTATNÍ POŽADAVKY - GEODETICKÉ ZAMĚŘENÍ
Zajištění vytyčení veškerých podzemních zařízení</t>
  </si>
  <si>
    <t>02940.a</t>
  </si>
  <si>
    <t>OSTATNÍ POŽADAVKY - VYPRACOVÁNÍ DOKUMENTACE
Vypracování Plánu opatření pro případ havárie</t>
  </si>
  <si>
    <t>02940.b</t>
  </si>
  <si>
    <t>OSTATNÍ POŽADAVKY - VYPRACOVÁNÍ DOKUMENTACE
Vypracování Povodňového plánu stavby dle §71 zákona č. 254/2001 Sb. včetně zajištění schválení příslušnými orgány státní správy a Povodím Labe, státní podnik</t>
  </si>
  <si>
    <t>02940.c</t>
  </si>
  <si>
    <t>OSTATNÍ POŽADAVKY - VYPRACOVÁNÍ DOKUMENTACE
Vypracování výrobně dodavatelské dokumentace včetně dílenských výkresů</t>
  </si>
  <si>
    <t>02944</t>
  </si>
  <si>
    <t>02945</t>
  </si>
  <si>
    <t>OSTAT POŽADAVKY - GEOMETRICKÝ PLÁN
Vypracování geometrických plánů pro vyznačení vodního díla do katastru nemovitostí</t>
  </si>
  <si>
    <t>02946</t>
  </si>
  <si>
    <t>OSTAT POŽADAVKY - FOTODOKUMENTACE
Zajištění fotodokumentace veškerých konstrukcí, které budou v průběhu stavby skryty nebo zakryty</t>
  </si>
  <si>
    <t>02950.a</t>
  </si>
  <si>
    <t>02950.b</t>
  </si>
  <si>
    <t>OSTATNÍ POŽADAVKY - POSUDKY, KONTROLY, REVIZNÍ ZPRÁVY
Zajištění šetření o veškerých podzemních sítích</t>
  </si>
  <si>
    <t>02950.c</t>
  </si>
  <si>
    <t>02950.d</t>
  </si>
  <si>
    <t>OSTATNÍ POŽADAVKY - POSUDKY, KONTROLY, REVIZNÍ ZPRÁVY
Zajištění písemných souhlasných vyjádření všech dotčených vlastníků a případných uživatelů všech pozemků dotčených stavbou s jejich konečnou úpravou po dokončení prací</t>
  </si>
  <si>
    <t>C e l k e m</t>
  </si>
  <si>
    <t>SO 01</t>
  </si>
  <si>
    <t>LOKALITA MLAZICE</t>
  </si>
  <si>
    <t>01</t>
  </si>
  <si>
    <t>HRÁZ</t>
  </si>
  <si>
    <t>014101</t>
  </si>
  <si>
    <t>POPLATKY ZA SKLÁDKU</t>
  </si>
  <si>
    <t xml:space="preserve">M3        </t>
  </si>
  <si>
    <t>zemina z pol.č.17120:3616,1m3=3 616,100 [A]</t>
  </si>
  <si>
    <t>014102</t>
  </si>
  <si>
    <t xml:space="preserve">T         </t>
  </si>
  <si>
    <t>z pol.č.11314:97,2m3*2,2t/m3=213,840 [A]
z pol.č.11332:137,7m3*1,8t/m3=247,860 [B]
z pol.č.96616:3,184m3*2,4t/m3=7,642 [C]
Celkem: A+B+C=469,342 [D]</t>
  </si>
  <si>
    <t>014201</t>
  </si>
  <si>
    <t>POPLATKY ZA ZEMNÍK</t>
  </si>
  <si>
    <t>dle pol.č.12573:344,0m3=344,000 [A]</t>
  </si>
  <si>
    <t>Zemní práce</t>
  </si>
  <si>
    <t>11314</t>
  </si>
  <si>
    <t>ODSTRANĚNÍ KRYTU ZPEVNĚNÝCH PLOCH S CEMENTOVÝM POJIVEM</t>
  </si>
  <si>
    <t>810,0m2*0,12=97,200 [A]</t>
  </si>
  <si>
    <t>11332</t>
  </si>
  <si>
    <t>ODSTRANĚNÍ PODKLADŮ ZPEVNĚNÝCH PLOCH Z KAMENIVA NESTMELENÉHO</t>
  </si>
  <si>
    <t>810,0m2*0,17=137,700 [A]</t>
  </si>
  <si>
    <t>12110</t>
  </si>
  <si>
    <t>SEJMUTÍ ORNICE NEBO LESNÍ PŮDY</t>
  </si>
  <si>
    <t>600,0m3=600,000 [A]</t>
  </si>
  <si>
    <t>12573</t>
  </si>
  <si>
    <t>VYKOPÁVKY ZE ZEMNÍKŮ A SKLÁDEK TŘ. I
ZEMINA ZE ZEMNÍKU VHODNÁ DO HRÁZÍ</t>
  </si>
  <si>
    <t>natěžení a dovoz zeminy, cca 25% z pol.č.17710:1376,0m3*0,25=344,000 [A]</t>
  </si>
  <si>
    <t>13173</t>
  </si>
  <si>
    <t>HLOUBENÍ JAM ZAPAŽ I NEPAŽ TŘ. I</t>
  </si>
  <si>
    <t>1714,30*3,0m2+1,60*7,00*6,00-600,0m3(ornice)=4 610,100 [A]
v místě výústních obj.:38,0m3=38,000 [B]
Celkem: A+B=4 648,100 [C]</t>
  </si>
  <si>
    <t>17120</t>
  </si>
  <si>
    <t>ULOŽENÍ SYPANINY DO NÁSYPŮ A NA SKLÁDKY BEZ ZHUTNĚNÍ</t>
  </si>
  <si>
    <t>ornice na deponii dle pol.č.12110:600,0m3=600,000 [A]
přebytečná zemina z pol.č.13173,17710:4648,1m3-1376,0m3*0,75=3 616,100 [B]
Celkem: A+B=4 216,100 [C]</t>
  </si>
  <si>
    <t>17481</t>
  </si>
  <si>
    <t>ZÁSYP JAM A RÝH Z NAKUPOVANÝCH MATERIÁLŮ</t>
  </si>
  <si>
    <t>1713,40*0,2m2=342,680 [A]</t>
  </si>
  <si>
    <t>17710</t>
  </si>
  <si>
    <t>ZEMNÍ HRÁZKY ZE ZEMIN SE ZHUTNĚNÍM</t>
  </si>
  <si>
    <t>dosypání hráze před zdí:1338,0m3=1 338,000 [A]
sanace výpustných potrubí:38,0m3=38,000 [B]
Celkem: A+B=1 376,000 [C]</t>
  </si>
  <si>
    <t>18110</t>
  </si>
  <si>
    <t>ÚPRAVA PLÁNĚ SE ZHUTNĚNÍM V HORNINĚ TŘ. I</t>
  </si>
  <si>
    <t xml:space="preserve">M2        </t>
  </si>
  <si>
    <t>810,0m2=810,000 [A]</t>
  </si>
  <si>
    <t>18220</t>
  </si>
  <si>
    <t>ROZPROSTŘENÍ ORNICE VE SVAHU</t>
  </si>
  <si>
    <t>514,0m3=514,000 [A]</t>
  </si>
  <si>
    <t>18242</t>
  </si>
  <si>
    <t>ZALOŽENÍ TRÁVNÍKU HYDROOSEVEM NA ORNICI</t>
  </si>
  <si>
    <t>5140,0m2=5 140,000 [A]</t>
  </si>
  <si>
    <t>Základy</t>
  </si>
  <si>
    <t>272325</t>
  </si>
  <si>
    <t>ZÁKLADY ZE ŽELEZOBETONU DO C30/37 (B37)
VČ TĚSNÍCÍHO RUBOVÉHO PROFILU</t>
  </si>
  <si>
    <t>1713,40*1,20*0,60=1 233,648 [A]</t>
  </si>
  <si>
    <t>272365</t>
  </si>
  <si>
    <t>VÝZTUŽ ZÁKLADŮ Z OCELI 10505, B500B</t>
  </si>
  <si>
    <t>cca 90kg/m2 z pol.č.272325:1233,648m3*90/1000=111,028 [A]</t>
  </si>
  <si>
    <t>282611.a</t>
  </si>
  <si>
    <t>INJEKTOVÁNÍ VYSOKOTLAKÉ Z CEMENTOVÝCH POJIV NA POVRCHU</t>
  </si>
  <si>
    <t>950,00*4,50*0,30=1 282,500 [A]</t>
  </si>
  <si>
    <t>28999</t>
  </si>
  <si>
    <t>OPLÁŠTĚNÍ (ZPEVNĚNÍ) Z FÓLIE
TĚSNÍCÍ FÓLIE HDPE TL. 2MM</t>
  </si>
  <si>
    <t>1713,40*2,50=4 283,500 [A]</t>
  </si>
  <si>
    <t>Svislé konstrukce</t>
  </si>
  <si>
    <t>327325</t>
  </si>
  <si>
    <t>ZDI OPĚRNÉ, ZÁRUBNÍ, NÁBŘEŽNÍ ZE ŽELEZOVÉHO BETONU DO C30/37 (B37)</t>
  </si>
  <si>
    <t>1713,40*1,30*0,60=1 336,452 [A]</t>
  </si>
  <si>
    <t>327365</t>
  </si>
  <si>
    <t>VÝZTUŽ ZDÍ OPĚRNÝCH, ZÁRUBNÍCH, NÁBŘEŽNÍCH Z OCELI 10505, B500B</t>
  </si>
  <si>
    <t>cca 100kg/m3 z pol.č.325325:1336,452m3*100/1000=133,645 [A]</t>
  </si>
  <si>
    <t>Vodorovné konstrukce</t>
  </si>
  <si>
    <t>451312</t>
  </si>
  <si>
    <t>PODKLADNÍ A VÝPLŇOVÉ VRSTVY Z PROSTÉHO BETONU C12/15</t>
  </si>
  <si>
    <t>275,0m3=275,000 [A]</t>
  </si>
  <si>
    <t>45157</t>
  </si>
  <si>
    <t>PODKLADNÍ A VÝPLŇOVÉ VRSTVY Z KAMENIVA TĚŽENÉHO</t>
  </si>
  <si>
    <t>v místě předláždění z lomového kamene
z pol.č.465513:200,0m2*0,10=20,000 [A]
z pol.č.935833:46,00*3,50*0,10=16,100 [B]
Celkem: A+B=36,100 [C]</t>
  </si>
  <si>
    <t>465513</t>
  </si>
  <si>
    <t>PŘEDLÁŽDĚNÍ DLAŽBY Z LOMOVÉHO KAMENE
VČ PODKLADNÍHO BETONU</t>
  </si>
  <si>
    <t>200,0m2*0,25=50,000 [A]</t>
  </si>
  <si>
    <t>Komunikace</t>
  </si>
  <si>
    <t>561401</t>
  </si>
  <si>
    <t>KAMENIVO ZPEVNĚNÉ CEMENTEM TŘ. I</t>
  </si>
  <si>
    <t>živičná vozovka:810,0m2*0,12=97,200 [A]</t>
  </si>
  <si>
    <t>56330</t>
  </si>
  <si>
    <t>VOZOVKOVÉ VRSTVY ZE ŠTĚRKODRTI</t>
  </si>
  <si>
    <t>živičná vozovka:810,0m2*0,17=137,700 [A]</t>
  </si>
  <si>
    <t>56930</t>
  </si>
  <si>
    <t>ZPEVNĚNÍ KRAJNIC ZE ŠTĚRKODRTI</t>
  </si>
  <si>
    <t>1713,40*0,4m2=685,360 [A]</t>
  </si>
  <si>
    <t>572741</t>
  </si>
  <si>
    <t>DVOUVRSTVÝ ASFALTOVÝ NÁTĚR DO 2,0KG/M2</t>
  </si>
  <si>
    <t>živičná vozovka:810,0m2=810,000 [A]</t>
  </si>
  <si>
    <t>Přidružená stavební výroba</t>
  </si>
  <si>
    <t>711509</t>
  </si>
  <si>
    <t>OCHRANA IZOLACE NA POVRCHU TEXTILIÍ</t>
  </si>
  <si>
    <t>12166,0m2=12 166,000 [A]</t>
  </si>
  <si>
    <t>76799.a</t>
  </si>
  <si>
    <t>OSTATNÍ KOVOVÉ DOPLŇK KONSTRUKCE
SVAŘOVANÁ KONSTRUKCE - OCEL U80
VČ PKO</t>
  </si>
  <si>
    <t xml:space="preserve">KUS       </t>
  </si>
  <si>
    <t>ochrana horkovodu:2ks=2,000 [A]</t>
  </si>
  <si>
    <t>Potrubí</t>
  </si>
  <si>
    <t>87433</t>
  </si>
  <si>
    <t>POTRUBÍ Z TRUB PLASTOVÝCH ODPADNÍCH DN DO 150MM</t>
  </si>
  <si>
    <t xml:space="preserve">M         </t>
  </si>
  <si>
    <t>průchodky:4,0m=4,000 [A]</t>
  </si>
  <si>
    <t>87434</t>
  </si>
  <si>
    <t>POTRUBÍ Z TRUB PLASTOVÝCH ODPADNÍCH DN DO 200MM</t>
  </si>
  <si>
    <t>42,0m=42,000 [A]</t>
  </si>
  <si>
    <t>87527</t>
  </si>
  <si>
    <t>POTRUBÍ DREN Z TRUB PLAST (I FLEXIBIL) DN DO 100MM</t>
  </si>
  <si>
    <t>1713,0m=1 713,000 [A]</t>
  </si>
  <si>
    <t>894845</t>
  </si>
  <si>
    <t>ŠACHTY KANALIZAČNÍ PLASTOVÉ D 300MM</t>
  </si>
  <si>
    <t>na drenáži:30ks=30,000 [A]</t>
  </si>
  <si>
    <t>895122</t>
  </si>
  <si>
    <t>DRENÁŽNÍ ŠACHTICE KONTROLNÍ Z BETON DÍLCŮ ŠK 80</t>
  </si>
  <si>
    <t>6ks=6,000 [A]</t>
  </si>
  <si>
    <t>89536</t>
  </si>
  <si>
    <t>DRENÁŽNÍ VÝUSŤ Z PROST BETONU</t>
  </si>
  <si>
    <t>899524</t>
  </si>
  <si>
    <t>OBETONOVÁNÍ POTRUBÍ Z PROSTÉHO BETONU DO C25/30 (B30)</t>
  </si>
  <si>
    <t>14,7m3=14,700 [A]</t>
  </si>
  <si>
    <t>899525</t>
  </si>
  <si>
    <t>OBETONOVÁNÍ POTRUBÍ Z PROSTÉHO BETONU DO C30/37 (B30)</t>
  </si>
  <si>
    <t>1,8m3=1,800 [A]</t>
  </si>
  <si>
    <t>Ostatní konstrukce a práce</t>
  </si>
  <si>
    <t>9</t>
  </si>
  <si>
    <t>916324</t>
  </si>
  <si>
    <t>DOPRAVNÍ ZÁBRANY Z2 S FÓLIÍ TŘ 2 - DOD, MONTÁŽ, DEMONTÁŽ</t>
  </si>
  <si>
    <t>4ks=4,000 [A]</t>
  </si>
  <si>
    <t>935212</t>
  </si>
  <si>
    <t>PŘÍKOPOVÉ ŽLABY Z BETON TVÁRNIC ŠÍŘ DO 600MM DO BETONU TL 100MM</t>
  </si>
  <si>
    <t>31,0m=31,000 [A]</t>
  </si>
  <si>
    <t>935832</t>
  </si>
  <si>
    <t>ŽLABY A RIGOLY DLÁŽDĚNÉ Z LOMOVÉHO KAMENE TL DO 250MMM DO BETONU TL 100MM</t>
  </si>
  <si>
    <t>doplnění skluzů:6,00*3,00=18,000 [A]</t>
  </si>
  <si>
    <t>935833</t>
  </si>
  <si>
    <t>PŘEDLÁŽDĚNÍ ŽLABŮ A RIGOLŮ DLÁŽDĚNÝCH Z LOMOVÉHO KAMENE
VČ PODKLADNÍHO BETONU</t>
  </si>
  <si>
    <t>skluzy:4*10,00*3,00=120,000 [A]</t>
  </si>
  <si>
    <t>93650</t>
  </si>
  <si>
    <t>DROBNÉ DOPLŇK KONSTR KOVOVÉ
VČ PKO</t>
  </si>
  <si>
    <t xml:space="preserve">KG        </t>
  </si>
  <si>
    <t>kotevní třmeny vč.kotevních plechů:4ks*15kg/ks=60,000 [A]</t>
  </si>
  <si>
    <t>96616</t>
  </si>
  <si>
    <t>BOURÁNÍ KONSTRUKCÍ ZE ŽELEZOBETONU</t>
  </si>
  <si>
    <t>v místě ochrany horkovodu:0,7*1,56*2+0,8*0,5*2,5=3,184 [A]</t>
  </si>
  <si>
    <t>PS 1.05</t>
  </si>
  <si>
    <t>MOBILNÍ ČERPADLA</t>
  </si>
  <si>
    <t>72410.a</t>
  </si>
  <si>
    <t>ČERPADLA
Samonasávací čerpadlo (spirální odstředivé čerpadlo se spřaženou vývěvou) s vlastním zdrojem energie (diesel motor), umístěné na podvozku, včetně kompletního příslušenství popsaného v PS 1.5 Průtok Q=100 l/s, H = 10 m</t>
  </si>
  <si>
    <t xml:space="preserve">KPL       </t>
  </si>
  <si>
    <t>2kpl=2,000 [A]</t>
  </si>
  <si>
    <t>72410.b</t>
  </si>
  <si>
    <t>ČERPADLA
Samonasávací čerpadlo (spirální odstředivé čerpadlo se spřaženou vývěvou) s vlastním zdrojem energie (diesel motor), umístěné na podvozku, včetně kompletního příslušenství popsaného v PS 1.5 Průtok Q=150 l/s, H = 10 m</t>
  </si>
  <si>
    <t>1kpl=1,000 [A]</t>
  </si>
  <si>
    <t>72410.c</t>
  </si>
  <si>
    <t>ČERPADLA
Samonasávací čerpadlo (spirální odstředivé čerpadlo se spřaženou vývěvou) s vlastním zdrojem energie (diesel motor), umístěné na podvozku, včetně kompletního příslušenství popsaného v PS 1.5 Průtok Q=250 l/s, H = 10 m</t>
  </si>
  <si>
    <t>72410.d</t>
  </si>
  <si>
    <t>ČERPADLA
Samonasávací čerpadlo (spirální odstředivé čerpadlo se spřaženou vývěvou) s vlastním zdrojem energie (diesel motor), umístěné na podvozku, včetně kompletního příslušenství popsaného v PS 1.5 Průtok Q=300 l/s, H = 10 m</t>
  </si>
  <si>
    <t>72410.e</t>
  </si>
  <si>
    <t>ČERPADLA
Samonasávací čerpadlo (spirální odstředivé čerpadlo se spřaženou vývěvou) s vlastním zdrojem energie (diesel motor), umístěné na podvozku, včetně kompletního příslušenství popsaného v PS 1.5 Průtok Q=400 l/s, H = 10 m</t>
  </si>
  <si>
    <t>PS 1.06</t>
  </si>
  <si>
    <t>MOBILNÍ HRAZENÍ</t>
  </si>
  <si>
    <t>32517.a</t>
  </si>
  <si>
    <t>ZDI PŘEHRADNÍ Z DÍLCŮ KOVOVÝCH
MOBILNÍ HRAZENÍ</t>
  </si>
  <si>
    <t>21,6m2=21,600 [A]</t>
  </si>
  <si>
    <t>SO 02</t>
  </si>
  <si>
    <t>LOKALITA PŘÍSTAV</t>
  </si>
  <si>
    <t>02.00</t>
  </si>
  <si>
    <t>PS 2.4.1</t>
  </si>
  <si>
    <t>VRN PS 1</t>
  </si>
  <si>
    <t>0.1</t>
  </si>
  <si>
    <t>Technická_dokumentace - Proměření stávajících konstrukcí, dílenská dokumentace, technologické postupy prací, technologický postup nanášení protikorozních nátěrů
Technická_dokumentace - Proměření stávajících konstrukcí, dílenská dokumentace, technologické postupy prací, technologický postup nanášení protikorozních nátěrů, povodňový plán,   plán havarijního zabezpečení staveniště, dokumentace skutečného provedení stavby</t>
  </si>
  <si>
    <t xml:space="preserve">KPLT      </t>
  </si>
  <si>
    <t>0.2</t>
  </si>
  <si>
    <t>Zřízení / demontáž pracoviště (výroba a instalace žebříků, lávek, zábradlí a pom. konstrukcí) a zázemí (buňky, WC, …)
Zřízení / demontáž pracoviště (výroba a instalace žebříků, lávek, zábradlí a pom. konstrukcí) a zázemí (buňky, WC, …)</t>
  </si>
  <si>
    <t>0.3</t>
  </si>
  <si>
    <t>Likvidace odpadu, odběry el. energie,  osvětlení a označení staveniště, povolení vjezdu
Likvidace odpadu, odběry el. energie,  osvětlení a označení staveniště, povolení vjezdu</t>
  </si>
  <si>
    <t>0.4</t>
  </si>
  <si>
    <t>Doprava materiálu, spořební materiál,požární a záchranný inventář
Doprava materiálu, spořební materiál,požární a záchranný inventář</t>
  </si>
  <si>
    <t>0.5</t>
  </si>
  <si>
    <t>Montáž / demontáž provizorního hrazení, čerpání a přečerpávání
Montáž / demontáž provizorního hrazení, čerpání a přečerpávání</t>
  </si>
  <si>
    <t>5.1</t>
  </si>
  <si>
    <t>Zkoušky výrobní - materiál, rozměry, kompletnost, dílčí funkce, spoje.
Zkoušky výrobní - materiál, rozměry, kompletnost, dílčí funkce, spoje.</t>
  </si>
  <si>
    <t>5.2</t>
  </si>
  <si>
    <t>Komplexní_zkoušky  - suché a mokré zkoušky kinematiky vrátní, seřízení  opěrek, koncových spínačů a těsnění.
Komplexní_zkoušky  - suché a mokré zkoušky kinematiky vrátní, seřízení  opěrek, koncových spínačů a těsnění.</t>
  </si>
  <si>
    <t>PS 2.5.1.2</t>
  </si>
  <si>
    <t>VRN PS 2</t>
  </si>
  <si>
    <t>Technická_dokumentace - Dílenská dokumentace, technologické postupy prací, technologický postup nanášení protikorozních nátěrů, dokumentace skutečného provedení
Technická_dokumentace - Dílenská dokumentace, technologické postupy prací, technologický postup nanášení protikorozních nátěrů, dokumentace skutečného provedení stavby</t>
  </si>
  <si>
    <t>Zřízení / demontáž pracoviště (lešení)
Zřízení / demontáž pracoviště (lešení)</t>
  </si>
  <si>
    <t>Doprava materiálu, spořební materiál
Doprava materiálu, spořební materiál</t>
  </si>
  <si>
    <t>Montáž / demontáž provizorního hrazení, načerpání bazénu
Montáž / demontáž provizorního hrazení, načerpání bazénu</t>
  </si>
  <si>
    <t>Komplexní_zkoušky  - suché a mokré zkoušky osazení a těsnosti hrazení.
Komplexní_zkoušky  - suché a mokré zkoušky osazení a těsnosti hrazení.</t>
  </si>
  <si>
    <t>PS 2.7.1</t>
  </si>
  <si>
    <t>VRN PS 3</t>
  </si>
  <si>
    <t>Zřízení / demontáž pracoviště (výroba a instalace žebříků, lávek, zábradlí a pom. konstrukcí, ukotvení plavidla) a zázemí (buňky, WC, …)
Zřízení / demontáž pracoviště (výroba a instalace žebříků, lávek, zábradlí a pom. konstrukcí, ukotvení plavidla) a zázemí (buňky, WC, …)</t>
  </si>
  <si>
    <t>Montáž / demontáž provizorního hrazení, čerpání
Montáž / demontáž provizorního hrazení, čerpání</t>
  </si>
  <si>
    <t>PS 2.7.2</t>
  </si>
  <si>
    <t>VRN PS 4</t>
  </si>
  <si>
    <t>PS108</t>
  </si>
  <si>
    <t>Dílčí revize
Dílčí revize</t>
  </si>
  <si>
    <t xml:space="preserve">KS        </t>
  </si>
  <si>
    <t>PS109</t>
  </si>
  <si>
    <t>Výchozí revize
Výchozí revize</t>
  </si>
  <si>
    <t>PS110</t>
  </si>
  <si>
    <t>Dokumentace provedení stavby
Dokumentace provedení stavby</t>
  </si>
  <si>
    <t xml:space="preserve">SOUB      </t>
  </si>
  <si>
    <t>PS111</t>
  </si>
  <si>
    <t>Dokumentace skutečného provedení
Dokumentace skutečného provedení</t>
  </si>
  <si>
    <t>PS 2.6</t>
  </si>
  <si>
    <t>VRN PS 5</t>
  </si>
  <si>
    <t>PS19.a</t>
  </si>
  <si>
    <t>PS20.a</t>
  </si>
  <si>
    <t>PS21.a</t>
  </si>
  <si>
    <t>Vedlejší rozpočtové náklady</t>
  </si>
  <si>
    <t>VRN SO</t>
  </si>
  <si>
    <t>VRN 001</t>
  </si>
  <si>
    <t>Zařízení staveniště
Zařízení staveniště</t>
  </si>
  <si>
    <t>zpevněné plochy pro mezideponie materiálu
stavební buňky, mobilní WC, elektrocentála, oplocení staveniště
zajištění požadavků BOZP
konstrukce pro přístupy
odvodnění staveniště
ostraha
uvedení dotčených ploch do původního stavu
0.03 =0,030 [A]
Celkem: A=0,030 [B]</t>
  </si>
  <si>
    <t>VRN 002</t>
  </si>
  <si>
    <t>Dočasné komunikace ŠD zpevněná geomříží vč. odstranění
Dočasné komunikace ŠD zpevněná geomříží vč. odstranění</t>
  </si>
  <si>
    <t>02.01</t>
  </si>
  <si>
    <t>ZEĎ POD PŠOVKOU</t>
  </si>
  <si>
    <t>113107222</t>
  </si>
  <si>
    <t>Odstranění podkladu pl přes 200 m2 z kameniva drceného tl 200 mm
Odstranění podkladů nebo krytů s přemístěním hmot na skládku na vzdálenost do 20 m nebo s naložením na dopravní prostředek v ploše jednotlivě přes 200 m2 z kameniva hrubého drceného, o tl. vrstvy přes 100 do 200 mm</t>
  </si>
  <si>
    <t>3011.0 ŠD komunikace=3 011,000 [A]
Celkem: A=3 011,000 [B]</t>
  </si>
  <si>
    <t>113107231</t>
  </si>
  <si>
    <t>Odstranění podkladu pl přes 200 m2 z betonu prostého tl 150 mm
Odstranění podkladů nebo krytů s přemístěním hmot na skládku na vzdálenost do 20 m nebo s naložením na dopravní prostředek v ploše jednotlivě přes 200 m2 z betonu prostého, o tl. vrstvy přes 100 do 150 mm</t>
  </si>
  <si>
    <t>3011.0 KSC komunikace=3 011,000 [A]
Celkem: A=3 011,000 [B]</t>
  </si>
  <si>
    <t>113154332</t>
  </si>
  <si>
    <t>Frézování živičného krytu tl 40 mm pruh š 2 m pl do 10000 m2 bez překážek v trase
Frézování živičného podkladu nebo krytu s naložením na dopravní prostředek plochy přes 1 000 do 10 000 m2 bez překážek v trase pruhu šířky přes 1 m do 2 m, tloušťky vrstvy 40 mm</t>
  </si>
  <si>
    <t>3011.0 ACO11 komunikace=3 011,000 [A]
Celkem: A=3 011,000 [B]</t>
  </si>
  <si>
    <t>113154333</t>
  </si>
  <si>
    <t>Frézování živičného krytu tl 50 mm pruh š 2 m pl do 10000 m2 bez překážek v trase
Frézování živičného podkladu nebo krytu s naložením na dopravní prostředek plochy přes 1 000 do 10 000 m2 bez překážek v trase pruhu šířky přes 1 m do 2 m, tloušťky vrstvy 50 mm</t>
  </si>
  <si>
    <t>3011.0 ACP16+ komunikace=3 011,000 [A]
Celkem: A=3 011,000 [B]</t>
  </si>
  <si>
    <t>122201103</t>
  </si>
  <si>
    <t>Odkopávky a prokopávky nezapažené v hornině tř. 3 objem do 5000 m3
Odkopávky a prokopávky nezapažené s přehozením výkopku na vzdálenost do 3 m nebo s naložením na dopravní prostředek v hornině tř. 3 přes 1 000 do 5 000 m3</t>
  </si>
  <si>
    <t>3443.8 pro zeď=3 443,800 [A]
Celkem: A=3 443,800 [B]
Celkem: B=3 443,800 [C]</t>
  </si>
  <si>
    <t>132201201</t>
  </si>
  <si>
    <t>Hloubení rýh š do 2000 mm v hornině tř. 3 objemu do 100 m3
Hloubení zapažených i nezapažených rýh šířky přes 600 do 2 000 mm s urovnáním dna do předepsaného profilu a spádu v hornině tř. 3 do 100 m3</t>
  </si>
  <si>
    <t>42.8 odbočky drenáže do šachet=42,800 [A]
Celkem: A=42,800 [B]</t>
  </si>
  <si>
    <t>162201102</t>
  </si>
  <si>
    <t>Vodorovné přemístění do 50 m výkopku/sypaniny z horniny tř. 1 až 4
Vodorovné přemístění výkopku nebo sypaniny po suchu na obvyklém dopravním prostředku, bez naložení výkopku, avšak se složením bez rozhrnutí z horniny tř. 1 až 4 na vzdálenost přes 20 do 50 m</t>
  </si>
  <si>
    <t>(2116.2+26.3)*2 na a z meziskládky=4 285,000 [A]
Celkem: A=4 285,000 [B]</t>
  </si>
  <si>
    <t>162701105</t>
  </si>
  <si>
    <t>Vodorovné přemístění do 10000 m výkopku/sypaniny z horniny tř. 1 až 4
Vodorovné přemístění výkopku nebo sypaniny po suchu na obvyklém dopravním prostředku, bez naložení výkopku, avšak se složením bez rozhrnutí z horniny tř. 1 až 4 na vzdálenost přes 9 000 do 10 000 m</t>
  </si>
  <si>
    <t>1301.3 přebytek výkopku na skládku=1 301,300 [A]
Celkem: A=1 301,300 [B]</t>
  </si>
  <si>
    <t>171101111</t>
  </si>
  <si>
    <t>Uložení sypaniny z hornin nesoudržných sypkých s vlhkostí l(d) 0,9 v aktivní zóně
Uložení sypaniny do násypů s rozprostřením sypaniny ve vrstvách a s hrubým urovnáním zhutněných s uzavřením povrchu násypu z hornin nesoudržných sypkých s relativní ulehlostí I(d) 0,9 nebo v aktivní zóně</t>
  </si>
  <si>
    <t>1009 vytříděný původní výkopek vhodný do aktivní zony=1 009,000 [A]
Celkem: A=1 009,000 [B]</t>
  </si>
  <si>
    <t>171201201</t>
  </si>
  <si>
    <t>Uložení sypaniny na skládky
Uložení sypaniny na skládky</t>
  </si>
  <si>
    <t>2116.2+26.3 meziskládka pro zpětný zásyp=2 142,500 [A]
Celkem: A=2 142,500 [B]</t>
  </si>
  <si>
    <t>174101101</t>
  </si>
  <si>
    <t>Zásyp jam, šachet rýh nebo kolem objektů sypaninou se zhutněním
Zásyp sypaninou z jakékoliv horniny s uložením výkopku ve vrstvách se zhutněním jam, šachet, rýh nebo kolem objektů v těchto vykopávkách</t>
  </si>
  <si>
    <t>zásyp původním výkopkem
1107.2 zásyp zdí=1 107,200 [A]
26.3/2 zásyp odboček drenáže do šachet=13,150 [B]
Celkem: A+B=1 120,350 [C]
Celkem: C=1 120,350 [D]</t>
  </si>
  <si>
    <t>175111101</t>
  </si>
  <si>
    <t>Obsypání potrubí ručně sypaninou bez prohození, uloženou do 3 m
Obsypání potrubí ručně sypaninou z vhodných hornin tř. 1 až 4 nebo materiálem připraveným podél výkopu ve vzdálenosti do 3 m od jeho kraje, pro jakoukoliv hloubku výkopu a míru zhutnění bez prohození sypaniny</t>
  </si>
  <si>
    <t>vhodná zemina z výkopku
26.3/2 obsyp odboček drenáže do šachet=13,150 [A]
Celkem: A=13,150 [B]</t>
  </si>
  <si>
    <t>Zakládání</t>
  </si>
  <si>
    <t>211561111R</t>
  </si>
  <si>
    <t>Výplň odvodňovacích žeber nebo trativodů kamenivem hrubým drceným frakce 8 až 32 mm
Výplň kamenivem do rýh odvodňovacích žeber nebo trativodů bez zhutnění, s úpravou povrchu výplně kamenivem hrubým drceným frakce 8 až 32 mm</t>
  </si>
  <si>
    <t>271.7 drenážní obsyp za zdí=271,700 [A]
Celkem: A=271,700 [B]</t>
  </si>
  <si>
    <t>211971121</t>
  </si>
  <si>
    <t>Zřízení opláštění žeber nebo trativodů geotextilií v rýze nebo zářezu sklonu přes 1:2 š do 2,5 m
Zřízení opláštění výplně z geotextilie odvodňovacích žeber nebo trativodů v rýze nebo zářezu se stěnami svislými nebo šikmými o sklonu přes 1:2 při rozvinuté šířce opláštění do 2,5 m</t>
  </si>
  <si>
    <t>odvodnění rubové strany zdi
970.3*2.4 obsyp drenáže - geotextilie=2 328,720 [A]
970.3 hydroizolační folie=970,300 [B]
Celkem: A+B=3 299,020 [C]
Celkem: C=3 299,020 [D]</t>
  </si>
  <si>
    <t>693111421</t>
  </si>
  <si>
    <t xml:space="preserve">textilie 200 g/m2 do š 8,8 m
</t>
  </si>
  <si>
    <t>2328,72*1,1=2 561,592 [A] 'Přepočtené koeficientem množství</t>
  </si>
  <si>
    <t>693410140</t>
  </si>
  <si>
    <t xml:space="preserve">geomembrány hydroizolační hladké /tl. 2,5 mm/
</t>
  </si>
  <si>
    <t>(970,3*1,25)*1,05 =1 273,519 [A]'Přepočtené koeficientem množství</t>
  </si>
  <si>
    <t>212755218</t>
  </si>
  <si>
    <t>Trativody z drenážních trubek plastových flexibilních D 200 mm bez lože
Trativody bez lože z drenážních trubek plastových flexibilních D 200 mm</t>
  </si>
  <si>
    <t>215901101</t>
  </si>
  <si>
    <t>Zhutnění podloží z hornin soudržných do 92% PS nebo nesoudržných sypkých I(d) do 0,8
Zhutnění podloží pod násypy z rostlé horniny tř. 1 až 4 z hornin soudružných do 92 % PS a nesoudržných sypkých relativní ulehlosti I(d) do 0,8</t>
  </si>
  <si>
    <t>961*1.7+2.2*5.0*4 zeď=1 677,700 [A]
3010 komunikace=3 010,000 [B]
Celkem: A+B=4 687,700 [C]
Celkem: C=4 687,700 [D]</t>
  </si>
  <si>
    <t>Svislé a kompletní konstrukce</t>
  </si>
  <si>
    <t>327324128</t>
  </si>
  <si>
    <t>Opěrné zdi a valy ze ŽB odolného proti agresivnímu prostředí tř. C 30/37
Opěrné zdi a valy z betonu železového odolný proti agresivnímu prostředí tř. C 30/37</t>
  </si>
  <si>
    <t>915.922 úhlová zeď=915,922 [A]
Celkem: A=915,922 [B]
Celkem: B=915,922 [C]</t>
  </si>
  <si>
    <t>327351211</t>
  </si>
  <si>
    <t>Bednění opěrných zdí a valů svislých i skloněných zřízení
Bednění opěrných zdí a valů svislých i skloněných, výšky do 20 m zřízení</t>
  </si>
  <si>
    <t>schodiště 
13.9*2+4.8*2+2.35*2=42,100 [A]
12.9*2+4.4*2+2.1*2=38,800 [B]
(11.95*2+4.1*2+1.75*2)*2=71,200 [C]
úhlová zeď
2*1400.32+153.804 viz výkres tvaru pohled a řezy=2 954,444 [D]
Celkem: A+B+C+D=3 106,544 [E]
Celkem: E=3 106,544 [F]</t>
  </si>
  <si>
    <t>283231</t>
  </si>
  <si>
    <t>kotva folie s čepy (např. GSE PolyLock-T) uložená do bednění před betonáží
kotvu pro folii vložit a ukotvit do bednění před betonáží dříku zdi</t>
  </si>
  <si>
    <t>1289,5*1,01=1 302,395 [A] "pro následné navaření hydroizolační folie"</t>
  </si>
  <si>
    <t>327351221</t>
  </si>
  <si>
    <t>Bednění opěrných zdí a valů svislých i skloněných odstranění
Bednění opěrných zdí a valů svislých i skloněných, výšky do 20 m odstranění</t>
  </si>
  <si>
    <t>327361006</t>
  </si>
  <si>
    <t>Výztuž opěrných zdí a valů D 12 mm z betonářské oceli 10 505
Výztuž opěrných zdí a valů průměru do 12 mm, z oceli 10 505 (R) nebo BSt 500</t>
  </si>
  <si>
    <t>915.922*0.100=91,592 [A]
Celkem: A=91,592 [B]</t>
  </si>
  <si>
    <t>327361040</t>
  </si>
  <si>
    <t>Výztuž opěrných zdí a valů ze svařovaných sítí
Výztuž opěrných zdí a valů ze sítí svařovaných</t>
  </si>
  <si>
    <t>schodiště
164.0/1000*2 6/100=0,328 [A]
Celkem: A=0,328 [B]
Celkem: B=0,328 [C]</t>
  </si>
  <si>
    <t>451315114</t>
  </si>
  <si>
    <t>Podkladní nebo výplňová vrstva z betonu C 12/15 tl do 100 mm
Podkladní nebo výplňová vrstva z betonu C 12/15 tl do 100 mm</t>
  </si>
  <si>
    <t>109.333/0.1 úhlová zeď=1 093,330 [A]
Celkem: A=1 093,330 [B]
Celkem: B=1 093,330 [C]</t>
  </si>
  <si>
    <t>451573111</t>
  </si>
  <si>
    <t>Lože pod potrubí otevřený výkop ze štěrkopísku
Lože pod potrubí, stoky a drobné objekty v otevřeném výkopu z písku a štěrkopísku do 63 mm</t>
  </si>
  <si>
    <t>58.23lože pod hydroizolaci drenážního potrubí=58,230 [A]
4.67 lože pod odbočky drenážního potrubí do šachet=4,670 [B]
Celkem: A+B=62,900 [C]
Celkem: C=62,900 [D]</t>
  </si>
  <si>
    <t>452112111</t>
  </si>
  <si>
    <t>Osazení betonových prstenců nebo rámů v do 100 mm
Osazení betonových dílců prstenců nebo rámů pod poklopy a mříže, výšky do 100 mm</t>
  </si>
  <si>
    <t>592243200</t>
  </si>
  <si>
    <t xml:space="preserve">prstenec šachetní betonový vyrovnávací 63/6 62,5 x 12 x 6 cm
</t>
  </si>
  <si>
    <t>14=14,000 [A]</t>
  </si>
  <si>
    <t>592243230</t>
  </si>
  <si>
    <t xml:space="preserve">prstenec šachetní betonový vyrovnávací 63/10 62,5 x 12 x 10 cm
</t>
  </si>
  <si>
    <t>Komunikace pozemní</t>
  </si>
  <si>
    <t>564851111</t>
  </si>
  <si>
    <t>Podklad ze štěrkodrtě ŠD tl 150 mm
Podklad ze štěrkodrti ŠD s rozprostřením a zhutněním, po zhutnění tl. 150 mm</t>
  </si>
  <si>
    <t>3011+190 komunikace + manipulační plocha=3 201,000 [A]
Celkem: A=3 201,000 [B]</t>
  </si>
  <si>
    <t>565135111</t>
  </si>
  <si>
    <t>Asfaltový beton vrstva podkladní ACP 16 (obalované kamenivo OKS) tl 50 mm š do 3 m
Asfaltový beton vrstva podkladní ACP 16 (obalované kamenivo střednězrnné - OKS) s rozprostřením a zhutněním v pruhu šířky do 3 m, po zhutnění tl. 50 mm</t>
  </si>
  <si>
    <t>3011+190 ACP 16+=3 201,000 [A]
Celkem: A=3 201,000 [B]</t>
  </si>
  <si>
    <t>567120114R</t>
  </si>
  <si>
    <t>Podklad ze směsi stmelené cementem SC C 1,5/2,0 (SC II) tl 120 mm
Podklad ze směsi stmelené cementem SC bez dilatačních spár, s rozprostřením a zhutněním SC C 1,5/2,0 (SC II), po zhutnění tl. 120 mm</t>
  </si>
  <si>
    <t>3011+190=3 201,000 [A]
Celkem: A=3 201,000 [B]</t>
  </si>
  <si>
    <t>573111111</t>
  </si>
  <si>
    <t>Postřik živičný infiltrační s posypem z asfaltu množství 0,60 kg/m2
Postřik infiltrační PI z asfaltu silničního s posypem kamenivem, v množství 0,60 kg/m2</t>
  </si>
  <si>
    <t>573231107</t>
  </si>
  <si>
    <t>Postřik živičný spojovací ze silniční emulze v množství 0,40 kg/m2
Postřik spojovací PS bez posypu kamenivem ze silniční emulze, v množství 0,40 kg/m2</t>
  </si>
  <si>
    <t>577134211</t>
  </si>
  <si>
    <t>Asfaltový beton vrstva obrusná ACO 11 (ABS) tř. II tl 40 mm š do 3 m z nemodifikovaného asfaltu
Asfaltový beton vrstva obrusná ACO 11 (ABS) s rozprostřením a se zhutněním z nemodifikovaného asfaltu v pruhu šířky do 3 m tř. II, po zhutnění tl. 40 mm</t>
  </si>
  <si>
    <t>Izolace proti vodě, vlhkosti a plynům</t>
  </si>
  <si>
    <t>711</t>
  </si>
  <si>
    <t>711112001</t>
  </si>
  <si>
    <t>Provedení izolace proti zemní vlhkosti svislé za studena nátěrem penetračním
Provedení izolace proti zemní vlhkosti natěradly a tmely za studena na ploše svislé S nátěrem penetračním</t>
  </si>
  <si>
    <t>schodiště 
13.9*2+4.8*2=37,400 [A]
12.9*2+4.4*2=34,600 [B]
(11.95*2+4.1*2)*2=64,200 [C]
úhlová zeď
2*1400.32 viz výkres tvaru pohled=2 800,640 [D]
Celkem: A+B+C+D=2 936,840 [E]
Celkem: E=2 936,840 [F]</t>
  </si>
  <si>
    <t>111631500</t>
  </si>
  <si>
    <t>lak asfaltový penetrační (MJ t) bal 9 kg
Spotřeba 0,3-0,4kg/m2 dle povrchu, ředidlo technický benzín</t>
  </si>
  <si>
    <t>2936,84*0,00035=1,028 [A] 'Přepočtené koeficientem množství</t>
  </si>
  <si>
    <t>711112002</t>
  </si>
  <si>
    <t>Provedení izolace proti zemní vlhkosti svislé za studena lakem asfaltovým
Provedení izolace proti zemní vlhkosti natěradly a tmely za studena na ploše svislé S nátěrem lakem asfaltovým</t>
  </si>
  <si>
    <t>2936.84*2=5 873,680 [A]
Celkem: A=5 873,680 [B]</t>
  </si>
  <si>
    <t>111631520</t>
  </si>
  <si>
    <t>lak asfaltový izolační
Spotřeba: 0,3-0,5 kg/m2. Pro vytvoření hydroizolační vrstvy, na napenetrovaný podklad jsou nutné nejméně 3 nátěry. Není vhodný na šikmé střechy a tam, kde je předpoklad vysokých teplot.</t>
  </si>
  <si>
    <t>5873,68*0,00045=2,643 [A] 'Přepočtené koeficientem množství</t>
  </si>
  <si>
    <t>998711101</t>
  </si>
  <si>
    <t>Přesun hmot tonážní pro izolace proti vodě, vlhkosti a plynům v objektech výšky do 6 m
Přesun hmot pro izolace proti vodě, vlhkosti a plynům stanovený z hmotnosti přesunovaného materiálu vodorovná dopravní vzdálenost do 50 m v objektech výšky do 6 m</t>
  </si>
  <si>
    <t>Trubní vedení</t>
  </si>
  <si>
    <t>871355221</t>
  </si>
  <si>
    <t>Kanalizační potrubí z tvrdého PVC-systém KG tuhost třídy SN8 DN200
Kanalizační potrubí z tvrdého PVC [KG systém] v otevřeném výkopu ve sklonu do 20 %, tuhost třídy SN 8 DN 200</t>
  </si>
  <si>
    <t>77.2 napojení drenáže do šachet=77,200 [A]
Celkem: A=77,200 [B]</t>
  </si>
  <si>
    <t>877355221</t>
  </si>
  <si>
    <t>Montáž tvarovek z tvrdého PVC-systém KG nebo z polypropylenu-systém KG 2000 dvouosé DN 200
Montáž tvarovek na kanalizačním potrubí z trub z plastu z tvrdého PVC [systém KG] nebo z polypropylenu [systém KG 2000] v otevřeném výkopu dvouosých DN 200</t>
  </si>
  <si>
    <t>286114330</t>
  </si>
  <si>
    <t xml:space="preserve">odbočka kanalizační plastová s hrdlem KG 200/200/87°
</t>
  </si>
  <si>
    <t>12=12,000 [A]</t>
  </si>
  <si>
    <t>894401211</t>
  </si>
  <si>
    <t>Osazení betonových dílců pro šachty skruží rovných
Osazení betonových dílců pro šachty skruží rovných</t>
  </si>
  <si>
    <t>592241600</t>
  </si>
  <si>
    <t xml:space="preserve">skruž kanalizační s ocelovými stupadly 100 x 25 x 12 cm
</t>
  </si>
  <si>
    <t>592241620</t>
  </si>
  <si>
    <t xml:space="preserve">skruž kanalizační s ocelovými stupadly 100 x 100 x 12 cm
</t>
  </si>
  <si>
    <t>894402211R</t>
  </si>
  <si>
    <t>Demontáž a zpětné osazení betonových dílců pro šachty skruží přechodových
Demontáž a zpětné osazení betonových dílců pro šachty skruží přechodových</t>
  </si>
  <si>
    <t>14 použití původních konusů po navýšení šachty=14,000 [A]
Celkem: A=14,000 [B]</t>
  </si>
  <si>
    <t>894812006</t>
  </si>
  <si>
    <t>Revizní a čistící šachta z PP šachtové dno DN 400/200 přímý tok
Revizní a čistící šachta z polypropylenu PP pro hladké trouby [např. systém KG] DN 400 šachtové dno (DN šachty / DN trubního vedení) DN 400/200 přímý tok</t>
  </si>
  <si>
    <t>894812032</t>
  </si>
  <si>
    <t>Revizní a čistící šachta z PP DN 400 šachtová roura korugovaná bez hrdla světlé hloubky 1500 mm
Revizní a čistící šachta z polypropylenu PP pro hladké trouby [např. systém KG] DN 400 roura šachtová korugovaná bez hrdla, světlé hloubky 1500 mm</t>
  </si>
  <si>
    <t>894812041</t>
  </si>
  <si>
    <t>Příplatek k rourám revizní a čistící šachty z PP DN 400 za uříznutí šachtové roury
Revizní a čistící šachta z polypropylenu PP pro hladké trouby [např. systém KG] DN 400 roura šachtová korugovaná Příplatek k cenám 2031 - 2035 za uříznutí šachtové roury</t>
  </si>
  <si>
    <t>894812061</t>
  </si>
  <si>
    <t>Revizní a čistící šachta z PP DN 400 poklop litinový pochůzí pro zatížení 1,5 t
Revizní a čistící šachta z polypropylenu PP pro hladké trouby [např. systém KG] DN 400 poklop litinový (pro zatížení) pochůzí (1,5 t)</t>
  </si>
  <si>
    <t>899102111</t>
  </si>
  <si>
    <t>Osazení poklopů litinových nebo ocelových včetně rámů hmotnosti nad 50 do 100 kg
Osazení poklopů litinových a ocelových včetně rámů hmotnosti jednotlivě přes 50 do 100 kg</t>
  </si>
  <si>
    <t>592246600</t>
  </si>
  <si>
    <t xml:space="preserve">poklop šachtový betonová výplň+ litina 785(610)x160 mm, bez odvětrání
</t>
  </si>
  <si>
    <t>10=10,000 [A]</t>
  </si>
  <si>
    <t>899104211</t>
  </si>
  <si>
    <t>Demontáž poklopů litinových nebo ocelových včetně rámů hmotnosti přes 150 kg
Demontáž poklopů litinových a ocelových včetně rámů, hmotnosti jednotlivě přes 150 Kg</t>
  </si>
  <si>
    <t>Ostatní konstrukce a práce, bourání</t>
  </si>
  <si>
    <t>91112221R</t>
  </si>
  <si>
    <t>Montáž a dodávka nerez zábradlí na schodiště
Oprava částí ocelového zábradlí mostů svařovaného nebo šroubovaného montáž dílů hmotnosti do 50 kg</t>
  </si>
  <si>
    <t>40.0=40,000 [A]
Celkem: A=40,000 [B]</t>
  </si>
  <si>
    <t>919735112</t>
  </si>
  <si>
    <t>Řezání stávajícího živičného krytu hl do 100 mm
Řezání stávajícího živičného krytu nebo podkladu hloubky přes 50 do 100 mm</t>
  </si>
  <si>
    <t>919735123</t>
  </si>
  <si>
    <t>Řezání stávajícího betonového krytu hl do 150 mm
Řezání stávajícího betonového krytu nebo podkladu hloubky přes 100 do 150 mm</t>
  </si>
  <si>
    <t>931992121</t>
  </si>
  <si>
    <t>Výplň dilatačních spár z extrudovaného polystyrénu tl 20 mm
Výplň dilatačních spár z extrudovaného polystyrénu tl 20 mm</t>
  </si>
  <si>
    <t>153.804 úhlová zeď=153,804 [A]
Celkem: A=153,804 [B]
Celkem: B=153,804 [C]</t>
  </si>
  <si>
    <t>931994102</t>
  </si>
  <si>
    <t>Těsnění dilatační spáry betonové konstrukce povrchovým těsnicím pásem
Těsnění spáry betonové konstrukce pásy, profily, tmely těsnicím pásem povrchovým, spáry dilatační</t>
  </si>
  <si>
    <t>855.0=855,000 [A]
Celkem: A=855,000 [B]
Celkem: B=855,000 [C]</t>
  </si>
  <si>
    <t>931994106</t>
  </si>
  <si>
    <t>Těsnění dilatační spáry betonové konstrukce vnitřním těsnicím pásem
Těsnění spáry betonové konstrukce pásy, profily, tmely těsnicím pásem vnitřním, spáry dilatační</t>
  </si>
  <si>
    <t>292.5 úhlová zeď - dilatační spáry=292,500 [A]
Celkem: A=292,500 [B]
Celkem: B=292,500 [C]</t>
  </si>
  <si>
    <t>953961213</t>
  </si>
  <si>
    <t>Kotvy chemickou patronou M 12 hl 110 mm do betonu, ŽB nebo kamene s vyvrtáním otvoru
Kotvy chemické s vyvrtáním otvoru do betonu, železobetonu nebo tvrdého kamene chemická patrona, velikost M 12, hloubka 110 mm</t>
  </si>
  <si>
    <t>9*4*4 pro ukotvení zábradlí na 4 schodiště=144,000 [A]
Celkem: A=144,000 [B]</t>
  </si>
  <si>
    <t>953965121R</t>
  </si>
  <si>
    <t>Kotevní šroub pro chemické kotvy M 12 dl 160 mm nerez A4
Kotvy chemické s vyvrtáním otvoru kotevní šrouby pro chemické kotvy, velikost M 12, délka 160 mm</t>
  </si>
  <si>
    <t>977151128</t>
  </si>
  <si>
    <t>Jádrové vrty diamantovými korunkami do D 300 mm do stavebních materiálů
Jádrové vrty diamantovými korunkami do stavebních materiálů (železobetonu, betonu, cihel, obkladů, dlažeb, kamene) průměru přes 250 do 300 mm</t>
  </si>
  <si>
    <t>12*0.15 zaústění drenáže do stáv. bet. šachet=1,800 [A]
Celkem: A=1,800 [B]</t>
  </si>
  <si>
    <t>TES001</t>
  </si>
  <si>
    <t>Segmentové těsnění prostupu D/d 260/210 pro plastové potrubí
Segmentové těsnění prostupu D/d 260/210 pro plastové potrubí</t>
  </si>
  <si>
    <t xml:space="preserve">SOUBOR    </t>
  </si>
  <si>
    <t>12 soubor segmentů pro 1 prostup - potrubí DN 200=12,000 [A]
Celkem: A=12,000 [B]</t>
  </si>
  <si>
    <t>Přesun sutě</t>
  </si>
  <si>
    <t>997</t>
  </si>
  <si>
    <t>997221551</t>
  </si>
  <si>
    <t>Vodorovná doprava suti ze sypkých materiálů do 1 km
Vodorovná doprava suti bez naložení, ale se složením a s hrubým urovnáním ze sypkých materiálů, na vzdálenost do 1 km</t>
  </si>
  <si>
    <t>707.585+310.133+385.408 štěrkodrť a broušenka=1 403,126 [A]
Celkem: A=1 403,126 [B]</t>
  </si>
  <si>
    <t>997221559</t>
  </si>
  <si>
    <t>Příplatek ZKD 1 km u vodorovné dopravy suti ze sypkých materiálů
Vodorovná doprava suti bez naložení, ale se složením a s hrubým urovnáním Příplatek k ceně za každý další i započatý 1 km přes 1 km</t>
  </si>
  <si>
    <t>997221561</t>
  </si>
  <si>
    <t>Vodorovná doprava suti z kusových materiálů do 1 km
Vodorovná doprava suti bez naložení, ale se složením a s hrubým urovnáním z kusových materiálů, na vzdálenost do 1 km</t>
  </si>
  <si>
    <t>677.475 KSC=677,475 [A]
Celkem: A=677,475 [B]</t>
  </si>
  <si>
    <t>997221569</t>
  </si>
  <si>
    <t>Příplatek ZKD 1 km u vodorovné dopravy suti z kusových materiálů
Vodorovná doprava suti bez naložení, ale se složením a s hrubým urovnáním Příplatek k ceně za každý další i započatý 1 km přes 1 km</t>
  </si>
  <si>
    <t>997221815</t>
  </si>
  <si>
    <t>Poplatek za uložení betonového odpadu na skládce (skládkovné)
Poplatek za uložení stavebního odpadu na skládce (skládkovné) betonového</t>
  </si>
  <si>
    <t>997221845</t>
  </si>
  <si>
    <t>Poplatek za uložení odpadu z asfaltových povrchů na skládce (skládkovné)
Poplatek za uložení stavebního odpadu na skládce (skládkovné) z asfaltových povrchů</t>
  </si>
  <si>
    <t>997221855</t>
  </si>
  <si>
    <t>Poplatek za uložení odpadu z kameniva na skládce (skládkovné)
Poplatek za uložení stavebního odpadu na skládce (skládkovné) z kameniva</t>
  </si>
  <si>
    <t>Přesun hmot</t>
  </si>
  <si>
    <t>998</t>
  </si>
  <si>
    <t>998153131</t>
  </si>
  <si>
    <t>Přesun hmot pro samostatné zdi a valy zděné z cihel, kamene, tvárnic nebo monolitické v do 12 m
Přesun hmot pro zdi a valy samostatné se svislou nosnou konstrukcí zděnou nebo monolitickou betonovou tyčovou nebo plošnou vodorovná dopravní vzdálenost do 50 m, pro zdi výšky do 12 m</t>
  </si>
  <si>
    <t>256,925=256,925 [A]</t>
  </si>
  <si>
    <t>02.01.01</t>
  </si>
  <si>
    <t>VÝMĚNA KANALIZAČNÍCH POKLOPŮ</t>
  </si>
  <si>
    <t>899104111</t>
  </si>
  <si>
    <t>Osazení poklopů litinových a ocelových včetně rámů hmotnosti jednotlivě přes 150 kg</t>
  </si>
  <si>
    <t>POKL001</t>
  </si>
  <si>
    <t xml:space="preserve">vodotěsný kanalizační poklop na šachty D400 BG/BG pr. 625
</t>
  </si>
  <si>
    <t>4=4,000 [A]</t>
  </si>
  <si>
    <t>Demontáž poklopů litinových a ocelových včetně rámů, hmotnosti jednotlivě přes 150 Kg</t>
  </si>
  <si>
    <t>899623161</t>
  </si>
  <si>
    <t>Obetonování potrubí nebo zdiva stok betonem prostým v otevřeném výkopu, beton tř. C 20/25</t>
  </si>
  <si>
    <t>přitížení zhlaví šachet v komunikaci proti vzedmutí
(2,0*2,0*2,0-(3,14*0,62*0,62*2))*4=22,339 =22,339 [A]</t>
  </si>
  <si>
    <t>Přesun hmot pro zdi a valy samostatné se svislou nosnou konstrukcí zděnou nebo monolitickou betonovou tyčovou nebo plošnou vodorovná dopravní vzdáleno</t>
  </si>
  <si>
    <t>0,684=0,684 [A]</t>
  </si>
  <si>
    <t>02.01.02</t>
  </si>
  <si>
    <t>PŘELOŽKA ELEKTRICKÉHO VEDENÍ V KM 0,870-0,900</t>
  </si>
  <si>
    <t>Práce a dodávky M</t>
  </si>
  <si>
    <t>M</t>
  </si>
  <si>
    <t>PŘEL001</t>
  </si>
  <si>
    <t>Přeložky elektrických rozvodů a osvětlení v linii PPO</t>
  </si>
  <si>
    <t>60m=60,000 [A]</t>
  </si>
  <si>
    <t>02.02</t>
  </si>
  <si>
    <t>ZEĎ NAD PŠOVKOU</t>
  </si>
  <si>
    <t>viz výkres D.2.6B a situace D.2.2.2
728.0 plocha změřena v situaci dle zaměření od Z1 po S2=728,000 [A]
Celkem: A=728,000 [B]</t>
  </si>
  <si>
    <t>728.0 KSC v tl. 120 mm=728,000 [A]
Celkem: A=728,000 [B]</t>
  </si>
  <si>
    <t>113154232</t>
  </si>
  <si>
    <t>Frézování živičného krytu tl 40 mm pruh š 2 m pl do 1000 m2 bez překážek v trase
Frézování živičného podkladu nebo krytu s naložením na dopravní prostředek plochy přes 500 do 1 000 m2 bez překážek v trase pruhu šířky přes 1 m do 2 m, tloušťky vrstvy 40 mm</t>
  </si>
  <si>
    <t>728.0 ACO 11=728,000 [A]
Celkem: A=728,000 [B]</t>
  </si>
  <si>
    <t>113154233</t>
  </si>
  <si>
    <t>Frézování živičného krytu tl 50 mm pruh š 2 m pl do 1000 m2 bez překážek v trase
Frézování živičného podkladu nebo krytu s naložením na dopravní prostředek plochy přes 500 do 1 000 m2 bez překážek v trase pruhu šířky přes 1 m do 2 m, tloušťky vrstvy 50 mm</t>
  </si>
  <si>
    <t>728.0 ACP 16+ tl. 50 mm=728,000 [A]
Celkem: A=728,000 [B]</t>
  </si>
  <si>
    <t>122201102</t>
  </si>
  <si>
    <t>Odkopávky a prokopávky nezapažené v hornině tř. 3 objem do 1000 m3
Odkopávky a prokopávky nezapažené s přehozením výkopku na vzdálenost do 3 m nebo s naložením na dopravní prostředek v hornině tř. 3 přes 100 do 1 000 m3</t>
  </si>
  <si>
    <t>690.41 staničení 0,000 00 - 0,213 72=690,410 [A]
77.18 staničení 0,213 72- 0,291 41=77,180 [B]
Celkem: A+B=767,590 [C]
Celkem: C=767,590 [D]</t>
  </si>
  <si>
    <t>122201109</t>
  </si>
  <si>
    <t>Příplatek za lepivost u odkopávek v hornině tř. 1 až 3
Odkopávky a prokopávky nezapažené s přehozením výkopku na vzdálenost do 3 m nebo s naložením na dopravní prostředek v hornině tř. 3 Příplatek k cenám za lepivost horniny tř. 3</t>
  </si>
  <si>
    <t>767.59*0.3=230,277 [A]
Celkem: A=230,277 [B]</t>
  </si>
  <si>
    <t>132201101</t>
  </si>
  <si>
    <t>Hloubení rýh š do 600 mm v hornině tř. 3 objemu do 100 m3
Hloubení zapažených i nezapažených rýh šířky do 600 mm s urovnáním dna do předepsaného profilu a spádu v hornině tř. 3 do 100 m3</t>
  </si>
  <si>
    <t>3.0*0.6*1.0 potrubí čerpací vody=1,800 [A]
Celkem: A=1,800 [B]</t>
  </si>
  <si>
    <t>153112111</t>
  </si>
  <si>
    <t>Nastražení ocelových štětovnic dl do 10 m ve standardních podmínkách z terénu
Zřízení beraněných stěn z ocelových štětovnic z terénu nastražení štětovnic ve standardních podmínkách, délky do 10 m</t>
  </si>
  <si>
    <t>78.0*3.0=234,000 [A]
Celkem: A=234,000 [B]</t>
  </si>
  <si>
    <t>153112121</t>
  </si>
  <si>
    <t>Zaberanění ocelových štětovnic na dl do 4 m ve standardních podmínkách z terénu
Zřízení beraněných stěn z ocelových štětovnic z terénu zaberanění štětovnic ve standardních podmínkách, délky do 4 m</t>
  </si>
  <si>
    <t>159202211</t>
  </si>
  <si>
    <t>ocelová štětovnice VL 601
ocelová štětovnice VL 601</t>
  </si>
  <si>
    <t>štětovnicová stěna
78.0*3.0*0.0772*1.1 =19,871 [A]
Celkem: A=19,871 [B]</t>
  </si>
  <si>
    <t>162301101</t>
  </si>
  <si>
    <t>Vodorovné přemístění do 500 m výkopku/sypaniny z horniny tř. 1 až 4
Vodorovné přemístění výkopku nebo sypaniny po suchu na obvyklém dopravním prostředku, bez naložení výkopku, avšak se složením bez rozhrnutí z horniny tř. 1 až 4 na vzdálenost přes 50 do 500 m</t>
  </si>
  <si>
    <t>767.59+1.8  na dočasnou skládku=769,390 [A]
422.58 zpět pro zásyp=422,580 [B]
Celkem: A+B=1 191,970 [C]
Celkem: C=1 191,970 [D]</t>
  </si>
  <si>
    <t>viz výkres D.2.4 a D.2.2.6 - zásyp původním výkopkem
213.72*1.93 km 0,000 00 - 0,213 72=412,480 [A]
(291.41-213.72)*0.13 km 0,213 72 - 0,291 41=10,100 [B]
Celkem: A+B=422,580 [C]
Celkem: C=422,580 [D]</t>
  </si>
  <si>
    <t>213.72*0.335 staničení 0,000 - 0,213 72=71,596 [A]
Celkem: A=71,596 [B]</t>
  </si>
  <si>
    <t>odvodnění rubové strany zdi
213.72*2.4 obsyp drenáže - geotextilie=512,928 [A]
231.72*0.85 hydroizolační folie=196,962 [B]
Celkem: A+B=709,890 [C]
Celkem: C=709,890 [D]</t>
  </si>
  <si>
    <t>512,928*1,1=564,221 [A] 'Přepočtené koeficientem množství</t>
  </si>
  <si>
    <t>(196,962*1,25)*1,05=258,513 [A] 'Přepočtené koeficientem množství</t>
  </si>
  <si>
    <t>327314218R</t>
  </si>
  <si>
    <t>Opěrné zdi a valy z betonu prostého odolného proti agresivnímu prostředí tř. C 30/37 XC4, XF3
Opěrné zdi a valy z betonu prostého odolného proti agresivnímu prostředí tř. C 30/37 XC4, XF3</t>
  </si>
  <si>
    <t>200.0*0.294 vyrovnávací beton na koruně kamenného záhozu=58,800 [A]
Celkem: A=58,800 [B]</t>
  </si>
  <si>
    <t>viz výkresy D.2.7.1, D.2.7.2, D.2.7.3
úhlová zeď
5.98*(1.55+1.1+0.5)*0.3*32 DC1-DC16 a DC20-35=180,835 [A]
4.96*(1.55+1.1+0.5)*0.3 DC17=4,687 [B]
7.922*(1.55+1.1+0.5)*0.3 DC19=7,486 [C]
3.513*(1.55+1.1+0.5)*0.3 DC36 část=3,320 [D]
0.58*(1.55*0.6+1.1*0.3+0.5*0.3) DC36 část navazující na štětovnice=0,818 [E]
obetonování štětovnic
5.98*0.6*1.21*4 DC37-DC40=17,366 [F]
13.6*0.6 DC41-DC42 (pohl.plocha x tl. zdi)=8,160 [G]
5.98*0.6*1.01*6 DC43-DC48=21,743 [H]
5.32*0.6*1.01+0.61*0.6*1.11 DC49=3,630 [I]
schodiště viz výkres D.2.6B
5.058*2.382+1.5*3.385=17,126 [J]
1.5*0.3*(1.34+0.85)/2=0,493 [K]
Celkem: A+B+C+D+E+F+G+H+I+J+K=265,664 [L]
Celkem: L=265,664 [M]</t>
  </si>
  <si>
    <t>schodiště viz výkres D.2.6B
8.7+11.84*2+4.025*2+4.39+2.01=46,830 [A]
viz výkresy D.2.7.1, D.2.7.2, D.2.7.3
úhlová zeď
5.98*(1.85+2.05)*32 DC1-DC16 a DC20-35=746,304 [B]
4.96*(1.55+1.1+0.5)*0.3 DC17=4,687 [C]
7.922*(1.55+1.1+0.5)*0.3 DC19=7,486 [D]
3.513*(1.55+1.1+0.5)*0.3 DC36 část=3,320 [E]
0.58*(1.55*0.6+1.1*0.3+0.5*0.3) DC36 část navazující na štětovnice=0,818 [F]
obetonování štětovnic
5.98*0.6*1.21*4 DC37-DC40=17,366 [G]
13.6*0.6 DC41-DC42 (pohledová plocha x tl. zdi)=8,160 [H]
5.98*0.6*1.01*6 DC43-DC48=21,743 [I]
5.32*0.6*1.01+0.61*0.6*1.11 DC49=3,630 [J]
Celkem: A+B+C+D+E+F+G+H+I+J=860,344 [K]
Celkem: K=860,344 [L]</t>
  </si>
  <si>
    <t>kotva folie s čepy (např. GSE PolyLock-T) uložená do bednění před betonáží
folii vložit a ukotvit do bednění před betonáží dříku zdi</t>
  </si>
  <si>
    <t>(34,4+18,0+87,8)*1,1=154,220 [A] "pro následné navaření hydroizolační folie"</t>
  </si>
  <si>
    <t>265.664*0.100 =26,566 [A]
Celkem: A=26,566 [B]</t>
  </si>
  <si>
    <t>schodiště
149.38*1.1/1000 6/100 viz výkaz výztuže=0,164 [A]
Mezisoučet: A=0,164 [B]
obetonování štětovnic 
výpočet z plochy
5.98*(0.6*2+1.21*2)*4*4.44/1000 DC37-DC40=0,384 [C]
(13.6*2+(13.6*0.6)*2)*4.4/1000 DC41-DC42 (pohl.plocha a tl. zdi)=0,191 [D]
5.98*(0.6*2+1.01+2)*6*4.4/1000 DC43-DC48=0,665 [E]
(5.32*(0.6*2+1.01*2)+0.61*(0.6*2+1.11*2))*4.4/1000 DC49=0,085 [F]
Mezisoučet: C+D+E+F=1,325 [G]
Celkem: A+C+D+E+F=1,489 [H]
Celkem: H=1,489 [I]</t>
  </si>
  <si>
    <t>Podkladní nebo výplňová vrstva z betonu C 12/15 tl do 100 mm</t>
  </si>
  <si>
    <t>viz výkres D.2.2.2 a D.2.2.6
213.57*1.1 km 0,000 00 - 0,213 57 - úhlová zeď=234,927 [A]
77.84*0.6 km 0,213 57-0,291 41 - obetonování štětovnic=46,704 [B]
Celkem: A+B=281,631 [C]
Celkem: C=281,631 [D]</t>
  </si>
  <si>
    <t>213.57*0.08 lože pod hydroizolaci drenážního potrubí=17,086 [A]
Celkem: A=17,086 [B]</t>
  </si>
  <si>
    <t>viz výkres D.2.6B a situace D.2.2.2
898.6 plocha změřena v situaci=898,600 [A]
Celkem: A=898,600 [B]</t>
  </si>
  <si>
    <t>577134111</t>
  </si>
  <si>
    <t>Asfaltový beton vrstva obrusná ACO 11 (ABS) tř. I tl 40 mm š do 3 m z nemodifikovaného asfaltu
Asfaltový beton vrstva obrusná ACO 11 (ABS) s rozprostřením a se zhutněním z nemodifikovaného asfaltu v pruhu šířky do 3 m tř. I, po zhutnění tl. 40 mm</t>
  </si>
  <si>
    <t>2=2,000 [A]</t>
  </si>
  <si>
    <t>894402211</t>
  </si>
  <si>
    <t>Osazení betonových dílců pro šachty skruží přechodových
Osazení betonových dílců pro šachty skruží přechodových</t>
  </si>
  <si>
    <t>592241680</t>
  </si>
  <si>
    <t xml:space="preserve">skruž betonová přechodová konus 62,5/100x60x12 cm
</t>
  </si>
  <si>
    <t>899623141</t>
  </si>
  <si>
    <t>Obetonování potrubí nebo zdiva stok betonem prostým tř. C 12/15 otevřený výkop
Obetonování potrubí nebo zdiva stok betonem prostým v otevřeném výkopu, beton tř. C 12/15</t>
  </si>
  <si>
    <t>4.8+3.7+1.5 viz výkres D.2.6B=10,000 [A]
Celkem: A=10,000 [B]</t>
  </si>
  <si>
    <t>Výplň dilatačních spár z extrudovaného polystyrénu tl 20 mm</t>
  </si>
  <si>
    <t>viz výkres D.2.7.1, D.2.7.2, D.2.7.3
0.945*36 úhlová zeď=34,020 [A]
0.726*6+0.606*7 obetonování štětovnic=8,598 [B]
Celkem: A+B=42,618 [C]
Celkem: C=42,618 [D]</t>
  </si>
  <si>
    <t>viz výkres D.2.7.1, D.2.7.2, D.2.7.3
obetonování štětovnic- dilatační spáry
(1.21*2+0.6)*36=108,720 [A]
(1.01*2+0.6)*13=34,060 [B]
Celkem: A+B=142,780 [C]
Celkem: C=142,780 [D]</t>
  </si>
  <si>
    <t>viz výkres D.2.7.1, D.2.7.2, D.2.7.3
2.05*36 úhlová zeď - dilatační spáry=73,800 [A]
Celkem: A=73,800 [B]
Celkem: B=73,800 [C]</t>
  </si>
  <si>
    <t>9*4 pro ukotvení zábradlí=36,000 [A]
Celkem: A=36,000 [B]</t>
  </si>
  <si>
    <t>1.0 zaústění drenáže do stáv. bet. zdi=1,000 [A]
Celkem: A=1,000 [B]</t>
  </si>
  <si>
    <t>Segmentové těsnění prostupu D/d 260/210 pro plastové potrubí</t>
  </si>
  <si>
    <t>1 soubor segmentů pro 1 prostup - potrubí DN 200=1,000 [A]
Celkem: A=1,000 [B]</t>
  </si>
  <si>
    <t>171.08+74.984+93.184 ŠD + brušenka=339,248 [A]
Celkem: A=339,248 [B]</t>
  </si>
  <si>
    <t>163.80 KSC=163,800 [A]
Celkem: A=163,800 [B]</t>
  </si>
  <si>
    <t>202.185 KSC=202,185 [A]
Celkem: A=202,185 [B]</t>
  </si>
  <si>
    <t>93.184+74.984 podkladní a obrusná vrstva asfaltu=168,168 [A]
Celkem: A=168,168 [B]</t>
  </si>
  <si>
    <t>02.02.01</t>
  </si>
  <si>
    <t>KŘÍŽENÍ POŽÁRNÍHO POTRUBÍ</t>
  </si>
  <si>
    <t>KR001</t>
  </si>
  <si>
    <t>Ošetření křížení trubního vedení se základem protipovodňové zdi
dle situace zjištěné na stavbě</t>
  </si>
  <si>
    <t>02.02.02</t>
  </si>
  <si>
    <t>PŘELOŽKA SOUBĚHU ELEKTRICKÉHO VEDENÍ</t>
  </si>
  <si>
    <t>150,00=150,000 [A]</t>
  </si>
  <si>
    <t>02.03</t>
  </si>
  <si>
    <t>ZEĎ V ULICI RYBÁŘE</t>
  </si>
  <si>
    <t>121101103</t>
  </si>
  <si>
    <t>Sejmutí ornice s přemístěním na vzdálenost do 250 m</t>
  </si>
  <si>
    <t>(357.45+460.29)*0.15 sejmutí ornice pro zpětné použití=122,661 [A]
Celkem: A=122,661 [B]</t>
  </si>
  <si>
    <t>131201103</t>
  </si>
  <si>
    <t>Hloubení jam nezapažených v hornině tř. 3 objemu do 5000 m3
Hloubení nezapažených jam a zářezů s urovnáním dna do předepsaného profilu a spádu v hornině tř. 3 přes 1 000 do 5 000 m3</t>
  </si>
  <si>
    <t>380.0 ve staničení -25,00 až -0,00=380,000 [A]
250.0 ve staničení 0,00 až 102,00=250,000 [B]
37.96 ve staničení 102,00 až 117,00=37,960 [C]
Celkem: A+B+C=667,960 [D]
Celkem: D=667,960 [E]</t>
  </si>
  <si>
    <t>131201109</t>
  </si>
  <si>
    <t>Příplatek za lepivost u hloubení jam nezapažených v hornině tř. 3
Hloubení nezapažených jam a zářezů s urovnáním dna do předepsaného profilu a spádu Příplatek k cenám za lepivost horniny tř. 3</t>
  </si>
  <si>
    <t>667.96*0.3=200,388 [A]
Celkem: A=200,388 [B]</t>
  </si>
  <si>
    <t>153111114</t>
  </si>
  <si>
    <t>Příčné řezání ocelových zaberaněných štětovnic z terénu</t>
  </si>
  <si>
    <t>42.0 zarovnání původních štětovnic (25/0,6)=42,000 [A]
Celkem: A=42,000 [B]</t>
  </si>
  <si>
    <t>153111136</t>
  </si>
  <si>
    <t>Příčné svaření ocelových zaberaněných štětovnic z terénu
Úprava ocelových štětovnic pro štětové stěny svaření z terénu, štětovnic zaberaněných příčné</t>
  </si>
  <si>
    <t>42 navaření nových štětovnic na původní zaberaněné=42,000 [A]
Celkem: A=42,000 [B]</t>
  </si>
  <si>
    <t>ocelová štětovnice VL 601
navýšení štětovnicové stěny</t>
  </si>
  <si>
    <t>25,0*0,9*0,0772*1,1=1,911 [A] "km 0,02500 - 0,00030"</t>
  </si>
  <si>
    <t>667.96*2 na dočasnou skládku a zpět na stavbu=1 335,920 [A]
Celkem: A=1 335,920 [B]</t>
  </si>
  <si>
    <t>171101103</t>
  </si>
  <si>
    <t>Uložení sypaniny z hornin soudržných do násypů zhutněných do 100 % PS
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</si>
  <si>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násyp ukládaný po vrstvách tl. 330 mm, hutněno na ID=0,9
chráněná strana zdi
510.0 ve staničení 0,00 až 102,00=510,000 [A]
8.0 ve staničení 102,00 až 117,00=8,000 [B]
návodní strana zdi
31.7 ve staničení 0,00 až 102,00=31,700 [C]
3.0 ve staničení 102,00 až 117,00=3,000 [D]
Celkem: A+B+C+D=552,700 [E]
Celkem: E=552,700 [F]</t>
  </si>
  <si>
    <t>583441971</t>
  </si>
  <si>
    <t xml:space="preserve">Materiál vhodný do násypu
</t>
  </si>
  <si>
    <t>552,7-(hl-záv) "dokup materiálu pro násypy"
264,74*1,8=476,532 [A] 'Přepočtené koeficientem množství</t>
  </si>
  <si>
    <t>171151101</t>
  </si>
  <si>
    <t>Hutnění boků násypů pro jakýkoliv sklon a míru zhutnění svahu
Hutnění boků násypů z hornin soudržných a sypkých pro jakýkoliv sklon, délku a míru zhutnění svahu</t>
  </si>
  <si>
    <t>633.28+357.45=990,730 [A]
Celkem: A=990,730 [B]</t>
  </si>
  <si>
    <t>zhutněný zásyp proveden po vrstvách tl.330mm, hutněno na Id=0,9'
zásyp původním výkopkem
380 km -0,025 00 - -0,000 30=380,000 [A]
Celkem: A=380,000 [B]
Celkem: B=380,000 [C]</t>
  </si>
  <si>
    <t>181451122</t>
  </si>
  <si>
    <t>Založení lučního trávníku výsevem plochy přes 1000 m2 ve svahu do 1:2
Založení trávníku na půdě předem připravené plochy přes 1000 m2 výsevem včetně utažení lučního na svahu přes 1:5 do 1:2</t>
  </si>
  <si>
    <t>005724700</t>
  </si>
  <si>
    <t xml:space="preserve">osivo směs travní univerzál
</t>
  </si>
  <si>
    <t>990,73*0,015=14,861 [A] 'Přepočtené koeficientem množství</t>
  </si>
  <si>
    <t>182201101</t>
  </si>
  <si>
    <t>Svahování násypů
Svahování trvalých svahů do projektovaných profilů s potřebným přemístěním výkopku při svahování násypů v jakékoliv hornině</t>
  </si>
  <si>
    <t>357.45+633.28=990,730 [A]
Celkem: A=990,730 [B]</t>
  </si>
  <si>
    <t>182301132</t>
  </si>
  <si>
    <t>Rozprostření ornice pl přes 500 m2 ve svahu přes 1:5 tl vrstvy do 150 mm</t>
  </si>
  <si>
    <t>633.28 na násypu chráněné strany zdi - původní sejmutá ornice=633,280 [A]
Celkem: A=633,280 [B]
Celkem: B=633,280 [C]</t>
  </si>
  <si>
    <t>182911131</t>
  </si>
  <si>
    <t>Vyplňení zpevňovacích prefabrikátů ornicí nebo substrátem pro výsadbu na svahu přes 1:2 do 1:1
Vyplnění otvorů zpevňovacích prefabrikátů ornicí nebo substrátem vrstvou tloušťky přes 100 do 150 mm pro výsadbu rostlin na svahu přes 1:2 do 1:1</t>
  </si>
  <si>
    <t>357.45=357,450 [A]
Celkem: A=357,450 [B]</t>
  </si>
  <si>
    <t>103641010</t>
  </si>
  <si>
    <t xml:space="preserve">zemina pro terénní úpravy -  ornice
</t>
  </si>
  <si>
    <t>zt*0,1*0,8*1,4 "vyplnění zatravňovacích tvárnic"
40,034=40,034 [A]</t>
  </si>
  <si>
    <t>596412313</t>
  </si>
  <si>
    <t>Kladení dlažby z vegetačních tvárnic pozemních komunikací tl 100 mm přes 300 m2</t>
  </si>
  <si>
    <t>357.45 viz situace=357,450 [A]
Celkem: A=357,450 [B]
Celkem: B=357,450 [C]</t>
  </si>
  <si>
    <t>592281150</t>
  </si>
  <si>
    <t xml:space="preserve">tvárnice betonová zatravňovací 10, 60x40x10 cm
</t>
  </si>
  <si>
    <t>1490,0  "357,45/(0,6*0,4)"
1490*1,05=1 564,500 [A] 'Přepočtené koeficientem množství</t>
  </si>
  <si>
    <t>327324128R</t>
  </si>
  <si>
    <t>Opěrné zdi a valy ze ŽB odolného proti agresivnímu prostředí tř. C 30/37 XF3
Opěrné zdi a valy z betonu železového odolný proti agresivnímu prostředí tř. C 30/37 XF3</t>
  </si>
  <si>
    <t>60*0.6*2.9 km 0,00030-0,06000 - na štětovnice=104,400 [A]
57.0*0.3*1.6 km 0,06000-0,10200 - úhlová zeď=27,360 [B]
1.0*0.6*2.56*2 sloupky mobil. hrazení=3,072 [C]
15*((2.14+1.24)/2*0.9) km 0,10200-0,11700 - základ nové zdi=22,815 [D]
15*0.3*((1.4+0.47)/2) km 0,10200-0,11700 - dřík nové zdi=4,208 [E]
1.0 osazení desky mobilní konstrukce viz PS 2.3=1,000 [F]
Celkem: A+B+C+D+E+F=162,855 [G]
Celkem: G=162,855 [H]</t>
  </si>
  <si>
    <t>60*2.9*2 km 0,00030-0,06000 - na štětovnice=348,000 [A]
0.6*2.9*12 km 0,00030-0,06000 - na štětovnice - dilatační spáry=20,880 [B]
57*1.6*2 km 0,06000-0,10200 - úhlová zeď=182,400 [C]
0.3*1.6*12 km 0,06000-0,10200 - úhlová zeď - dilatační spáry=5,760 [D]
(2*1.0+2*0.6+2*0.15)*2.56*2 sloupky mobil. hrazení=17,920 [E]
((2.14+1.24)/2*0.9)*4 km 0,10200-0,11700 - základ nové zdi dilatační spáry=6,084 [F]
15*((1.4+0.47)/2)*2 km 0,10200-0,11700 - dřík nové zdi=28,050 [G]
0.3*1.4+0.3*0.84*2+0.3*0.47 km 0,10200-0,11700 - dřík nové zdi dilat. spáry=1,065 [H]
Celkem: A+B+C+D+E+F+G+H=610,159 [I]
Celkem: I=610,159 [J]</t>
  </si>
  <si>
    <t>327351R</t>
  </si>
  <si>
    <t>Vložka do bednění pro pohledovou úpravu betonu rýhováním</t>
  </si>
  <si>
    <t>jen pohledová strana
60*2.9 km -0,00030-0,06000=174,000 [A]
57.0*1.6 km 0,060 00 - 0,102 00=91,200 [B]
15*(1.4+0.47)/2 km 0,102 00 - 0,117 00=14,025 [C]
Celkem: A+B+C=279,225 [D]
Celkem: D=279,225 [E]</t>
  </si>
  <si>
    <t>327361006R</t>
  </si>
  <si>
    <t>Výztuž opěrných zdí a valů z betonářské oceli 10 505 vč. přivaření na ocel. štětovnice na místě
Výztuž opěrných zdí a valů průměru, z oceli 10 505 (R) nebo BSt 500 vč. přivaření na ocel. štětovnice na místě</t>
  </si>
  <si>
    <t>162.855*0.100=16,285 [A]
Celkem: A=16,285 [B]
Celkem: B=16,285 [C]</t>
  </si>
  <si>
    <t>451315113</t>
  </si>
  <si>
    <t>Podkladní nebo výplňová vrstva z betonu C 8/10 tl do 100 mm
Podkladní a výplňové vrstvy z betonu prostého tloušťky do 100 mm, z betonu C 8/10</t>
  </si>
  <si>
    <t>60*(2*0.45) km 0,00030-0,06000=54,000 [A]
Celkem: A=54,000 [B]</t>
  </si>
  <si>
    <t>15*1.24 km 0,102 00 - 0,117 00=18,600 [A]
Celkem: A=18,600 [B]</t>
  </si>
  <si>
    <t>451577777</t>
  </si>
  <si>
    <t>Podklad nebo lože pod dlažbu vodorovný nebo do sklonu 1:5 z kameniva těženého tl do 100 mm
Podklad nebo lože pod dlažbu (přídlažbu) v ploše vodorovné nebo ve sklonu do 1:5, tloušťky od 30 do 100 mm z kameniva těženého</t>
  </si>
  <si>
    <t>357.45 fr. 4-8 mm v tl. 50 mm=357,450 [A]
Celkem: A=357,450 [B]</t>
  </si>
  <si>
    <t>451579779</t>
  </si>
  <si>
    <t>Příplatek za sklon nad 1:5 podkladu nebo lože z kameniva těženého, štěrkopísku nebo prohozené zeminy
Podklad nebo lože pod dlažbu (přídlažbu) Příplatek k cenám za zřízení podkladu nebo lože pod dlažbu ve sklonu přes 1:5, pro jakoukoliv tloušťku z kameniva těženého, ze štěrkopísku z prohozené zeminy nebo recyklátu</t>
  </si>
  <si>
    <t>(60.0*2.0)+(60*0.5) km -0,000 30 - 0,060 00=150,000 [A]
57*1.5 km 0,060 00 - 0,102 00=85,500 [B]
(15*1.0)+(15*0.5) km 0,102 00 - 0,117 00=22,500 [C]
Celkem: A+B+C=258,000 [D]
Celkem: D=258,000 [E]</t>
  </si>
  <si>
    <t>lak asfaltový penetrační (MJ t) bal 9 kg
Poznámka k položce:
Spotřeba 0,3-0,4kg/m2 dle povrchu, ředidlo technický benzín</t>
  </si>
  <si>
    <t>258*0,00035=0,090 [A] 'Přepočtené koeficientem množství</t>
  </si>
  <si>
    <t>258=258,000 [A]
Celkem: A=258,000 [B]</t>
  </si>
  <si>
    <t>lak asfaltový izolační
Poznámka k položce:
Spotřeba: 0,3-0,5 kg/m2. Pro vytvoření hydroizolační vrstvy, na napenetrovaný podklad jsou nutné nejméně 3 nátěry. Není vhodný na šikmé střechy a tam, kde je předpoklad vysokých teplot.</t>
  </si>
  <si>
    <t>258*0,00045=0,116 [A] 'Přepočtené koeficientem množství</t>
  </si>
  <si>
    <t>0.6*2.9*5 km 0,00030-0,06000 - na štětovnice - dilatační spáry=8,700 [A]
0.3*1.6*5 km 0,06000-0,10200 - úhlová zeď - dilatační spáry=2,400 [B]
((2.14+1.24)/2*0.9)*2 km 0,10200-0,11700 - základ nové zdi - dilatační spáry=3,042 [C]
0.3*1.4+0.3*0.84 km 0,10200-0,11700 - dřík nové zdi - dilat. spáry=0,672 [D]
Celkem: A+B+C+D=14,814 [E]
Celkem: E=14,814 [F]</t>
  </si>
  <si>
    <t>viz výkres D.3.8 až D.3.17 - dilatační spáry
(2.9*2+0.6)*6 km 0,00030-0,06000 - na štětovnicích =38,400 [A]
(2.50*2+0.3)*4 km 0,06000-0,09600 - navýšení zdi=21,200 [B]
(1.4*2+0.84*2+0.3*2) km 0,09600-0,11700 - dřík nové zdi =5,080 [C]
Celkem: A+B+C=64,680 [D]
Celkem: D=64,680 [E]</t>
  </si>
  <si>
    <t>viz výkres D.2.3.8 až D.2.3.17
1.6*5 km 0,06000-0,10200 - úhlová zeď - dilatační spáry=8,000 [A]
0.9*2 km 0,10200-0,11700 - základ nové zdi - dilatační spáry=1,800 [B]
1.4+0.84 km 0,10200-0,11700 - dřík nové zdi - dilat. spáry=2,240 [C]
6*1.1 dilatační spáry nad štětovnicemi=6,600 [D]
Celkem: A+B+C+D=18,640 [E]
Celkem: E=18,640 [F]</t>
  </si>
  <si>
    <t>962042321</t>
  </si>
  <si>
    <t>Bourání zdiva nadzákladového z betonu prostého přes 1 m3</t>
  </si>
  <si>
    <t>60.0*0.6*2.0 km -0,000 30 - 0,060 00 zeď na štětovnicích=72,000 [A]
57.0*0.3*0.7 km 0,060 00-0,102 00 úhlová zeď=11,970 [B]
1.0 bourání zákl. prahu mobilní kce pro PS 2.3=1,000 [C]
Celkem: A+B+C=84,970 [D]
Celkem: D=84,970 [E]</t>
  </si>
  <si>
    <t>985111211</t>
  </si>
  <si>
    <t>Odsekání betonu stěn tl do 80 mm
Otlučení nebo odsekání vrstev betonu stěn, tloušťka odsekané vrstvy do 80 mm</t>
  </si>
  <si>
    <t>opatrné dobourání betonu u štětovnic
60.0*2.0 km -0,000 30 - 0,060 00=120,000 [A]
Celkem: A=120,000 [B]
Celkem: B=120,000 [C]</t>
  </si>
  <si>
    <t>997013501</t>
  </si>
  <si>
    <t>Odvoz suti a vybouraných hmot na skládku nebo meziskládku do 1 km se složením
Odvoz suti a vybouraných hmot na skládku nebo meziskládku se složením, na vzdálenost do 1 km</t>
  </si>
  <si>
    <t>997013509</t>
  </si>
  <si>
    <t>Příplatek k odvozu suti a vybouraných hmot na skládku ZKD 1 km přes 1 km
Odvoz suti a vybouraných hmot na skládku nebo meziskládku se složením, na vzdálenost Příplatek k ceně za každý další i započatý 1 km přes 1 km</t>
  </si>
  <si>
    <t>997013801.</t>
  </si>
  <si>
    <t>Poplatek za uložení stavebního betonového odpadu na skládce (skládkovné)
Poplatek za uložení stavebního odpadu na skládce (skládkovné) betonového</t>
  </si>
  <si>
    <t>02.03.01</t>
  </si>
  <si>
    <t>KŘÍŽENÍ PLYNOVÉHO VEDENÍ</t>
  </si>
  <si>
    <t>KR002</t>
  </si>
  <si>
    <t>Rozšíření křížení plynového vedení</t>
  </si>
  <si>
    <t>02.04</t>
  </si>
  <si>
    <t>ZAÚSTĚNÍ PŠOVKY</t>
  </si>
  <si>
    <t>153821111</t>
  </si>
  <si>
    <t>Osazení kotvy kabelové z pramenců nebo drátů pro nosnost do 0,16 MN
Osazení kotev kabelových z popouštěných pramenců nebo drátů pro nosnost do 0,16 MN</t>
  </si>
  <si>
    <t>3*11 doplňující kotvení=33,000 [A]
Celkem: A=33,000 [B]</t>
  </si>
  <si>
    <t>LANKOTVA001</t>
  </si>
  <si>
    <t xml:space="preserve">lanová kotva 2 pramencová 100 kN vč. injektážního systému
</t>
  </si>
  <si>
    <t>3*11=33,000 [A]</t>
  </si>
  <si>
    <t>153821191</t>
  </si>
  <si>
    <t>Příplatek za provedení protikorozní úpravy trvalých kotev pro nosnost do 0,47 MN
Osazení kotev kabelových z popouštěných pramenců nebo drátů Příplatek k ceně za úpravu trvalých kotev pro únosnost do 0,47 MN</t>
  </si>
  <si>
    <t>153822111</t>
  </si>
  <si>
    <t>Napnutí kabelových kotev při únosnosti kotvy do 0,16 MN
Napnutí kabelových kotev při únosnosti kotvy do 0,16 MN</t>
  </si>
  <si>
    <t>153891311</t>
  </si>
  <si>
    <t>Opěrné desky do 30x30 cm tl do 30 mm
Opěrné desky z oceli velikosti do 300/300 mm, tloušťky do 30 mm</t>
  </si>
  <si>
    <t>224312114</t>
  </si>
  <si>
    <t>Vrty maloprofilové D do 156 mm úklon přes 45° hl do 25 m hor. III a IV
Maloprofilové vrty průběžným sacím vrtáním průměru přes 93 do 156 mm úklonu přes 45 st. v hl 0 až 25 m v hornině tř. III a IV</t>
  </si>
  <si>
    <t>3*9.0=27,000 [A]
Celkem: A=27,000 [B]</t>
  </si>
  <si>
    <t>227111113</t>
  </si>
  <si>
    <t>Odpažení maloprofilových vrtů průměru do 156 mm
Odpažení maloprofilových vrtů průměru přes 93 do 156 mm</t>
  </si>
  <si>
    <t>27838R</t>
  </si>
  <si>
    <t>Osazení podložky kotevní hlavy do cementové expanzní malty
Osazení podložky kotevní hlavy do cementové expanzní malty</t>
  </si>
  <si>
    <t>281604111</t>
  </si>
  <si>
    <t>Injektování aktivovanými směsmi nízkotlaké vzestupné tlakem do 0,6 MPa
Injektování aktivovanými směsmi vzestupné, tlakem do 0,60 MPa</t>
  </si>
  <si>
    <t xml:space="preserve">HOD       </t>
  </si>
  <si>
    <t>2.25*3=6,750 [A]
Celkem: A=6,750 [B]</t>
  </si>
  <si>
    <t>282604112</t>
  </si>
  <si>
    <t>Injektování aktivovanými směsmi vysokotlaké vzestupné tlakem do 2 MPa
Injektování aktivovanými směsmi vzestupné, tlakem přes 0,60 do 2,0 MPa</t>
  </si>
  <si>
    <t>3*9*2/2 30´ na etáž á 0,5 m=27,000 [A]
Celkem: A=27,000 [B]</t>
  </si>
  <si>
    <t>585211330</t>
  </si>
  <si>
    <t xml:space="preserve">cement portlandský 42,5 MPa, pro nízké teploty bal. 25 kg
</t>
  </si>
  <si>
    <t>(PI*0,075*0,075*9*3)*1,5 "1,5t/m3 - do 0,6 MPa" 0,716=0,716 [A]
(PI*0,075*0,075*9*3)*1,5 "1,5t/m3 - do 2,0 MPa" 0,716=0,716 [B]
Celkem: A+B=1,432 [C]</t>
  </si>
  <si>
    <t>283131R</t>
  </si>
  <si>
    <t>Kotevní hlava s víkem, trvale zalito - lanová kotva
Kotevní hlava s víkem, trvale zalito - lanová kotva</t>
  </si>
  <si>
    <t>311322611</t>
  </si>
  <si>
    <t>Nosná zeď ze ŽB odolného proti agresivnímu prostředí tř. C 30/37 bez výztuže
Nadzákladové zdi z betonu železového (bez výztuže) nosné odolného proti agresivnímu prostředí tř. C 30/37</t>
  </si>
  <si>
    <t>železobeton XC4, XF3
(14.78+19.75+5.05)*0.78=30,872 [A]
Celkem: A=30,872 [B]</t>
  </si>
  <si>
    <t>311351105</t>
  </si>
  <si>
    <t>Zřízení oboustranného bednění zdí nosných
Bednění nadzákladových zdí nosných svislé nebo šikmé (odkloněné), půdorysně přímé nebo zalomené ve volném prostranství, ve volných nebo zapažených jamách, rýhách, šachtách, včetně případných vzpěr, oboustranné za každou stranu zřízení</t>
  </si>
  <si>
    <t>(0.6+46.4+12+2.88*3)*0.8=54,112 [A]
Celkem: A=54,112 [B]</t>
  </si>
  <si>
    <t>311351106</t>
  </si>
  <si>
    <t>Odstranění oboustranného bednění zdí nosných
Bednění nadzákladových zdí nosných svislé nebo šikmé (odkloněné), půdorysně přímé nebo zalomené ve volném prostranství, ve volných nebo zapažených jamách, rýhách, šachtách, včetně případných vzpěr, oboustranné za každou stranu odstranění</t>
  </si>
  <si>
    <t>311361821</t>
  </si>
  <si>
    <t>Výztuž nosných zdí betonářskou ocelí 10 505
Výztuž nadzákladových zdí nosných svislých nebo odkloněných od svislice, rovných nebo oblých z betonářské oceli 10 505 (R) nebo BSt 500</t>
  </si>
  <si>
    <t>výztuž z oceli B500B pr.10 a pr.14
30.872*0.100=3,087 [A]
Celkem: A=3,087 [B]</t>
  </si>
  <si>
    <t>Konstrukce zámečnické</t>
  </si>
  <si>
    <t>767</t>
  </si>
  <si>
    <t>767210R1</t>
  </si>
  <si>
    <t>Výroba, dodávka a montáž - montované ocelové schodiště 4 stupně, vč. zábradlí
Výroba, dodávka a montáž - montované ocelové schodiště 4 stupně, vč. zábradlí</t>
  </si>
  <si>
    <t>7679951R</t>
  </si>
  <si>
    <t>Zámečnická úprava stávajícího zábradlí
Zámečnická úprava stávajícího zábradlí</t>
  </si>
  <si>
    <t>1 viz TZ zábradlí=1,000 [A]
Celkem: A=1,000 [B]</t>
  </si>
  <si>
    <t>7679952R</t>
  </si>
  <si>
    <t>Kovový rám pro rozvaděč pozink ocel</t>
  </si>
  <si>
    <t>998767101</t>
  </si>
  <si>
    <t>Přesun hmot tonážní pro zámečnické konstrukce v objektech v do 6 m
Přesun hmot pro zámečnické konstrukce stanovený z hmotnosti přesunovaného materiálu vodorovná dopravní vzdálenost do 50 m v objektech výšky do 6 m</t>
  </si>
  <si>
    <t>899103111</t>
  </si>
  <si>
    <t>Osazení poklopů litinových nebo ocelových včetně rámů hmotnosti nad 100 do 150 kg
Osazení poklopů litinových a ocelových včetně rámů hmotnosti jednotlivě přes 100 do 150 kg</t>
  </si>
  <si>
    <t>899103211</t>
  </si>
  <si>
    <t>Demontáž poklopů litinových nebo ocelových včetně rámů hmotnosti přes 100 do 150 kg
Demontáž poklopů litinových a ocelových včetně rámů, hmotnosti jednotlivě přes 100 do 150 Kg</t>
  </si>
  <si>
    <t>9319941R</t>
  </si>
  <si>
    <t>Těsnění pracovní spáry betonové konstrukce bentonitovým páskem
Těsnění spáry betonové konstrukce těsnicím bentonitovým páskem vnitřním, spáry pracovní</t>
  </si>
  <si>
    <t>(4.73*2+5.05)*2.5=36,275 [A]
Celkem: A=36,275 [B]</t>
  </si>
  <si>
    <t>946311121</t>
  </si>
  <si>
    <t>Montáž lešení zavěšeného řadového trubkového zatížení tř. 2 do 100 kg/m2 v do 10 m
Montáž zavěšeného řadového trubkového lešení šíře do 1,5 m s provozním zatížením tř. 2 přes 75 do 150 kg/m2, umístěného ve výšce do 10 m</t>
  </si>
  <si>
    <t>946311221</t>
  </si>
  <si>
    <t>Příplatek k lešení zavěšenému řadovému trubkovému 100 kg/m2 v do 10 m za první a ZKD den použití
Montáž zavěšeného řadového trubkového lešení šíře do 1,5 m Příplatek za první a každý další den použití lešení k ceně -1121</t>
  </si>
  <si>
    <t>27.0*30=810,000 [A]
Celkem: A=810,000 [B]</t>
  </si>
  <si>
    <t>946311821</t>
  </si>
  <si>
    <t>Demontáž lešení zavěšeného řadového trubkového zatížení tř. 2 do 100 kg/m2 v do 10 m
Demontáž zavěšeného řadového trubkového lešení šíře do 1,5 m s provozním zatížením tř. 2 přes 75 do 150 kg/m2, umístěného ve výšce do 10 m</t>
  </si>
  <si>
    <t>95396111R</t>
  </si>
  <si>
    <t>Kotvy chemickým tmelem M 8 hl 100 mm do betonu, ŽB nebo kamene s vyvrtáním otvoru
Kotvy chemické s vyvrtáním otvoru do betonu, železobetonu nebo tvrdého kamene tmel, velikost M 8, hloubka 100 mm</t>
  </si>
  <si>
    <t>(32+6)*4 zábradlí=152,000 [A]
Celkem: A=152,000 [B]
Celkem: B=152,000 [C]</t>
  </si>
  <si>
    <t>953965112</t>
  </si>
  <si>
    <t>Kotevní šroub pro chemické kotvy M 8 dl 150 mm
Kotvy chemické s vyvrtáním otvoru kotevní šrouby pro chemické kotvy, velikost M 8, délka 150 mm</t>
  </si>
  <si>
    <t>(32+6)*4 zábradlí=152,000 [A]
Celkem: A=152,000 [B]</t>
  </si>
  <si>
    <t>960321271</t>
  </si>
  <si>
    <t>Bourání vodních staveb ze železobetonu, z vodní hladiny
Bourání konstrukcí vodních staveb z hladiny, s naložením vybouraných hmot a suti na dopravní prostředek nebo s odklizením na hromady do vzdálenosti 20 m ze železobetonu</t>
  </si>
  <si>
    <t>práce z vodní hladiny
13*0.1 odpikování opancéřování ohlaví=1,300 [A]
Celkem: A=1,300 [B]</t>
  </si>
  <si>
    <t>966075141</t>
  </si>
  <si>
    <t>Odstranění kovového zábradlí vcelku
Odstranění různých konstrukcí na mostech kovového zábradlí vcelku</t>
  </si>
  <si>
    <t>13.9+5.05+9.5+2.1 DMTŽ zábradlí s uložením pro zpětnou MTŽ=30,550 [A]
Celkem: A=30,550 [B]</t>
  </si>
  <si>
    <t>973049551R</t>
  </si>
  <si>
    <t>Vysekání kapes ve zdivu z betonu pro osazování konstrukcí 300/300 mm hl do 300 mm
Vysekání výklenků nebo kapes ve zdivu betonovém kapes pro osazování různých konstrukcí v základech, dlažbách apod., velikosti 300/300 mm, hl. do 300 mm</t>
  </si>
  <si>
    <t>977151123</t>
  </si>
  <si>
    <t>Jádrové vrty diamantovými korunkami do D 150 mm do stavebních materiálů
Jádrové vrty diamantovými korunkami do stavebních materiálů (železobetonu, betonu, cihel, obkladů, dlažeb, kamene) průměru přes 130 do 150 mm</t>
  </si>
  <si>
    <t>3*2.0 pro lanovou kotvu=6,000 [A]
Celkem: A=6,000 [B]</t>
  </si>
  <si>
    <t>985331214</t>
  </si>
  <si>
    <t>Dodatečné vlepování betonářské výztuže D 14 mm do chemické malty včetně vyvrtání otvoru
Dodatečné vlepování betonářské výztuže včetně vyvrtání a vyčištění otvoru chemickou maltou průměr výztuže 14 mm</t>
  </si>
  <si>
    <t>materiál obsažen výztuži desky
spřahovací trny
291*0.3 (4,73*2+5,05)/0,125*2,5=87,300 [A]
Celkem: A=87,300 [B]</t>
  </si>
  <si>
    <t>997221825</t>
  </si>
  <si>
    <t>Poplatek za uložení železobetonového odpadu na skládce (skládkovné)
Poplatek za uložení stavebního odpadu na skládce (skládkovné) železobetonového</t>
  </si>
  <si>
    <t>998012022</t>
  </si>
  <si>
    <t>Přesun hmot pro budovy monolitické v do 12 m
Přesun hmot pro budovy občanské výstavby, bydlení, výrobu a služby s nosnou svislou konstrukcí monolitickou betonovou tyčovou nebo plošnou s jakýkoliv obvodovým pláštěm kromě vyzdívaného vodorovná dopravní vzdálenost do 100 m pro budovy výšky přes 6 do 12 m</t>
  </si>
  <si>
    <t>02.05</t>
  </si>
  <si>
    <t>ČERPACÍ STANICE</t>
  </si>
  <si>
    <t>114203103</t>
  </si>
  <si>
    <t>Rozebrání dlažeb z lomového kamene nebo betonových tvárnic do cementové malty
Rozebrání dlažeb nebo záhozů s naložením na dopravní prostředek dlažeb z lomového kamene nebo betonových tvárnic do cementové malty se spárami zalitými cementovou maltou</t>
  </si>
  <si>
    <t>17.2*0.2=3,440 [A]
Celkem: A=3,440 [B]</t>
  </si>
  <si>
    <t>114203202</t>
  </si>
  <si>
    <t>Očištění lomového kamene nebo betonových tvárnic od malty
Očištění lomového kamene nebo betonových tvárnic získaných při rozebrání dlažeb, záhozů, rovnanin a soustřeďovacích staveb od malty</t>
  </si>
  <si>
    <t>114203301</t>
  </si>
  <si>
    <t>Třídění lomového kamene nebo betonových tvárnic podle druhu, velikosti nebo tvaru
Třídění lomového kamene nebo betonových tvárnic získaných při rozebrání dlažeb, záhozů, rovnanin a soustřeďovacích staveb podle druhu, velikosti nebo tvaru</t>
  </si>
  <si>
    <t>153111118</t>
  </si>
  <si>
    <t>Řezání otvorů v ocelových zaberaněných  štětovnicích z lodi
Úprava ocelových štětovnic pro štětové stěny řezání z lodi, štětovnic zaberaněných otvorů</t>
  </si>
  <si>
    <t>16*11.0 doplňující kotvení=176,000 [A]
Celkem: A=176,000 [B]</t>
  </si>
  <si>
    <t>16*11,00=176,000 [A]</t>
  </si>
  <si>
    <t>171101112</t>
  </si>
  <si>
    <t>Uložení sypaniny z hornin nesoudržných sypkých s vlhkostí l(d) pod 0,9 mimo aktivní zónu
Uložení sypaniny do násypů s rozprostřením sypaniny ve vrstvách a s hrubým urovnáním zhutněných s uzavřením povrchu násypu z hornin nesoudržných sypkých s relativní ulehlostí I(d) pod 0,9 nebo mimo aktivní zónu</t>
  </si>
  <si>
    <t>17.2*0.78 pod podkladním betonem dlažby=13,416 [A]
Celkem: A=13,416 [B]</t>
  </si>
  <si>
    <t>583441710</t>
  </si>
  <si>
    <t xml:space="preserve">štěrkodrť frakce 0-32
</t>
  </si>
  <si>
    <t>13,416*1,8=24,149 [A]</t>
  </si>
  <si>
    <t>16*9.0=144,000 [A]
Celkem: A=144,000 [B]</t>
  </si>
  <si>
    <t>224312R</t>
  </si>
  <si>
    <t>Příplatek za vrtání z vodní hladiny na upoutaném pontonu
Příplatek za vrtání z vodní hladiny na upoutaném pontonu</t>
  </si>
  <si>
    <t>2.25*16=36,000 [A]
Celkem: A=36,000 [B]</t>
  </si>
  <si>
    <t>16*9*2/2 30´ na etáž á 0,5 m=144,000 [A]
Celkem: A=144,000 [B]</t>
  </si>
  <si>
    <t>(PI*0,075*0,075*9*16)*1,5 "1,5t/m3 - do 0,6 MPa" 3,817=3,817 [A]
(PI*0,075*0,075*9*16)*1,5 "1,5t/m3 - do 2,0 MPa" 3,817=3,817 [B]
Celkem: A+B=7,634 [C]</t>
  </si>
  <si>
    <t>železobeton XC4, XF3, XA1
18.2*0.6*1.1+9.76*0.8=19,820 [A]
Celkem: A=19,820 [B]</t>
  </si>
  <si>
    <t>(18.2*2+0.6)*1.1+(16.3*2+0.6)*0.8=67,260 [A]
Celkem: A=67,260 [B]</t>
  </si>
  <si>
    <t>výztuž z oceli B500B pr.10 a pr.14
1522.56/1000=1,523 [A]
Celkem: A=1,523 [B]</t>
  </si>
  <si>
    <t>451311111</t>
  </si>
  <si>
    <t>Podklad pod dlažbu z betonu prostého tř. B7,5 tl do 100 mm
Podklad pod dlažbu z betonu prostého tl. do 100 mm</t>
  </si>
  <si>
    <t>465513127</t>
  </si>
  <si>
    <t>Dlažba z lomového kamene na cementovou maltu s vyspárováním tl 200 mm
Dlažba z lomového kamene lomařsky upraveného na cementovou maltu, s vyspárováním cementovou maltou, tl. kamene 200 mm</t>
  </si>
  <si>
    <t>17.2*0.1 10% dlažby z nového kamene=1,720 [A]
Celkem: A=1,720 [B]</t>
  </si>
  <si>
    <t>465513127R</t>
  </si>
  <si>
    <t>Kladení dlažby z lomového kamene na cementovou maltu s vyspárováním tl 200 mm
Dlažba z lomového kamene lomařsky upraveného na cementovou maltu, s vyspárováním cementovou maltou, tl. kamene 200 mm</t>
  </si>
  <si>
    <t>17.2*0.9 90 % dlažby z původního materiálu=15,480 [A]
Celkem: A=15,480 [B]</t>
  </si>
  <si>
    <t>767210R3</t>
  </si>
  <si>
    <t>Náhrada stávající ocel. lávky za ocel. schodiště
Náhrada stávající ocel. lávky za ocel. schodiště</t>
  </si>
  <si>
    <t>767995113</t>
  </si>
  <si>
    <t>Montáž atypických zámečnických konstrukcí hmotnosti do 20 kg
Montáž ostatních atypických zámečnických konstrukcí hmotnosti přes 10 do 20 kg</t>
  </si>
  <si>
    <t>301 podložky pod kotevní hlavy=301,000 [A]
Celkem: A=301,000 [B]</t>
  </si>
  <si>
    <t>136112480</t>
  </si>
  <si>
    <t>plech tlustý hladký jakost S 235 JR, 20x2000x3000 mm
Hmotnost 960 kg/kus</t>
  </si>
  <si>
    <t>16*0,1*1,2*0,02*7,850=0,301 [A]</t>
  </si>
  <si>
    <t>1 patní plechy a úprava pro osazení v jiném místě=1,000 [A]
Celkem: A=1,000 [B]</t>
  </si>
  <si>
    <t>2*0.6*0.78 napojení na SO 2.4=0,936 [A]
11*0.5 nadbetonávky SO 2.5=5,500 [B]
Celkem: A+B=6,436 [C]
Celkem: C=6,436 [D]</t>
  </si>
  <si>
    <t>8.1+0.78*2 napojení na SO 2.4=9,660 [A]
1.1*2+0.5 nadbetonávky SO 2.5=2,700 [B]
1.1*2+0.5 napojení na SO 2.6=2,700 [C]
Celkem: A+B+C=15,060 [D]
Celkem: D=15,060 [E]</t>
  </si>
  <si>
    <t>2*0.78 nadbetonávky SO 2.5=1,560 [A]
8.1 napojení na SO 2.4=8,100 [B]
1.1 napojení na SO 2.6 - přírubový těsnící pás=1,100 [C]
Celkem: A+B+C=10,760 [D]
Celkem: D=10,760 [E]</t>
  </si>
  <si>
    <t>18.2*2+16.3*2=69,000 [A]
Celkem: A=69,000 [B]</t>
  </si>
  <si>
    <t>939941113</t>
  </si>
  <si>
    <t>Zřízení těsnění pracovní spáry ocelovým plechem ve stěně
Zřízení těsnění pracovní spáry ocelovým plechem ve stěně</t>
  </si>
  <si>
    <t>136112R</t>
  </si>
  <si>
    <t xml:space="preserve">plech s bobtnavou vložkou pro těsnění pracovních spár
</t>
  </si>
  <si>
    <t>0,78=0,780 [A]</t>
  </si>
  <si>
    <t>16*4 zábradlí=64,000 [A]
Celkem: A=64,000 [B]
Celkem: B=64,000 [C]</t>
  </si>
  <si>
    <t>16*4 zábradlí=64,000 [A]
Celkem: A=64,000 [B]</t>
  </si>
  <si>
    <t>961044111</t>
  </si>
  <si>
    <t>Bourání základů z betonu prostého
Bourání základů z betonu prostého</t>
  </si>
  <si>
    <t>17.2*0.1 podkladní beton kamenné dlažby=1,720 [A]
Celkem: A=1,720 [B]</t>
  </si>
  <si>
    <t>22.4 DMTŽ zábradlí s uložením pro zpětnou MTŽ=22,400 [A]
18.2 DMTŽ zábradlí bez náhrady - možno použít pro doplnění zábradlí=18,200 [B]
Celkem: A+B=40,600 [C]
Celkem: C=40,600 [D]</t>
  </si>
  <si>
    <t>16*2.0 pro lanovou kotvu=32,000 [A]
Celkem: A=32,000 [B]</t>
  </si>
  <si>
    <t>materiál obsažen ve výztuži desky
spřahovací trny
690*0.3 =207,000 [A]
Celkem: A=207,000 [B]</t>
  </si>
  <si>
    <t>02.06</t>
  </si>
  <si>
    <t>TRAFOSTANICE</t>
  </si>
  <si>
    <t>279322512</t>
  </si>
  <si>
    <t>Základová zeď ze ŽB odolného proti agresivnímu prostředí tř. C 30/37 bez výztuže
Základové zdi z betonu železového (bez výztuže) odolný proti agresivnímu prostředí tř. C 30/37</t>
  </si>
  <si>
    <t>schodiště na terénu
1.5*0.5*0.8*2+1.5*2.2*0.2+1.2*2*0.3+0.25*1.5*1.5 =3,143 [A]
Celkem: A=3,143 [B]</t>
  </si>
  <si>
    <t>279351105</t>
  </si>
  <si>
    <t>Zřízení bednění základových zdí oboustranné
Bednění základových zdí svislé nebo šikmé (odkloněné), půdorysně přímé nebo zalomené ve volných nebo zapažených jámách, rýhách, šachtách, včetně případných vzpěr, oboustranné za každou stranu zřízení</t>
  </si>
  <si>
    <t>1.2*0.16*8 + 1.2*0.8*4+ 1.2*0.3*4 + 1.5*1.5*2 +  0.25*1.5*1 + 2*0.3 + 2*2*0.3 + 1.5*1.5*0.3 =14,166 [A]
Celkem: A=14,166 [B]</t>
  </si>
  <si>
    <t>279351106</t>
  </si>
  <si>
    <t>Odstranění bednění základových zdí oboustranné
Bednění základových zdí svislé nebo šikmé (odkloněné), půdorysně přímé nebo zalomené ve volných nebo zapažených jámách, rýhách, šachtách, včetně případných vzpěr, oboustranné za každou stranu odstranění</t>
  </si>
  <si>
    <t>279361821</t>
  </si>
  <si>
    <t>Výztuž základových zdí nosných betonářskou ocelí 10 505
Výztuž základových zdí nosných svislých nebo odkloněných od svislice, rovinných nebo oblých, deskových nebo žebrových, včetně výztuže jejich žeber z betonářské oceli 10 505 (R) nebo BSt 500</t>
  </si>
  <si>
    <t>3.143*0.150=0,471 [A]
Celkem: A=0,471 [B]</t>
  </si>
  <si>
    <t>279362021</t>
  </si>
  <si>
    <t>Výztuž základových zdí nosných svařovanými sítěmi Kari
Výztuž základových zdí nosných svislých nebo odkloněných od svislice, rovinných nebo oblých, deskových nebo žebrových, včetně výztuže jejich žeber ze svařovaných sítí z drátů typu KARI</t>
  </si>
  <si>
    <t>12.3*7.9*1.1/1000=0,107 [A]
Celkem: A=0,107 [B]</t>
  </si>
  <si>
    <t>(2*12.2+2*8)*0.16 nadbetonování zdí=6,464 [A]
Celkem: A=6,464 [B]</t>
  </si>
  <si>
    <t>311351111</t>
  </si>
  <si>
    <t>Zřízení oboustranného bednění zvlášť únosného zdí nosných
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přesné (dle pozn. č. 2) zřízení</t>
  </si>
  <si>
    <t>(2*12.2+2*8)*2*0.2=16,160 [A]
Celkem: A=16,160 [B]</t>
  </si>
  <si>
    <t>311351112</t>
  </si>
  <si>
    <t>Odstranění oboustranného bednění zvlášť únosného zdí nosných
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přesné (dle pozn. č. 2) odstranění</t>
  </si>
  <si>
    <t>646.4/1000=0,646 [A]
Celkem: A=0,646 [B]</t>
  </si>
  <si>
    <t>345321616</t>
  </si>
  <si>
    <t>Zídky atikové, parapetní, schodišťové a zábradelní ze ŽB tř. C 30/37
Zídky atikové, poprsní, schodišťové a zábradelní z betonu železového bez výztuže tř. C 30/37</t>
  </si>
  <si>
    <t>0.09*(2*12.2+8) atiky=2,916 [A]
(2*2.9+2.19)*0.2*1.5*2 ventilační nástavce=4,794 [B]
Celkem: A+B=7,710 [C]
Celkem: C=7,710 [D]</t>
  </si>
  <si>
    <t>345351101</t>
  </si>
  <si>
    <t>Zřízení bednění zídek atikových, parapetních, schodišťových a zábradelních plnostěnných
Bednění atikových, poprsních, schodišťových, zábradelních zídek rovných i půdorysně zalomených, vodorovných nebo stoupajících plnostěnných zřízení</t>
  </si>
  <si>
    <t>0.45*2*(2*12.2+8) atiky=29,160 [A]
(2*2.9+2.19)*2*1.5*2 ventilační nástavce=47,940 [B]
Celkem: A+B=77,100 [C]
Celkem: C=77,100 [D]</t>
  </si>
  <si>
    <t>345351102</t>
  </si>
  <si>
    <t>Odstranění bednění zídek atikových, parapetních, schodišťových a zábradelních plnostěnných
Bednění atikových, poprsních, schodišťových, zábradelních zídek rovných i půdorysně zalomených, vodorovných nebo stoupajících plnostěnných odstranění</t>
  </si>
  <si>
    <t>345361821</t>
  </si>
  <si>
    <t>Výztuž zídek atikových, parapetních, schodišťových a zábradelních betonářskou ocelí 10 505
Výztuž atikových, poprsních, schodišťových, zábradelních zídek a madel z betonářské oceli 10 505 (R) nebo BSt 500</t>
  </si>
  <si>
    <t>437.4/1000 atiky=0,437 [A]
719.1/1000 ventilační nástavce=0,719 [B]
Celkem: A+B=1,156 [C]
Celkem: C=1,156 [D]</t>
  </si>
  <si>
    <t>411321616</t>
  </si>
  <si>
    <t>Stropy deskové ze ŽB tř. C 30/37
Stropy z betonu železového (bez výztuže) stropů deskových, plochých střech, desek balkonových, desek hřibových stropů včetně hlavic hřibových sloupů tř. C 30/37</t>
  </si>
  <si>
    <t>12.2*8.0*0.3 nosná deska střechy=29,280 [A]
Celkem: A=29,280 [B]</t>
  </si>
  <si>
    <t>411351101</t>
  </si>
  <si>
    <t>Zřízení bednění stropů deskových
Bednění stropů, kleneb nebo skořepin bez podpěrné konstrukce stropů deskových, balkonových nebo plošných konzol plné, rovné, popř. s náběhy zřízení</t>
  </si>
  <si>
    <t>(2*12.2+2*8)*0.55=22,220 [A]
Celkem: A=22,220 [B]</t>
  </si>
  <si>
    <t>411351102</t>
  </si>
  <si>
    <t>Odstranění bednění stropů deskových
Bednění stropů, kleneb nebo skořepin bez podpěrné konstrukce stropů deskových, balkonových nebo plošných konzol plné, rovné, popř. s náběhy odstranění</t>
  </si>
  <si>
    <t>411361821</t>
  </si>
  <si>
    <t>Výztuž stropů betonářskou ocelí 10 505
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</si>
  <si>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4392/1000=4,392 [A]
Celkem: A=4,392 [B]</t>
  </si>
  <si>
    <t>4*1.5*2 schodiště=12,000 [A]
Celkem: A=12,000 [B]</t>
  </si>
  <si>
    <t>Úpravy povrchů, podlahy a osazování výplní</t>
  </si>
  <si>
    <t>631311113</t>
  </si>
  <si>
    <t>Mazanina tl do 80 mm z betonu prostého bez zvýšených nároků na prostředí tř. C 12/15
Mazanina z betonu prostého bez zvýšených nároků na prostředí tl. přes 50 do 80 mm tř. C 12/15</t>
  </si>
  <si>
    <t>0.4*8.0 výplňový beton jako ztracené bednění=3,200 [A]
Celkem: A=3,200 [B]</t>
  </si>
  <si>
    <t>631341134</t>
  </si>
  <si>
    <t>Mazanina tl do 240 mm z betonu lehkého konstrukčního liaporového LC 20/22
Mazanina z lehkého hutného konstrukčního betonu [Liaporbetonu] tl. přes 120 do 240 mm tř. LC 20/22</t>
  </si>
  <si>
    <t>12.2*0.3*0.5*8 spádový beton střechy=14,640 [A]
Celkem: A=14,640 [B]</t>
  </si>
  <si>
    <t>632481213</t>
  </si>
  <si>
    <t>Separační vrstva z PE fólie
Separační vrstva k oddělení podlahových vrstev z polyetylénové fólie</t>
  </si>
  <si>
    <t>12.2*8.0*1.1=107,360 [A]
Celkem: A=107,360 [B]</t>
  </si>
  <si>
    <t>711111001</t>
  </si>
  <si>
    <t>Provedení izolace proti zemní vlhkosti vodorovné za studena nátěrem penetračním
Provedení izolace proti zemní vlhkosti natěradly a tmely za studena na ploše vodorovné V nátěrem penetračním</t>
  </si>
  <si>
    <t>12.2*8.0 střecha=97,600 [A]
Celkem: A=97,600 [B]</t>
  </si>
  <si>
    <t>střecha
12.2*0.15*2+8.0*0.1=4,460 [A]
schodiště
1.2*0.8*4+1.2*0.3*4+1.5*1.5+0.25*1.5+2*0.3+2*2*0.3+1.5*1.5*0.3 =10,380 [B]
Celkem: A+B=14,840 [C]
Celkem: C=14,840 [D]</t>
  </si>
  <si>
    <t>97,6+14,84
112,44*0,00035=0,039 [A] 'Přepočtené koeficientem množství</t>
  </si>
  <si>
    <t>10.38*2 schodiště=20,760 [A]
Celkem: A=20,760 [B]</t>
  </si>
  <si>
    <t>20,76*0,00045=0,009 [A] 'Přepočtené koeficientem množství</t>
  </si>
  <si>
    <t>Povlakové krytiny</t>
  </si>
  <si>
    <t>712</t>
  </si>
  <si>
    <t>712300832</t>
  </si>
  <si>
    <t>Odstranění povlakové krytiny střech do 10° dvouvrstvé
Odstranění ze střech plochých do 10 st. krytiny povlakové dvouvrstvé</t>
  </si>
  <si>
    <t>712300843</t>
  </si>
  <si>
    <t>Odstranění povlakové krytiny střech do 10° od zbytkového asfaltového pásu odsekáním
Odstranění ze střech plochých do 10 st. zbytkového asfaltového pásu odsekáním</t>
  </si>
  <si>
    <t>712300845</t>
  </si>
  <si>
    <t>Demontáž ventilační hlavice na ploché střeše sklonu do 10°
Odstranění ze střech plochých do 10 st. doplňků ventilační hlavice</t>
  </si>
  <si>
    <t>712341559</t>
  </si>
  <si>
    <t>Provedení povlakové krytiny střech do 10° pásy NAIP přitavením v plné ploše
Provedení povlakové krytiny střech plochých do 10 st. pásy přitavením NAIP v plné ploše</t>
  </si>
  <si>
    <t>628331590</t>
  </si>
  <si>
    <t>pás těžký asfaltovaný SKLOBIT 40 MINERAL G 200 S40
pás těžký asfaltovaný G 200 S40</t>
  </si>
  <si>
    <t>96,38*1,15=110,837 [A] 'Přepočtené koeficientem množství</t>
  </si>
  <si>
    <t>998712101</t>
  </si>
  <si>
    <t>Přesun hmot tonážní tonážní pro krytiny povlakové v objektech v do 6 m
Přesun hmot pro povlakové krytiny stanovený z hmotnosti přesunovaného materiálu vodorovná dopravní vzdálenost do 50 m v objektech výšky do 6 m</t>
  </si>
  <si>
    <t>Elektromontáže - hrubá montáž</t>
  </si>
  <si>
    <t>743</t>
  </si>
  <si>
    <t>743621R</t>
  </si>
  <si>
    <t>Montáž a dodávka hromosvodu (2 tyče, lano pr. 10 mm, na původní podpěry) vč. napojení na stávající zemní tyč
Montáž hromosvodného vedení svodových drátů nebo lan s podpěrami, D do 10 mm</t>
  </si>
  <si>
    <t>Konstrukce klempířské</t>
  </si>
  <si>
    <t>764</t>
  </si>
  <si>
    <t>764002841</t>
  </si>
  <si>
    <t>Demontáž oplechování horních ploch zdí a nadezdívek do suti
Demontáž klempířských konstrukcí oplechování horních ploch zdí a nadezdívek do suti</t>
  </si>
  <si>
    <t>764003801</t>
  </si>
  <si>
    <t>Demontáž lemování trub, konzol, držáků, ventilačních nástavců a jiných kusových prvků do suti
Demontáž klempířských konstrukcí lemování trub, konzol, držáků, ventilačních nástavců a ostatních kusových prvků do suti</t>
  </si>
  <si>
    <t>764242433</t>
  </si>
  <si>
    <t>Oplechování rovné okapové hrany z TiZn předzvětralého plechu rš 250 mm
Oplechování střešních prvků z titanzinkového předzvětralého plechu okapu okapovým plechem střechy rovné rš 250 mm</t>
  </si>
  <si>
    <t>764244404</t>
  </si>
  <si>
    <t>Oplechování horních ploch a nadezdívek bez rohů z TiZn předzvětral plechu kotvené rš 330 mm
Oplechování horních ploch zdí a nadezdívek (atik) z titanzinkového předzvětralého plechu mechanicky kotvené rš 330 mm</t>
  </si>
  <si>
    <t>2*12.2+8.0=32,400 [A]
Celkem: A=32,400 [B]</t>
  </si>
  <si>
    <t>764245445</t>
  </si>
  <si>
    <t>Příplatek za zvýšenou pracnost při oplechování rohů nadezdívek z TiZn předzvětral plechu rš do 400mm
Oplechování horních ploch zdí a nadezdívek (atik) z titanzinkového předzvětralého plechu Příplatek k cenám za zvýšenou pracnost při provedení rohu nebo koutu do rš 400 mm</t>
  </si>
  <si>
    <t>764346403</t>
  </si>
  <si>
    <t>Lemování ventilačních nástavců z TiZn předzvětralého plechu na prejzové nebo vlnité  D do 150 mm
Lemování ventilačních nástavců z titanzinkového předzvětralého plechu výšky do 1000 mm, se stříškou střech s krytinou prejzovou nebo vlnitou, průměru přes 100 do 150 mm</t>
  </si>
  <si>
    <t>764R1</t>
  </si>
  <si>
    <t>DMTŽ a MTŽ ventilačních hlavic a krycích mřížek</t>
  </si>
  <si>
    <t>764R2</t>
  </si>
  <si>
    <t>DMTZ a MTZ uzávěrů nad ventilačním nástavci</t>
  </si>
  <si>
    <t>998764101</t>
  </si>
  <si>
    <t>Přesun hmot tonážní pro konstrukce klempířské v objektech v do 6 m
Přesun hmot pro konstrukce klempířské stanovený z hmotnosti přesunovaného materiálu vodorovná dopravní vzdálenost do 50 m v objektech výšky do 6 m</t>
  </si>
  <si>
    <t>911111111</t>
  </si>
  <si>
    <t>Montáž zábradlí ocelového zabetonovaného
Montáž zábradlí ocelového zabetonovaného</t>
  </si>
  <si>
    <t>911111R</t>
  </si>
  <si>
    <t>Výroba a dodávka dvoutrubkového ocel. zábradlí v. 1,1 m ke schodišti</t>
  </si>
  <si>
    <t>(12.2+8.0)*4=80,800 [A]
Celkem: A=80,800 [B]</t>
  </si>
  <si>
    <t>40,40=40,400 [A]</t>
  </si>
  <si>
    <t>962052211</t>
  </si>
  <si>
    <t>Bourání zdiva nadzákladového ze ŽB přes 1 m3
Bourání zdiva železobetonového nadzákladového, objemu přes 1 m3</t>
  </si>
  <si>
    <t>Vybourání atik a větracích nástavců
0.09*(2*12.2+8)+(2*2.9+2.19)*0.2*1.5*2=7,710 [A]
Celkem: A=7,710 [B]</t>
  </si>
  <si>
    <t>985111232</t>
  </si>
  <si>
    <t>Odsekání betonu rubu kleneb a podlah tl do 100 mm
Otlučení nebo odsekání vrstev betonu rubu kleneb a podlah, tloušťka odsekané vrstvy přes 80 do 100 mm</t>
  </si>
  <si>
    <t>6.3*8.0 odbourání spádového betonu=50,400 [A]
Celkem: A=50,400 [B]</t>
  </si>
  <si>
    <t>985331114</t>
  </si>
  <si>
    <t>Dodatečné vlepování betonářské výztuže D 14 mm do cementové aktivované malty včetně vyvrtání otvoru
Dodatečné vlepování betonářské výztuže včetně vyvrtání a vyčištění otvoru cementovou aktivovanou maltou průměr výztuže 14 mm</t>
  </si>
  <si>
    <t>647*0.3 spřahovací trny=194,100 [A]
Celkem: A=194,100 [B]</t>
  </si>
  <si>
    <t>997013211</t>
  </si>
  <si>
    <t>Vnitrostaveništní doprava suti a vybouraných hmot pro budovy v do 6 m ručně
Vnitrostaveništní doprava suti a vybouraných hmot vodorovně do 50 m svisle ručně (nošením po schodech) pro budovy a haly výšky do 6 m</t>
  </si>
  <si>
    <t>997013801</t>
  </si>
  <si>
    <t>997013802</t>
  </si>
  <si>
    <t>Poplatek za uložení stavebního železobetonového odpadu na skládce (skládkovné)
Poplatek za uložení stavebního odpadu na skládce (skládkovné) železobetonového</t>
  </si>
  <si>
    <t>997013814</t>
  </si>
  <si>
    <t>Poplatek za uložení stavebního odpadu z izolačních hmot na skládce (skládkovné)
Poplatek za uložení stavebního odpadu na skládce (skládkovné) z izolačních materiálů</t>
  </si>
  <si>
    <t>998011001</t>
  </si>
  <si>
    <t>Přesun hmot pro budovy zděné v do 6 m
Přesun hmot pro budovy občanské výstavby, bydlení, výrobu a služby s nosnou svislou konstrukcí zděnou z cihel, tvárnic nebo kamene vodorovná dopravní vzdálenost do 100 m pro budovy výšky do 6 m</t>
  </si>
  <si>
    <t>02.07</t>
  </si>
  <si>
    <t>VJEZD DO PŘÍSTAVU</t>
  </si>
  <si>
    <t>132201401</t>
  </si>
  <si>
    <t>Hloubená vykopávka pod základy v hornině tř. 3
Hloubená vykopávka pod základy ručně s přehozením výkopku na vzdálenost 3 m nebo s naložením na ruční dopravní prostředek v hornině tř. 3</t>
  </si>
  <si>
    <t>8.5*0.6*1.0 výkop pro základ úhlové zdi=5,100 [A]
Celkem: A=5,100 [B]</t>
  </si>
  <si>
    <t>2*11 u objektu horního límcového ložiska=22,000 [A]
Celkem: A=22,000 [B]</t>
  </si>
  <si>
    <t>2*11=22,000 [A]</t>
  </si>
  <si>
    <t>161101601</t>
  </si>
  <si>
    <t>Vytažení výkopku těženého z prostoru pod základy z hl do 2 m v hornině tř. 1 až 4
Vytažení výkopku těženého z prostoru pod základy nebo z pracovních šachet při podchycování základového zdiva, bez naložení, avšak s vyprázdněním nádoby na hromady nebo do dopravního prostředku z horniny tř. 1 až 4 z hloubky přes 1 do 2 m</t>
  </si>
  <si>
    <t>použití vhodného vytříděného výkopku z této stavby
73*0.5 nájez na pravé plato uzávěru=36,500 [A]
nový materiál pod desku pravá strana
108*0.05=5,400 [B]
Celkem: A+B=41,900 [C]
Celkem: C=41,900 [D]</t>
  </si>
  <si>
    <t>583439610</t>
  </si>
  <si>
    <t xml:space="preserve">kamenivo drcené granodiorit hrubé frakce 32-63
</t>
  </si>
  <si>
    <t>5,3*1,8=9,540 [A]</t>
  </si>
  <si>
    <t>2*9.0=18,000 [A]
Celkem: A=18,000 [B]</t>
  </si>
  <si>
    <t>273322611R</t>
  </si>
  <si>
    <t>Základové desky ze ŽB se zvýšenými nároky na prostředí tř. C 30/37 XC4, XF3
Základy z betonu železového (bez výztuže) desky z betonu se zvýšenými nároky na prostředí tř. C 30/37 XC4, XF3</t>
  </si>
  <si>
    <t>železobeton XC4, XF3
195 levý břeh=195,000 [A]
75+0.6*0.3*5 pravý břeh=75,900 [B]
Celkem: A+B=270,900 [C]
Celkem: C=270,900 [D]</t>
  </si>
  <si>
    <t>273351215</t>
  </si>
  <si>
    <t>Zřízení bednění stěn základových desek
Bednění základových stěn desek svislé nebo šikmé (odkloněné), půdorysně přímé nebo zalomené ve volných nebo zapažených jámách, rýhách, šachtách, včetně případných vzpěr zřízení</t>
  </si>
  <si>
    <t>92.5*0.6+51.6*0.6+2.88*0.6*2=89,916 [A]
Celkem: A=89,916 [B]</t>
  </si>
  <si>
    <t>286113</t>
  </si>
  <si>
    <t xml:space="preserve">trubka PVC DN 50 dl. 500 mm
</t>
  </si>
  <si>
    <t>11=11,000 [A] "levý břeh"</t>
  </si>
  <si>
    <t>345713510</t>
  </si>
  <si>
    <t>trubka elektroinstalační ohebná dvouplášťová korugovaná D 41/50 mm, HDPE+LDPE
EAN 8595057698178
technická chránička elektroinstalace uložená před betonáží</t>
  </si>
  <si>
    <t>6=6,000 [A] "pravý břeh - deska a ohlaví"</t>
  </si>
  <si>
    <t>345713540</t>
  </si>
  <si>
    <t>trubka elektroinstalační ohebná dvouplášťová korugovaná D 75/90 mm, HDPE+LDPE
EAN 8595057698239
technická chránička elektroinstalace uložená před betonáží</t>
  </si>
  <si>
    <t>14=14,000 [A] "pravý břeh - deska"</t>
  </si>
  <si>
    <t>273351216</t>
  </si>
  <si>
    <t>Odstranění bednění stěn základových desek
Bednění základových stěn desek svislé nebo šikmé (odkloněné), půdorysně přímé nebo zalomené ve volných nebo zapažených jámách, rýhách, šachtách, včetně případných vzpěr odstranění</t>
  </si>
  <si>
    <t>273361821</t>
  </si>
  <si>
    <t>Výztuž základových desek betonářskou ocelí 10 505 (R)
Výztuž základů desek z betonářské oceli 10 505 (R) nebo BSt 500</t>
  </si>
  <si>
    <t>rektifikační trny pr. 12 
870*0.5*0.89/1000 levý břeh=0,387 [A]
327*0.4*0.89/1000 pravý břeh=0,116 [B]
Celkem: A+B=0,503 [C]
Celkem: C=0,503 [D]</t>
  </si>
  <si>
    <t>273362021</t>
  </si>
  <si>
    <t>Výztuž základových desek svařovanými sítěmi Kari
Výztuž základů desek ze svařovaných sítí z drátů typu KARI</t>
  </si>
  <si>
    <t>1248*1.1*0.79/1000 8/100 - levý břeh=1,085 [A]
530*1.1*0.79/1000 8/100 - pravý břeh=0,461 [B]
Celkem: A+B=1,546 [C]
Celkem: C=1,546 [D]</t>
  </si>
  <si>
    <t>Osazení podložky kotevní hlavy do cementové expanzní malty
Zálivka pod stroje nebo technologická zařízení s bedněním a odbedněním, s úpravou povrchu z cementové zálivkové hmoty půdorysná plocha základu do 1 m2, tloušťka vrstvy 25 mm</t>
  </si>
  <si>
    <t>2*9.0*2/2 30´ na etáž á 0,5 m=18,000 [A]
Celkem: A=18,000 [B]</t>
  </si>
  <si>
    <t>(PI*0,075*0,075*9,0*2)*1,5 "1,5t/m3 - do 0,6 MPa" 0,477=0,477 [A]
(PI*0,075*0,075*9,0*2)*1,5 "1,5t/m3 - do 2,0 MPa" 0,477=0,477 [B]
Celkem: A+B=0,954 [C]</t>
  </si>
  <si>
    <t>0.885*2.15 úhlová zeď=1,903 [A]
5.49*0.6*1.0 základ pod mobilní hrazení=3,294 [B]
0.6*0.56*0.65 sloupek pro mobilní hrazení=0,218 [C]
3.5*0.4*0.3 nabetonávka u schodů=0,420 [D]
Celkem: A+B+C+D=5,835 [E]
Celkem: E=5,835 [F]</t>
  </si>
  <si>
    <t>úhlová zeď
31.85 =31,850 [A]
Celkem: A=31,850 [B]
Celkem: B=31,850 [C]</t>
  </si>
  <si>
    <t>5.835*0.100=0,584 [A]
Celkem: A=0,584 [B]</t>
  </si>
  <si>
    <t>3381711R</t>
  </si>
  <si>
    <t>Osazování sloupků a vzpěr plotových ocelových v 2,30 m na chemickou kotvu
Osazování sloupků a vzpěr plotových ocelových trubkových nebo profilovaných výšky do 2,30 m na chemickou kotvu do vynechaných otvorů</t>
  </si>
  <si>
    <t>11 tyče plotu=11,000 [A]
2 šikmé vzpěry=2,000 [B]
Celkem: A+B=13,000 [C]
Celkem: C=13,000 [D]</t>
  </si>
  <si>
    <t>140310230</t>
  </si>
  <si>
    <t xml:space="preserve">trubka ocelová podélně svařovaná hladká jakost 11 343, 42,4 x 3 mm
</t>
  </si>
  <si>
    <t>11*2,3=25,300 [A] "tyč plotu"</t>
  </si>
  <si>
    <t>348401130</t>
  </si>
  <si>
    <t>Osazení oplocení ze strojového pletiva s napínacími dráty výšky do 2,0 m do 15° sklonu svahu
Osazení oplocení ze strojového pletiva s napínacími dráty do 15 st. sklonu svahu, výšky přes 1,6 do 2,0 m</t>
  </si>
  <si>
    <t>6.3 úhlová zeď=6,300 [A]
Celkem: A=6,300 [B]
Celkem: B=6,300 [C]</t>
  </si>
  <si>
    <t>54 ACP 16+=54,000 [A]
Celkem: A=54,000 [B]</t>
  </si>
  <si>
    <t>54=54,000 [A]
Celkem: A=54,000 [B]</t>
  </si>
  <si>
    <t>úhlová zeď a základ mobilního hrazení
14.957 =14,957 [A]
Celkem: A=14,957 [B]
Celkem: B=14,957 [C]</t>
  </si>
  <si>
    <t>14,957*0,00035=0,005 [A] 'Přepočtené koeficientem množství</t>
  </si>
  <si>
    <t>14.957*2=29,914 [A]
Celkem: A=29,914 [B]</t>
  </si>
  <si>
    <t>29,914*0,00045=0,013 [A] 'Přepočtené koeficientem množství</t>
  </si>
  <si>
    <t>767210R</t>
  </si>
  <si>
    <t>Výroba, dodávka a montáž - montované ocelové schodiště 145/270/1000
Výroba, dodávka a montáž - montované ocelové schodiště 145/270/1000</t>
  </si>
  <si>
    <t>7679968R</t>
  </si>
  <si>
    <t>Demontáž technologií (osvětlení, signalizace, snímání, rozvaděče atd.) po jejich odborném odpojení a uložení pro zpětnou montáž
Demontáž technologií (osvětlení, signalizace, snímání, rozvaděče atd.) po jejich odborném odpojení a uložení pro zpětnou montáž</t>
  </si>
  <si>
    <t>9113346R</t>
  </si>
  <si>
    <t>Úprava a osazení původního svodidla na patní plechy
Úprava a osazení původního svodidla na patní plechy</t>
  </si>
  <si>
    <t>919731114</t>
  </si>
  <si>
    <t>Zarovnání styčné plochy podkladu nebo krytu z betonu tl do 250 mm
Zarovnání styčné plochy podkladu nebo krytu podél vybourané části komunikace nebo zpevněné plochy z betonu prostého tl. přes 150 do 250 mm</t>
  </si>
  <si>
    <t>25 pravá strana beton. plocha=25,000 [A]
Celkem: A=25,000 [B]</t>
  </si>
  <si>
    <t>93162611R</t>
  </si>
  <si>
    <t>Úprava spáry asfaltovým nátěrem jednonásobným
Úprava spáry konstrukcí z prostého nebo železového betonu asfaltová úprava jednonásobným nátěrem</t>
  </si>
  <si>
    <t>25*0.1=2,500 [A]
Celkem: A=2,500 [B]</t>
  </si>
  <si>
    <t>0.89 úhlová zeď=0,890 [A]
Celkem: A=0,890 [B]
Celkem: B=0,890 [C]</t>
  </si>
  <si>
    <t>4.9=4,900 [A]
Celkem: A=4,900 [B]
Celkem: B=4,900 [C]</t>
  </si>
  <si>
    <t>1.65 úhlová zeď - dilatační spáry=1,650 [A]
Celkem: A=1,650 [B]
Celkem: B=1,650 [C]</t>
  </si>
  <si>
    <t>93199811R</t>
  </si>
  <si>
    <t>Těsnění kabelových prostupů a chrániček
Těsnění kabelových prostupů a chrániček</t>
  </si>
  <si>
    <t>953961114R</t>
  </si>
  <si>
    <t>Kotvy chemickým tmelem M 16 hl 250 mm do betonu, ŽB nebo kamene s vyvrtáním otvoru
Kotvy chemické s vyvrtáním otvoru do betonu, železobetonu nebo tvrdého kamene tmel, velikost M 16, hloubka 250 mm</t>
  </si>
  <si>
    <t>24 levá strana - svodidla=24,000 [A]
Celkem: A=24,000 [B]</t>
  </si>
  <si>
    <t>263.0 levý břeh=263,000 [A]
211.0 pravý břeh=211,000 [B]
Celkem: A+B=474,000 [C]
Celkem: C=474,000 [D]</t>
  </si>
  <si>
    <t>953965133</t>
  </si>
  <si>
    <t>Kotevní šroub pro chemické kotvy M 16 dl 300 mm
Kotvy chemické s vyvrtáním otvoru kotevní šrouby pro chemické kotvy, velikost M 16, délka 300 mm</t>
  </si>
  <si>
    <t>961055111</t>
  </si>
  <si>
    <t>Bourání základů ze ŽB
Bourání základů z betonu železového</t>
  </si>
  <si>
    <t>28+0.6*0.3*5 pravý břeh deska=28,900 [A]
Celkem: A=28,900 [B]</t>
  </si>
  <si>
    <t>966071721</t>
  </si>
  <si>
    <t>Bourání sloupků a vzpěr plotových ocelových do 2,5 m odřezáním
Bourání plotových sloupků a vzpěr ocelových trubkových nebo profilovaných výšky do 2,50 m odřezáním</t>
  </si>
  <si>
    <t>966071822</t>
  </si>
  <si>
    <t>Rozebrání drátěného pletiva se čtvercovými oky výšky do 2,0 m
Rozebrání oplocení z pletiva drátěného se čtvercovými oky, výšky přes 1,6 do 2,0 m</t>
  </si>
  <si>
    <t>53.7+45.1 DMTŽ zábradlí s uložením pro zpětnou MTŽ=98,800 [A]
Celkem: A=98,800 [B]</t>
  </si>
  <si>
    <t>966076141</t>
  </si>
  <si>
    <t>Odstranění svodidla NHKG vcelku
Odstranění různých konstrukcí na mostech svodidla [typu NHKG] nebo svodidlového zábradlí nebo jejich částí na mostech betonových vcelku</t>
  </si>
  <si>
    <t>24.5 DMTŽ s uložením pro zpětnou MTŽ=24,500 [A]
Celkem: A=24,500 [B]</t>
  </si>
  <si>
    <t>2*2.0 pro lanovou kotvu=4,000 [A]
Celkem: A=4,000 [B]</t>
  </si>
  <si>
    <t>985331217</t>
  </si>
  <si>
    <t>Dodatečné vlepování betonářské výztuže D 20 mm do chemické malty včetně vyvrtání otvoru
Dodatečné vlepování betonářské výztuže včetně vyvrtání a vyčištění otvoru chemickou maltou průměr výztuže 20 mm</t>
  </si>
  <si>
    <t>110*0.3*2 pravý a levý břeh nabetonávka=66,000 [A]
Celkem: A=66,000 [B]</t>
  </si>
  <si>
    <t>130210170</t>
  </si>
  <si>
    <t>tyč ocelová žebírková, výztuž do betonu, zn.oceli BSt 500S, v tyčích, D 20 mm
Hmotnost: 2,47 kg/m</t>
  </si>
  <si>
    <t xml:space="preserve">110*0,8*2*2,47/1000=0,435 [A] </t>
  </si>
  <si>
    <t>02.08</t>
  </si>
  <si>
    <t>NÁJEZD NA UZÁVĚR PŘÍSTAVU</t>
  </si>
  <si>
    <t>113107162</t>
  </si>
  <si>
    <t>Odstranění podkladu pl přes 50 do 200 m2 z kameniva drceného tl 200 mm
Odstranění podkladů nebo krytů s přemístěním hmot na skládku na vzdálenost do 20 m nebo s naložením na dopravní prostředek v ploše jednotlivě přes 50 m2 do 200 m2 z kameniva hrubého drceného, o tl. vrstvy přes 100 do 200 mm</t>
  </si>
  <si>
    <t>91.05*2 vrstva 200 mm ŠP a 200 mm drcené kamenivo=182,100 [A]
Celkem: A=182,100 [B]</t>
  </si>
  <si>
    <t>113107177</t>
  </si>
  <si>
    <t>Odstranění podkladu pl přes 50 m2 do 200 m2 z betonu vyztuženého sítěmi tl 300 mm
Odstranění podkladů nebo krytů s přemístěním hmot na skládku na vzdálenost do 20 m nebo s naložením na dopravní prostředek v ploše jednotlivě přes 50 m2 do 200 m2 z betonu vyztuženého sítěmi, o tl. vrstvy přes 150 do 300 mm</t>
  </si>
  <si>
    <t>91.05=91,050 [A]
Celkem: A=91,050 [B]</t>
  </si>
  <si>
    <t>25.0 komunikace=25,000 [A]
15.0 val SO 1=15,000 [B]
Celkem: A+B=40,000 [C]
Celkem: C=40,000 [D]</t>
  </si>
  <si>
    <t>25.0 z komunikace=25,000 [A]
Celkem: A=25,000 [B]</t>
  </si>
  <si>
    <t>171101101</t>
  </si>
  <si>
    <t>Uložení sypaniny z hornin soudržných do násypů zhutněných na 95 % PS
Uložení sypaniny do násypů s rozprostřením sypaniny ve vrstvách a s hrubým urovnáním zhutněných s uzavřením povrchu násypu z hornin soudržných s předepsanou mírou zhutnění v procentech výsledků zkoušek Proctor-Standard (dále jen PS) na 95 % PS</t>
  </si>
  <si>
    <t>15.0 val SO 1 - vrácení původního výkopku=15,000 [A]
Celkem: A=15,000 [B]</t>
  </si>
  <si>
    <t>25.0-(25.0*3.75*0.2)=6,250 [A]
Celkem: A=6,250 [B]</t>
  </si>
  <si>
    <t>583441991</t>
  </si>
  <si>
    <t xml:space="preserve">materiál vhodný do aktivní zony 0-63
</t>
  </si>
  <si>
    <t>6,25*1,8=11,250 [A] "pod komunikaci"</t>
  </si>
  <si>
    <t>Opěrné zdi a valy ze ŽB odolného proti agresivnímu prostředí tř. C 30/37 XF3 XC4
Opěrné zdi a valy z betonu železového odolný proti agresivnímu prostředí tř. C 30/37 XF3 XC4</t>
  </si>
  <si>
    <t>plocha x šířka
'štětovnicová stěna č.1'
13.39*0.6*6 DC 1,2,4,5,6,7=48,204 [A]
(3.86*0.6)+(5.88*0.6) DC 3 vč. sloupků mobil. hrazení=5,844 [B]
11.42*0.6 DC 8=6,852 [C]
1.0 mobilní kce PS 2.8=1,000 [D]
Mezisoučet: A+B+C+D=61,900 [E]
'štětovnicová stěna č.2'
4.33*0.6 DC 9=2,598 [F]
3.71*0.6 DC 10=2,226 [G]
3.39*0.6 DC 11=2,034 [H]
3.44*0.6 DC 12=2,064 [I]
3.41*0.6 DC 13=2,046 [J]
3.1*0.6 DC 14=1,860 [K]
2.52*0.6 DC 15=1,512 [L]
Mezisoučet: F+G+H+I+J+K+L=14,340 [M]
Celkem: A+B+C+D+F+G+H+I+J+K+L=76,240 [N]
Celkem: N=76,240 [O]</t>
  </si>
  <si>
    <t>štětovnicová stěna č.1'
(13.39*2+0.744*2)*6 DC 1,2,4,5,6,7=169,608 [A]
(1.426*2+0.744)+(5.828*2+0.744) DC 3=15,996 [B]
(2.825+2.52)*2.3 bet. sloupky mobil. hrazení - obvod x výška=12,294 [C]
11.42*2+0.744+1.428 DC 8=25,012 [D]
Mezisoučet: A+B+C+D=222,910 [E]
'štětovnicová stěna č.2'
4.33*2+(0.768+0.688) DC 9=10,116 [F]
3.71*2+(0.668+0.575) DC 10=8,663 [G]
3.39*2+(0.575+0.56) DC 11=7,915 [H]
3.44*2+(0.56+0.587) DC 12=8,027 [I]
3.41*2+(0.587+0.556) DC 13=7,963 [J]
3.1*2+(0.556+0.479) DC 14=7,235 [K]
2.52*2+(0.479+0.42) DC 15=5,939 [L]
Mezisoučet: F+G+H+I+J+K+L=55,858 [M]
Celkem: A+B+C+D+F+G+H+I+J+K+L=278,768 [N]
Celkem: N=278,768 [O]</t>
  </si>
  <si>
    <t>327351219</t>
  </si>
  <si>
    <t>Příplatek za zakřivení r zakřivení do 20 m u bednění opěrných zdí a valů
Bednění opěrných zdí a valů svislých i skloněných, výšky do 20 m Příplatek k ceně -1211 za zakřivení zdi o poloměru do 20 m</t>
  </si>
  <si>
    <t>Vložka do bednění pro pohledovou úpravu betonu rýhováním
Vložka do bednění pro pohledovou úpravu betonu rýhováním</t>
  </si>
  <si>
    <t>délka x výška
'štětovnicová stěna č.1'
10.8*1.24*2*6 DC 1,2,4,5,6,7=160,704 [A]
(1.15*1.24*2+1.06*2.3)+(1.26*2.3+4.705*1.24*2) DC 3=19,856 [B]
11.42*2 DC 8 plocha x šířka=22,840 [C]
Celkem: A+B+C=203,400 [D]
Celkem: D=203,400 [E]</t>
  </si>
  <si>
    <t>vč. přivaření na ocel. štětovnice na místě
viz výkresy D.8.11, D8.12, D8.13
316.75/1000*6 DC 1,2,4,5,6,7=1,900 [A]
253.33/1000 DC 3=0,253 [B]
259.33/1000 DC 8=0,259 [C]
viz výkres D.8.14
1302.7/1000 DC 9=1,303 [D]
Celkem: A+B+C+D=3,715 [E]
Celkem: E=3,715 [F]</t>
  </si>
  <si>
    <t>327361016</t>
  </si>
  <si>
    <t>Výztuž opěrných zdí a valů D nad 12 mm z betonářské oceli 10 505
Výztuž opěrných zdí a valů průměru přes 12 mm, z oceli 10 505 (R) nebo BSt 500</t>
  </si>
  <si>
    <t>vč. přivaření na ocel. štětovnice na místě
viz výkresy D.8.11, D8.12, D8.13
336.18/1000*6 DC 1,2,4,5,6,7=2,017 [A]
369.11/1000 DC 3=0,369 [B]
333.83/1000 DC 8=0,334 [C]
Celkem: A+B+C=2,720 [D]
Celkem: D=2,720 [E]</t>
  </si>
  <si>
    <t>348101240</t>
  </si>
  <si>
    <t>Osazení vrat a vrátek k oplocení na ocelové sloupky do 8 m2
Montáž vrat a vrátek k oplocení na sloupky ocelové, plochy jednotlivě přes 6 do 8 m2</t>
  </si>
  <si>
    <t>1 osazení původní brány=1,000 [A]
Celkem: A=1,000 [B]</t>
  </si>
  <si>
    <t>3484011R</t>
  </si>
  <si>
    <t>Montáž oplocení z pletiva vč. osazení sloupků na patky nebo do svodidla
Montáž oplocení z pletiva vč. osazení sloupků na patky nebo do svodidla</t>
  </si>
  <si>
    <t>21.2+25.0 zpětné osazení původního plotu=46,200 [A]
Celkem: A=46,200 [B]</t>
  </si>
  <si>
    <t>Podkladní nebo výplňová vrstva z betonu C 8/10 tl do 100 mm</t>
  </si>
  <si>
    <t>štětovnicová stěna č.2
25.04*0.31=7,762 [A]
Celkem: A=7,762 [B]</t>
  </si>
  <si>
    <t>564261111</t>
  </si>
  <si>
    <t>Podklad nebo podsyp ze štěrkopísku ŠP tl 200 mm
Podklad nebo podsyp ze štěrkopísku ŠP s rozprostřením, vlhčením a zhutněním, po zhutnění tl. 200 mm</t>
  </si>
  <si>
    <t>564761111</t>
  </si>
  <si>
    <t>Podklad z kameniva hrubého drceného vel. 32-63 mm tl 200 mm
Podklad nebo kryt z kameniva hrubého drceného vel. 32-63 mm s rozprostřením a zhutněním, po zhutnění tl. 200 mm</t>
  </si>
  <si>
    <t>581131211</t>
  </si>
  <si>
    <t>Kryt cementobetonový vozovek skupiny CB II tl 200 mm
Kryt cementobetonový silničních komunikací skupiny CB II tl. 200 mm</t>
  </si>
  <si>
    <t>91.05 plocha viz výkres D.2.8.2=91,050 [A]
Celkem: A=91,050 [B]</t>
  </si>
  <si>
    <t>919716111</t>
  </si>
  <si>
    <t>Výztuž cementobetonového krytu ze svařovaných sítí KARI hmotnosti do 7,5 kg/m2
Ocelová výztuž cementobetonového krytu ze svařovaných sítí KARI hmotnosti do 7,5 kg/m2</t>
  </si>
  <si>
    <t>91.05*7.9/1000 při spodním líci s krytím min 50 mm=0,719 [A]
Celkem: A=0,719 [B]</t>
  </si>
  <si>
    <t>štětovnicová stěna č.1'
14*0.7+10*1.0 =19,800 [A]
'štětovnicová stěna č.2'
25.0*0.75=18,750 [B]
Celkem: A+B=38,550 [C]
Celkem: C=38,550 [D]</t>
  </si>
  <si>
    <t>18,75*0,00035=0,007 [A] 'Přepočtené koeficientem množství</t>
  </si>
  <si>
    <t>18,75*0,00045=0,008 [A] 'Přepočtené koeficientem množství</t>
  </si>
  <si>
    <t>91112222R</t>
  </si>
  <si>
    <t>Montáž a dodávka nerez zábradlí na koruně zdi
Montáž a dodávka nerez zábradlí na koruně zdi</t>
  </si>
  <si>
    <t>911334640R</t>
  </si>
  <si>
    <t>Osazení svodidla ocelové typ NH4 sloupky kotvením do betonové kontrukce
Osazení  svodidla ocelové typ NH4 sloupky kotvením do betonové kontrukce</t>
  </si>
  <si>
    <t>12.2 původní svodidlo=12,200 [A]
Celkem: A=12,200 [B]</t>
  </si>
  <si>
    <t>911334641R</t>
  </si>
  <si>
    <t>Svodidlo ocelové typ NH4 s osazením sloupků kotvením do betonové kontrukce
Svodidlo ocelové typ NH4 s osazením sloupků kotvením do betonové kontrukce</t>
  </si>
  <si>
    <t>25 nové svodidlo=25,000 [A]
Celkem: A=25,000 [B]</t>
  </si>
  <si>
    <t>věnec štětovnicové stěny č.1
1.24*0.6*8=5,952 [A]
věnec štětovnicové stěny č.2
(1.28+1.11+0.96+0.93+0.97+0.93+0.79)*0.6=4,182 [B]
Celkem: A+B=10,134 [C]
Celkem: C=10,134 [D]</t>
  </si>
  <si>
    <t>věnec štětovnicové stěny č.1
5.8*8=46,400 [A]
věnec štětovnicové stěny č.2
(1.28+1.11+0.96+0.93+0.97+0.93+0.79)*2+7*0.6=18,140 [B]
Celkem: A+B=64,540 [C]
Celkem: C=64,540 [D]</t>
  </si>
  <si>
    <t>věnec štětovnicové stěny č.1
1.24*8=9,920 [A]
Celkem: A=9,920 [B]</t>
  </si>
  <si>
    <t>941111121</t>
  </si>
  <si>
    <t>Montáž lešení řadového trubkového lehkého s podlahami zatížení do 200 kg/m2 š do 1,2 m v do 10 m
Montáž lešení řadového trubkového lehkého pracovního s podlahami s provozním zatížením tř. 3 do 200 kg/m2 šířky tř. W09 přes 0,9 do 1,2 m, výšky do 10 m</t>
  </si>
  <si>
    <t>5*25=125,000 [A]
Celkem: A=125,000 [B]</t>
  </si>
  <si>
    <t>941111221</t>
  </si>
  <si>
    <t>Příplatek k lešení řadovému trubkovému lehkému s podlahami š 1,2 m v 10 m za první a ZKD den použití
Montáž lešení řadového trubkového lehkého pracovního s podlahami s provozním zatížením tř. 3 do 200 kg/m2 Příplatek za první a každý další den použití lešení k ceně -1121</t>
  </si>
  <si>
    <t>5*25*60=7 500,000 [A]
Celkem: A=7 500,000 [B]</t>
  </si>
  <si>
    <t>941111821</t>
  </si>
  <si>
    <t>Demontáž lešení řadového trubkového lehkého s podlahami zatížení do 200 kg/m2 š do 1,2 m v do 10 m
Demontáž lešení řadového trubkového lehkého pracovního s podlahami s provozním zatížením tř. 3 do 200 kg/m2 šířky tř. W09 přes 0,9 do 1,2 m, výšky do 10 m</t>
  </si>
  <si>
    <t>štětovnicová stěna č.1'
'plocha x šířka
7.56*0.6*5 DC 2,4,5,6,7=22,680 [A]
7.35*0.6 DC 1=4,410 [B]
(2.6*0.6)+(4.34*0.6) DC 3=4,164 [C]
7.04*0.6 DC 8=4,224 [D]
1.0 pro osazení mobilní kce=1,000 [E]
Mezisoučet: A+B+C+D+E=36,478 [F]
'štětovnicová stěna č.2'
24.98*0.6*0.7-(21.7*0.08) odpočet odsekání betonu=8,756 [G]
Celkem: A+B+C+D+E+G=45,234 [H]
Celkem: H=45,234 [I]</t>
  </si>
  <si>
    <t>966005311</t>
  </si>
  <si>
    <t>Rozebrání a odstranění silničního svodidla s jednou pásnicí
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</si>
  <si>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12.2+25 rozebrání pro zpětné použití=37,200 [A]
Celkem: A=37,200 [B]</t>
  </si>
  <si>
    <t>966071721R</t>
  </si>
  <si>
    <t>Bourání sloupků a vzpěr plotových ocelových do 2,5 m demontáží
Bourání plotových sloupků a vzpěr ocelových trubkových nebo profilovaných výšky do 2,50 m demontáží</t>
  </si>
  <si>
    <t>46/2+2=25,000 [A]
Celkem: A=25,000 [B]</t>
  </si>
  <si>
    <t>966071821</t>
  </si>
  <si>
    <t>Rozebrání drátěného pletiva se čtvercovými oky výšky do 1,6 m
Rozebrání oplocení z pletiva drátěného se čtvercovými oky, výšky do 1,6 m</t>
  </si>
  <si>
    <t>21.2+25.0 vč. uložení pro zpětnou montáž=46,200 [A]
Celkem: A=46,200 [B]</t>
  </si>
  <si>
    <t>966073812</t>
  </si>
  <si>
    <t>Rozebrání vrat a vrátek k oplocení plochy do 10 m2
Rozebrání vrat a vrátek k oplocení plochy jednotlivě přes 6 do 10 m2</t>
  </si>
  <si>
    <t>1.000 s uložením pro opakovanou montáž=1,000 [A]
Celkem: A=1,000 [B]</t>
  </si>
  <si>
    <t>opatrné dobourání betonu u štětovnic
31.0*0.7 štětovnicová stěna č.2=21,700 [A]
Celkem: A=21,700 [B]
Celkem: B=21,700 [C]</t>
  </si>
  <si>
    <t>98568051R</t>
  </si>
  <si>
    <t>Vysekání rýh (drážek) ve zdivu betonovém
Vysekání rýh (drážek) ve zdivu betonovém</t>
  </si>
  <si>
    <t>věnec štětovnicové stěny č.1 - původní zeď
1.35*2*8 frézování drážky pro vnější těsnění spár=21,600 [A]
Celkem: A=21,600 [B]</t>
  </si>
  <si>
    <t>997013802.</t>
  </si>
  <si>
    <t>997221825.</t>
  </si>
  <si>
    <t>47.528 komunikace=47,528 [A]
Celkem: A=47,528 [B]</t>
  </si>
  <si>
    <t>997221855.</t>
  </si>
  <si>
    <t>998152111</t>
  </si>
  <si>
    <t>Přesun hmot pro montované zdi a valy v do 12 m
Přesun hmot pro zdi a valy samostatné montované z dílců železobetonových nebo z předpjatého betonu vodorovná dopravní vzdálenost do 50 m, pro zdi výšky do 12 m</t>
  </si>
  <si>
    <t>02.09</t>
  </si>
  <si>
    <t>ZEMNÍ HRÁZ NAD PŠOVKOU</t>
  </si>
  <si>
    <t>122101103</t>
  </si>
  <si>
    <t>Odkopávky a prokopávky nezapažené v hornině tř. 1 a 2 objem do 5000 m3
Odkopávky a prokopávky nezapažené s přehozením výkopku na vzdálenost do 3 m nebo s naložením na dopravní prostředek v horninách tř. 1 a 2 přes 1 000 do 5 000 m3</t>
  </si>
  <si>
    <t>96.0 pro štětovnice=96,000 [A]
5,0 "žlabovky"=5,000 [B]
Celkem: A+B=101,000 [C]</t>
  </si>
  <si>
    <t>162*4 pro zeď=648,000 [A]
486+33 pro komunikaci=519,000 [B]
Celkem: A+B=1 167,000 [C]
Celkem: C=1 167,000 [D]</t>
  </si>
  <si>
    <t>131201102</t>
  </si>
  <si>
    <t>Hloubení jam nezapažených v hornině tř. 3 objemu do 1000 m3
Hloubení nezapažených jam a zářezů s urovnáním dna do předepsaného profilu a spádu v hornině tř. 3 přes 100 do 1 000 m3</t>
  </si>
  <si>
    <t>51*4.65 výkop pro potrubí propustku=237,150 [A]
Celkem: A=237,150 [B]</t>
  </si>
  <si>
    <t>237.150*0.3=71,145 [A]
Celkem: A=71,145 [B]</t>
  </si>
  <si>
    <t>132201202</t>
  </si>
  <si>
    <t>Hloubení rýh š do 2000 mm v hornině tř. 3 objemu do 1000 m3
Hloubení zapažených i nezapažených rýh šířky přes 600 do 2 000 mm s urovnáním dna do předepsaného profilu a spádu v hornině tř. 3 přes 100 do 1 000 m3</t>
  </si>
  <si>
    <t>4*0.6*5*1 vyústění drenáže=12,000 [A]
Celkem: A=12,000 [B]</t>
  </si>
  <si>
    <t>153111137</t>
  </si>
  <si>
    <t>Podélné svaření ocelových zaberaněných štětovnic z terénu
Úprava ocelových štětovnic pro štětové stěny svaření z terénu, štětovnic zaberaněných podélné</t>
  </si>
  <si>
    <t>1.5 přivaření k UPN zabetonovanému do úhlové zdi=1,500 [A]
Celkem: A=1,500 [B]</t>
  </si>
  <si>
    <t>16.0*3.0=48,000 [A]
Celkem: A=48,000 [B]</t>
  </si>
  <si>
    <t>ocelová štětovnice VL 601
štětovnicová stěna</t>
  </si>
  <si>
    <t xml:space="preserve">16,0*3,0*0,0772*1,1=4,076 [A] </t>
  </si>
  <si>
    <t>na a z meziskládky' 
(51*4-5*4)*2 potrubí propustku=368,000 [A]
162*2.5*2 zásyp zdí výkopkem=810,000 [B]
486.0*2 vytříděný výkopek do násypu komunikace=972,000 [C]
96.0*2 přesypání štětovnic=192,000 [D]
4.15*2 zásyp vyústění drenáže=8,300 [E]
Celkem: A+B+C+D+E=2 350,300 [F]
Celkem: F=2 350,300 [G]</t>
  </si>
  <si>
    <t>(101+1167+237,15+12)-1175,15=342,000 [A] "přebytek výkopku na skládku"</t>
  </si>
  <si>
    <t>620.0-486.0 nakoupený materiál=134,000 [A]
Celkem: A=134,000 [B]
Celkem: B=134,000 [C]</t>
  </si>
  <si>
    <t>583441555</t>
  </si>
  <si>
    <t xml:space="preserve">nesedavý nenamrzavý materiál vhodný do aktivní zóny komunikace
</t>
  </si>
  <si>
    <t>134*1,8=241,200 [A] 'Přepočtené koeficientem množství</t>
  </si>
  <si>
    <t>486.0 vytříděný původní výkopek vhodný do násypu komunikace=486,000 [A]
Celkem: A=486,000 [B]</t>
  </si>
  <si>
    <t>1175.15 meziskládka pro zpětný zásyp=1 175,150 [A]
Celkem: A=1 175,150 [B]</t>
  </si>
  <si>
    <t>zásyp původním výkopkem
405.0 zásyp zdí=405,000 [A]
96.0 přesypání štětovnic=96,000 [B]
4.15 zásyp vyústění drenáže=4,150 [C]
Celkem: A+B+C=505,150 [D]
Celkem: D=505,150 [E]</t>
  </si>
  <si>
    <t>vhodná zemina z výkopku
3.75obsyp vyústění drenáže=3,750 [A]
Celkem: A=3,750 [B]</t>
  </si>
  <si>
    <t>175151101</t>
  </si>
  <si>
    <t>Obsypání potrubí strojně sypaninou bez prohození, uloženou do 3 m
Obsypání potrubí strojně sypaninou z vhodných hornin tř. 1 až 4 nebo materiálem připraveným podél výkopu ve vzdálenosti do 3 m od jeho kraje, pro jakoukoliv hloubku výkopu a míru zhutnění bez prohození sypaniny</t>
  </si>
  <si>
    <t>5.0*4.0 obsyp z jílovitých nepropustných zemin=20,000 [A]
51.0*4.0-5.0*4.0 obsyp štěrkopískem=184,000 [B]
Celkem: A+B=204,000 [C]
Celkem: C=204,000 [D]</t>
  </si>
  <si>
    <t>581283325</t>
  </si>
  <si>
    <t xml:space="preserve">nepropustná jílovitá zemina
</t>
  </si>
  <si>
    <t>20,0*1,6=32,000 [A]</t>
  </si>
  <si>
    <t>583373020</t>
  </si>
  <si>
    <t xml:space="preserve">štěrkopísek frakce 0-16
</t>
  </si>
  <si>
    <t>184,0*1,8=331,200 [A]</t>
  </si>
  <si>
    <t>128*0.7*0.6 drenážní obsyp za zdí=53,760 [A]
Celkem: A=53,760 [B]</t>
  </si>
  <si>
    <t>odvodnění rubové strany zdi
128*2.4 obsyp drenáže - geotextilie=307,200 [A]
128*1.2 hydroizolační folie=153,600 [B]
Celkem: A+B=460,800 [C]
Celkem: C=460,800 [D]</t>
  </si>
  <si>
    <t>307,2*1,1=337,920 [A] 'Přepočtené koeficientem množství</t>
  </si>
  <si>
    <t>153,6*1,25=192
192*1,05=201,600 [A] 'Přepočtené koeficientem množství</t>
  </si>
  <si>
    <t>161.6*1.4 zeď=226,240 [A]
91+542 komunikace=633,000 [B]
Celkem: A+B=859,240 [C]
Celkem: C=859,240 [D]</t>
  </si>
  <si>
    <t>beton C30/37 XC4, XF3
119.5 úhlová zeď=119,500 [A]
Celkem: A=119,500 [B]
Celkem: B=119,500 [C]</t>
  </si>
  <si>
    <t>úhlová zeď
'viz výkres tvaru pohled a řezy'
(28.0+6.6)*1.32*2 DC1-DC5 a DC 28=91,344 [A]
1.6*0.62*4*3 sloupky mobilního hrazení=11,904 [B]
127.0*2.0*2 DC6-DC27=508,000 [C]
Celkem: A+B+C=611,248 [D]
Celkem: D=611,248 [E]</t>
  </si>
  <si>
    <t>130108160</t>
  </si>
  <si>
    <t>ocel profilová UPN, v jakosti 11 375, h=100 mm
Hmotnost: 10,60 kg/m</t>
  </si>
  <si>
    <t>1,5*10,6/1000=0,016 [A] "do sloupku zdi pro zavázání štětové stěny"</t>
  </si>
  <si>
    <t>127,18*1,01=128,452 [A] "pro následné navaření hydroizolační folie"</t>
  </si>
  <si>
    <t>286112490</t>
  </si>
  <si>
    <t xml:space="preserve">trubka kanalizační plastová s hrdlem KG KOEX 250X6,2X2M SN4
</t>
  </si>
  <si>
    <t>1=1,000 [A] "vložit nařezané kusy jako prostupy do betonu"</t>
  </si>
  <si>
    <t>119.5*0.100=11,950 [A]
Celkem: A=11,950 [B]</t>
  </si>
  <si>
    <t>334323218</t>
  </si>
  <si>
    <t>Mostní křídla a závěrné zídky ze ŽB C 30/37
Mostní křídla a závěrné zídky z betonu železového C 30/37</t>
  </si>
  <si>
    <t>1.63 výtokové čelo prospustku=1,630 [A]
Celkem: A=1,630 [B]</t>
  </si>
  <si>
    <t>334352112</t>
  </si>
  <si>
    <t>Bednění mostních křídel a závěrných zídek ze systémového bednění s výplní z palubek - zřízení
Bednění mostních křídel a závěrných zídek ze systémového bednění zřízení z palubek</t>
  </si>
  <si>
    <t>5.1=5,100 [A]
Celkem: A=5,100 [B]</t>
  </si>
  <si>
    <t>334352212</t>
  </si>
  <si>
    <t>Bednění mostních křídel a závěrných zídek ze systémového bednění s výplní z palubek - odstranění
Bednění mostních křídel a závěrných zídek ze systémového bednění odstranění z palubek</t>
  </si>
  <si>
    <t>334361226</t>
  </si>
  <si>
    <t>Výztuž křídel, závěrných zdí z betonářské oceli 10 505
Výztuž betonářská mostních konstrukcí opěr, úložných prahů, křídel, závěrných zídek, bloků ložisek, pilířů a sloupů z oceli 10 505 (R) nebo BSt 500 křídel, závěrných zdí</t>
  </si>
  <si>
    <t>1.63*0.180=0,293 [A]
Celkem: A=0,293 [B]</t>
  </si>
  <si>
    <t>162.0*1.1 úhlová zeď=178,200 [A]
7.0 výtokové čelo propustku=7,000 [B]
Celkem: A+B=185,200 [C]
Celkem: C=185,200 [D]</t>
  </si>
  <si>
    <t>50.0*0.9*0.1 propustek=4,500 [A]
128.0*0.6*0.1 lože pod hydroizolaci drenážního potrubí=7,680 [B]
4*0.6*2 lože pod odbočky drenážního potrubí do šachet=4,800 [C]
Celkem: A+B+C=16,980 [D]
Celkem: D=16,980 [E]</t>
  </si>
  <si>
    <t>452311131</t>
  </si>
  <si>
    <t>Podkladní desky z betonu prostého tř. C 12/15 otevřený výkop
Podkladní a zajišťovací konstrukce z betonu prostého v otevřeném výkopu desky pod potrubí, stoky a drobné objekty z betonu tř. C 12/15</t>
  </si>
  <si>
    <t>1.7*1.7*0.15 pod dno šachty=0,433 [A]
Celkem: A=0,433 [B]</t>
  </si>
  <si>
    <t>91+542=633,000 [A]
Celkem: A=633,000 [B]</t>
  </si>
  <si>
    <t>91 ACP 16+=91,000 [A]
Celkem: A=91,000 [B]</t>
  </si>
  <si>
    <t>565135121</t>
  </si>
  <si>
    <t>Asfaltový beton vrstva podkladní ACP 16 (obalované kamenivo OKS) tl 50 mm š přes 3 m
Asfaltový beton vrstva podkladní ACP 16 (obalované kamenivo střednězrnné - OKS) s rozprostřením a zhutněním v pruhu šířky přes 3 m, po zhutnění tl. 50 mm</t>
  </si>
  <si>
    <t>542 ACP 16+=542,000 [A]
Celkem: A=542,000 [B]</t>
  </si>
  <si>
    <t>577134221</t>
  </si>
  <si>
    <t>Asfaltový beton vrstva obrusná ACO 11 (ABS) tř. II tl 40 mm š přes 3 m z nemodifikovaného asfaltu
Asfaltový beton vrstva obrusná ACO 11 (ABS) s rozprostřením a se zhutněním z nemodifikovaného asfaltu v pruhu šířky přes 3 m tř. II, po zhutnění tl. 40 mm</t>
  </si>
  <si>
    <t>úhlová zeď
'viz výkres tvaru pohled a řezy'
(1.42+1.87)*(27.7+7.4)=115,479 [A]
(1.4+1.9)*127=419,100 [B]
Celkem: A+B=534,579 [C]
Celkem: C=534,579 [D]</t>
  </si>
  <si>
    <t>534,579*0,00035=0,187 [A] 'Přepočtené koeficientem množství</t>
  </si>
  <si>
    <t>534.579*2=1 069,158 [A]
Celkem: A=1 069,158 [B]</t>
  </si>
  <si>
    <t>1069,158*0,00045=0,481 [A] 'Přepočtené koeficientem množství</t>
  </si>
  <si>
    <t>12.5 vyústění drenáže na terén=12,500 [A]
Celkem: A=12,500 [B]</t>
  </si>
  <si>
    <t>3=3,000 [A]</t>
  </si>
  <si>
    <t>891355321</t>
  </si>
  <si>
    <t>Montáž zpětných klapek DN 200
Montáž vodovodních armatur na potrubí zpětných klapek DN 200</t>
  </si>
  <si>
    <t>42284</t>
  </si>
  <si>
    <t xml:space="preserve">žabí (koncová) klapka DN 200 s hrdlem pro plastové potrubí
</t>
  </si>
  <si>
    <t>891442121</t>
  </si>
  <si>
    <t>Montáž kanalizačních šoupátek nebo stavítek DN 600
Montáž kanalizačních šoupátek nebo stavítek DN 600</t>
  </si>
  <si>
    <t>42223</t>
  </si>
  <si>
    <t xml:space="preserve">vřetenové šoupátko (stavítko) z korozivzdorné oceli DN 600 do kanalizační šachty
</t>
  </si>
  <si>
    <t>891445321</t>
  </si>
  <si>
    <t>Montáž zpětných klapek DN 600
Montáž vodovodních armatur na potrubí zpětných klapek DN 600</t>
  </si>
  <si>
    <t>1.0 na čelo propustku=1,000 [A]
Celkem: A=1,000 [B]</t>
  </si>
  <si>
    <t>422845</t>
  </si>
  <si>
    <t xml:space="preserve">žabí (koncová) klapka DN 600 kompozit nástěnná se šikmým talířem, nerezové mechanické kotvy
</t>
  </si>
  <si>
    <t>592241610</t>
  </si>
  <si>
    <t xml:space="preserve">skruž kanalizační s ocelovými stupadly 100 x 50 x 12 cm
</t>
  </si>
  <si>
    <t>894403011</t>
  </si>
  <si>
    <t>Osazení betonových dílců pro šachty desek zákrytových
Osazení betonových dílců pro šachty desek zákrytových</t>
  </si>
  <si>
    <t>1 přechodová deska=1,000 [A]
Celkem: A=1,000 [B]</t>
  </si>
  <si>
    <t>592243750</t>
  </si>
  <si>
    <t xml:space="preserve">deska betonová šachetní zákrytová přechodová čtvercová 150 x 180 x 100 cm
</t>
  </si>
  <si>
    <t>894414111</t>
  </si>
  <si>
    <t>Osazení železobetonových dílců pro šachty skruží základových
Osazení železobetonových dílců pro šachty skruží základových</t>
  </si>
  <si>
    <t>592243701</t>
  </si>
  <si>
    <t xml:space="preserve">dno betonové šachetní čtvercové kramlové ocelové stupadlo s PE povlakem V120 150 x 180 x 150 cm s úpravou pro osazení stavítka
</t>
  </si>
  <si>
    <t>89564111R</t>
  </si>
  <si>
    <t>Zřízení drenážní vyústě z betonových prefabrikátů
Zřízení drenážní výustě typové z betonových prefabrikovaných dílců</t>
  </si>
  <si>
    <t>59227</t>
  </si>
  <si>
    <t xml:space="preserve">výtokové čelo pozitivní (vnější) TBM-Q 600/600-210
</t>
  </si>
  <si>
    <t>Obetonování potrubí nebo zdiva stok betonem prostým tř. C 20/25 v otevřeném výkopu
Obetonování potrubí nebo zdiva stok betonem prostým v otevřeném výkopu, beton tř. C 20/25</t>
  </si>
  <si>
    <t>v místě pod bet. základem zdi
0.28*5.0=1,400 [A]
Celkem: A=1,400 [B]</t>
  </si>
  <si>
    <t>919551114R</t>
  </si>
  <si>
    <t>Zřízení propustku z trub plastových PP korugovaných se spojkami nebo s hrdlem DN 600 mm
Zřízení propustku z trub plastových polyetylenových rýhovaných [Pecor Optima] se spojkami nebo s hrdlem DN 600 mm</t>
  </si>
  <si>
    <t>286148090</t>
  </si>
  <si>
    <t>trubka kanalizační PP korugovaná SN10 DN 600/6m
WAVIN kód výrobku: JP000170W . Potrubí je černé barvy s bílou vnitřní stěnou !</t>
  </si>
  <si>
    <t>286148100</t>
  </si>
  <si>
    <t>těsnění kanalizace PP korugované DN150
WAVIN kód výrobku: JF098000W</t>
  </si>
  <si>
    <t>úhlová zeď
(6+1)*0.972=6,804 [A]
21*0.93=19,530 [B]
Celkem: A+B=26,334 [C]
Celkem: C=26,334 [D]</t>
  </si>
  <si>
    <t>(6+1)*3.84=26,880 [A]
21*5.2=109,200 [B]
Celkem: A+B=136,080 [C]
Celkem: C=136,080 [D]</t>
  </si>
  <si>
    <t>úhlová zeď - dilatační spáry'
(6+1)*1.2=8,400 [A]
21*1.8=37,800 [B]
Celkem: A+B=46,200 [C]
Celkem: C=46,200 [D]</t>
  </si>
  <si>
    <t>934956R</t>
  </si>
  <si>
    <t>2.9.4 Mobilní hrazení nad Pšovkou č.1 dl. 28m v. 0,8m - plánování, příprava a přeprava</t>
  </si>
  <si>
    <t>934956R02</t>
  </si>
  <si>
    <t>2.9.4 Mobilní hrazení nad Pšovkou č.1 dl. 28m v. 0,8m - montáž sestavy</t>
  </si>
  <si>
    <t>934956R11</t>
  </si>
  <si>
    <t>2.9.4 Mobilní hrazení nad Pšovkou č.2 dl. 6,4m v. 0,8m - plánování, příprava a přeprava</t>
  </si>
  <si>
    <t>934956R12</t>
  </si>
  <si>
    <t>2.9.4 Mobilní hrazení nad Pšovkou č.2 dl. 6,4m v. 0,8m - montáž sestavy</t>
  </si>
  <si>
    <t>935112211</t>
  </si>
  <si>
    <t>Osazení betonového příkopového žlabu
s vyplněním a zatřením spár cementovou maltou s ložem tl. 100 mm z betonu prostého tř. C 12/15 z betonových příkopových tvárnic šířky přes 500 do 800 mm</t>
  </si>
  <si>
    <t>10,0=10,000 [A] "u propustku"</t>
  </si>
  <si>
    <t>592274970</t>
  </si>
  <si>
    <t xml:space="preserve">žlabovka betonová s lomenými stěnami příkopová přírodní 33x80x10 cm
</t>
  </si>
  <si>
    <t>10,0/0,33*1,5=45,455 [A] "uložení kaskádovitě"</t>
  </si>
  <si>
    <t>3*0.3 průchod drenáže úhlovou zdí=0,900 [A]
Celkem: A=0,900 [B]</t>
  </si>
  <si>
    <t>3=3,000 [A] "soubor segmentů pro 1 prostup - potrubí DN 200"</t>
  </si>
  <si>
    <t>0.255=0,255 [A]
Celkem: A=0,255 [B]</t>
  </si>
  <si>
    <t>672,129=672,129 [A]</t>
  </si>
  <si>
    <t>02.09.01</t>
  </si>
  <si>
    <t>KŘÍŽENÍ ELEKTRICKÉHO VEDENÍ</t>
  </si>
  <si>
    <t>1383569R</t>
  </si>
  <si>
    <t>Úložný materiál Chráničky Pevné CHRANICKA DELENA KOPOHALF 06160/2 CAD</t>
  </si>
  <si>
    <t>3,0 "pro prostup zdí u haly č.2"</t>
  </si>
  <si>
    <t>TES002</t>
  </si>
  <si>
    <t>1 "soubor segmentů pro 1 prostup"</t>
  </si>
  <si>
    <t>02.10</t>
  </si>
  <si>
    <t>SEDIMENTAČNÍ OBJEKT NA PŠOVCE</t>
  </si>
  <si>
    <t>111201101</t>
  </si>
  <si>
    <t>Odstranění křovin a stromů průměru kmene do 100 mm i s kořeny z celkové plochy do 1000 m2
Odstranění křovin a stromů s odstraněním kořenů průměru kmene do 100 mm do sklonu terénu 1 : 5, při celkové ploše do 1 000 m2</t>
  </si>
  <si>
    <t>111 viz Technická zpráva=111,000 [A]
Celkem: A=111,000 [B]</t>
  </si>
  <si>
    <t>112151351</t>
  </si>
  <si>
    <t>Kácení stromu s postupným spouštěním koruny a kmene D do 0,2 m
Pokácení stromu postupné se spouštěním částí kmene a koruny o průměru na řezné ploše pařezu přes 100 do 200 mm</t>
  </si>
  <si>
    <t>32 viz Technická zpráva=32,000 [A]
Celkem: A=32,000 [B]</t>
  </si>
  <si>
    <t>112151352</t>
  </si>
  <si>
    <t>Kácení stromu s postupným spouštěním koruny a kmene D do 0,3 m
Pokácení stromu postupné se spouštěním částí kmene a koruny o průměru na řezné ploše pařezu přes 200 do 300 mm</t>
  </si>
  <si>
    <t>17 viz Technická zpráva=17,000 [A]
Celkem: A=17,000 [B]</t>
  </si>
  <si>
    <t>112151353</t>
  </si>
  <si>
    <t>Kácení stromu s postupným spouštěním koruny a kmene D do 0,4 m
Pokácení stromu postupné se spouštěním částí kmene a koruny o průměru na řezné ploše pařezu přes 300 do 400 mm</t>
  </si>
  <si>
    <t>1 viz Technická zpráva=1,000 [A]
Celkem: A=1,000 [B]</t>
  </si>
  <si>
    <t>112151354</t>
  </si>
  <si>
    <t>Kácení stromu s postupným spouštěním koruny a kmene D do 0,5 m
Pokácení stromu postupné se spouštěním částí kmene a koruny o průměru na řezné ploše pařezu přes 400 do 500 mm</t>
  </si>
  <si>
    <t>2 viz Technická zpráva=2,000 [A]
Celkem: A=2,000 [B]</t>
  </si>
  <si>
    <t>112151355</t>
  </si>
  <si>
    <t>Kácení stromu s postupným spouštěním koruny a kmene D do 0,6 m
Pokácení stromu postupné se spouštěním částí kmene a koruny o průměru na řezné ploše pařezu přes 500 do 600 mm</t>
  </si>
  <si>
    <t>112151359</t>
  </si>
  <si>
    <t>Kácení stromu s postupným spouštěním koruny a kmene D do 1,0 m
Pokácení stromu postupné se spouštěním částí kmene a koruny o průměru na řezné ploše pařezu přes 900 do 1000 mm</t>
  </si>
  <si>
    <t>(11.14*31+5.6*18)*0.3 pro zpětné použití=133,842 [A]
Celkem: A=133,842 [B]</t>
  </si>
  <si>
    <t>115001106</t>
  </si>
  <si>
    <t>Převedení vody potrubím DN do 900
Převedení vody potrubím průměru DN přes 600 do 900</t>
  </si>
  <si>
    <t>115101202</t>
  </si>
  <si>
    <t>Čerpání vody na dopravní výšku do 10 m průměrný přítok do 1000 l/min
Čerpání vody na dopravní výšku do 10 m s uvažovaným průměrným přítokem přes 500 do 1 000 l/min</t>
  </si>
  <si>
    <t>60*24=1 440,000 [A]
Celkem: A=1 440,000 [B]</t>
  </si>
  <si>
    <t>115101302</t>
  </si>
  <si>
    <t>Pohotovost čerpací soupravy pro dopravní výšku do 10 m přítok do 1000 l/min
Pohotovost záložní čerpací soupravy pro dopravní výšku do 10 m s uvažovaným průměrným přítokem přes 500 do 1 000 l/min</t>
  </si>
  <si>
    <t xml:space="preserve">DEN       </t>
  </si>
  <si>
    <t>122302203</t>
  </si>
  <si>
    <t>Odkopávky a prokopávky nezapažené pro silnice objemu do 5000 m3 v hornině tř. 4
Odkopávky a prokopávky nezapažené pro silnice s přemístěním výkopku v příčných profilech na vzdálenost do 15 m nebo s naložením na dopravní prostředek v hornině tř. 4 přes 1 000 do 5 000 m3</t>
  </si>
  <si>
    <t>557.69 výkop pro komunikaci=557,690 [A]
Celkem: A=557,690 [B]</t>
  </si>
  <si>
    <t>124303101</t>
  </si>
  <si>
    <t>Vykopávky do 1000 m3 pro koryta vodotečí v hornině tř. 4
Vykopávky pro koryta vodotečí s přehozením výkopku na vzdálenost do 3 m nebo s naložením na dopravní prostředek v hornině tř. 4 do 1 000 m3</t>
  </si>
  <si>
    <t>570.28-(11.14*31+5.6*18)*0.3 sedimentace - odpočet opevnění=436,438 [A]
40 dočasné hrázky=40,000 [B]
50 vyčištění koryta=50,000 [C]
Celkem: A+B+C=526,438 [D]
Celkem: D=526,438 [E]</t>
  </si>
  <si>
    <t>Příčné řezání ocelových zaberaněných štětovnic z terénu
Úprava ocelových štětovnic pro štětové stěny řezání z terénu, štětovnic zaberaněných příčné</t>
  </si>
  <si>
    <t>153112115</t>
  </si>
  <si>
    <t>Nastražení ocelových štětovnic dl do 10 m ve stísněných podmínkách z terénu</t>
  </si>
  <si>
    <t>viz výkres D.2.10.2, D.2.10.3
29.13*6.0 štětová stěna při pravém břehu=174,780 [A]
10.222*4.0 štětová přehrážka na odtoku=40,888 [B]
3.6*2.0 štětová přehrážka na nátoku=7,200 [C]
Celkem: A+B+C=222,868 [D]
Celkem: D=222,868 [E]</t>
  </si>
  <si>
    <t>153112131</t>
  </si>
  <si>
    <t>Zaberanění ocelových štětovnic na dl do 4 m ve stísněných podmínkách z terénu
Zřízení beraněných stěn z ocelových štětovnic z terénu zaberanění štětovnic ve stísněných podmínkách, délky do 4 m</t>
  </si>
  <si>
    <t>viz výkres D.2.10.2, D.2.10.3
10.222*4.0 štětová přehrážka na odtoku=40,888 [A]
3.6*2.0 štětová přehrážka na nátoku=7,200 [B]
Celkem: A+B=48,088 [C]
Celkem: C=48,088 [D]</t>
  </si>
  <si>
    <t>153112132</t>
  </si>
  <si>
    <t>Zaberanění ocelových štětovnic na dl do 8 m ve stísněných podmínkách z terénu</t>
  </si>
  <si>
    <t>viz výkres D.2.10.2, D.2.10.3
29.13*6.0 štětová stěna při pravém břehu=174,780 [A]
Celkem: A=174,780 [B]</t>
  </si>
  <si>
    <t xml:space="preserve">ocelová štětovnice VL 601
</t>
  </si>
  <si>
    <t xml:space="preserve">štětovnicová stěna
(40,888+7,2+174,78)*0,0772*1,1=18,926 [A] </t>
  </si>
  <si>
    <t>162301401</t>
  </si>
  <si>
    <t>Vodorovné přemístění větví stromů listnatých do 5 km D kmene do 300 mm
Vodorovné přemístění větví, kmenů nebo pařezů s naložením, složením a dopravou do 5000 m větví stromů listnatých, průměru kmene přes 100 do 300 mm</t>
  </si>
  <si>
    <t>162301402</t>
  </si>
  <si>
    <t>Vodorovné přemístění větví stromů listnatých do 5 km D kmene do 500 mm
Vodorovné přemístění větví, kmenů nebo pařezů s naložením, složením a dopravou do 5000 m větví stromů listnatých, průměru kmene přes 300 do 500 mm</t>
  </si>
  <si>
    <t>162301403</t>
  </si>
  <si>
    <t>Vodorovné přemístění větví stromů listnatých do 5 km D kmene do 700 mm
Vodorovné přemístění větví, kmenů nebo pařezů s naložením, složením a dopravou do 5000 m větví stromů listnatých, průměru kmene přes 500 do 700 mm</t>
  </si>
  <si>
    <t>162301404</t>
  </si>
  <si>
    <t>Vodorovné přemístění větví stromů listnatých do 5 km D kmene do 900 mm
Vodorovné přemístění větví, kmenů nebo pařezů s naložením, složením a dopravou do 5000 m větví stromů listnatých, průměru kmene přes 700 do 900 mm</t>
  </si>
  <si>
    <t>162301411</t>
  </si>
  <si>
    <t>Vodorovné přemístění kmenů stromů listnatých do 5 km D kmene do 300 mm
Vodorovné přemístění větví, kmenů nebo pařezů s naložením, složením a dopravou do 5000 m kmenů stromů listnatých, průměru přes 100 do 300 mm</t>
  </si>
  <si>
    <t>162301412</t>
  </si>
  <si>
    <t>Vodorovné přemístění kmenů stromů listnatých do 5 km D kmene do 500 mm
Vodorovné přemístění větví, kmenů nebo pařezů s naložením, složením a dopravou do 5000 m kmenů stromů listnatých, průměru přes 300 do 500 mm</t>
  </si>
  <si>
    <t>162301413</t>
  </si>
  <si>
    <t>Vodorovné přemístění kmenů stromů listnatých do 5 km D kmene do 700 mm
Vodorovné přemístění větví, kmenů nebo pařezů s naložením, složením a dopravou do 5000 m kmenů stromů listnatých, průměru přes 500 do 700 mm</t>
  </si>
  <si>
    <t>162301414</t>
  </si>
  <si>
    <t>Vodorovné přemístění kmenů stromů listnatých do 5 km D kmene do 900 mm
Vodorovné přemístění větví, kmenů nebo pařezů s naložením, složením a dopravou do 5000 m kmenů stromů listnatých, průměru přes 700 do 900 mm</t>
  </si>
  <si>
    <t>162301421</t>
  </si>
  <si>
    <t>Vodorovné přemístění pařezů do 5 km D do 300 mm
Vodorovné přemístění větví, kmenů nebo pařezů s naložením, složením a dopravou do 5000 m pařezů kmenů, průměru přes 100 do 300 mm</t>
  </si>
  <si>
    <t>162301422</t>
  </si>
  <si>
    <t>Vodorovné přemístění pařezů do 5 km D do 500 mm
Vodorovné přemístění větví, kmenů nebo pařezů s naložením, složením a dopravou do 5000 m pařezů kmenů, průměru přes 300 do 500 mm</t>
  </si>
  <si>
    <t>162301423</t>
  </si>
  <si>
    <t>Vodorovné přemístění pařezů do 5 km D do 700 mm
Vodorovné přemístění větví, kmenů nebo pařezů s naložením, složením a dopravou do 5000 m pařezů kmenů, průměru přes 500 do 700 mm</t>
  </si>
  <si>
    <t>162301424</t>
  </si>
  <si>
    <t>Vodorovné přemístění pařezů do 5 km D do 900 mm
Vodorovné přemístění větví, kmenů nebo pařezů s naložením, složením a dopravou do 5000 m pařezů kmenů, průměru přes 700 do 900 mm</t>
  </si>
  <si>
    <t>162301501</t>
  </si>
  <si>
    <t>Vodorovné přemístění křovin do 5 km D kmene do 100 mm
Vodorovné přemístění smýcených křovin do průměru kmene 100 mm na vzdálenost do 5 000 m</t>
  </si>
  <si>
    <t>557.69+526.438=1 084,128 [A]
Celkem: A=1 084,128 [B]</t>
  </si>
  <si>
    <t>265.93 komunikace=265,930 [A]
Celkem: A=265,930 [B]</t>
  </si>
  <si>
    <t>171103101</t>
  </si>
  <si>
    <t>Zemní hrázky melioračních kanálů z horniny tř. 1 až 4
Zemní hrázky přívodních a odpadních melioračních kanálů zhutňované po vrstvách tloušťky 200 mm, s přemístěním sypaniny do 20 m nebo s jejím přehozením do 3 m z hornin tř. 1 až 4</t>
  </si>
  <si>
    <t>171201211</t>
  </si>
  <si>
    <t>Poplatek za uložení odpadu ze sypaniny na skládce (skládkovné)
Uložení sypaniny poplatek za uložení sypaniny na skládce (skládkovné)</t>
  </si>
  <si>
    <t>1084.128*1.8=1 951,430 [A]
Celkem: A=1 951,430 [B]</t>
  </si>
  <si>
    <t>181411122</t>
  </si>
  <si>
    <t>Založení lučního trávníku výsevem plochy do 1000 m2 ve svahu do 1:2
Založení trávníku na půdě předem připravené plochy do 1000 m2 výsevem včetně utažení lučního na svahu přes 1:5 do 1:2</t>
  </si>
  <si>
    <t>005724721</t>
  </si>
  <si>
    <t xml:space="preserve">osivo směs travní krajinná
</t>
  </si>
  <si>
    <t>183,6*0,015=2,754 [A] 'Přepočtené koeficientem množství</t>
  </si>
  <si>
    <t>182301122</t>
  </si>
  <si>
    <t>Rozprostření ornice pl do 500 m2 ve svahu přes 1:5 tl vrstvy do 150 mm
Rozprostření a urovnání ornice ve svahu sklonu přes 1:5 při souvislé ploše do 500 m2, tl. vrstvy přes 100 do 150 mm</t>
  </si>
  <si>
    <t>viz výkresy D.2.10.2, D.2.10.3
obetonování štětovnic
plocha x tloušťka obetonování
15.015*0.68 přehrážka na odtoku=10,210 [A]
2.39*0.68 přehrážka na nátoku=1,625 [B]
Celkem: A+B=11,835 [C]
Celkem: C=11,835 [D]</t>
  </si>
  <si>
    <t>viz výkresy D.2.10.2, D.2.10.3
obetonování štětovnic
15.015*2+0.68*1.5+0.68*2.4 přehrážka na odtoku=32,682 [A]
2.39*2+0.68*0.6*2 přehrážka na nátoku=5,596 [B]
Celkem: A+B=38,278 [C]
Celkem: C=38,278 [D]</t>
  </si>
  <si>
    <t>553423411</t>
  </si>
  <si>
    <t xml:space="preserve">brána kovová dvoukřídlová 1500x3916 mm
</t>
  </si>
  <si>
    <t>348942131R</t>
  </si>
  <si>
    <t>Zábradlí ocelové osazené do bloků z betonu ze dvou vodorovných trubek
Zábradlí ocelové přímé nebo v oblouku výšky 1,1 m ze sloupků z trubek průměru 51 mm s osazením do bloků z betonu prostého rozměru 200x200x500 mm ze dvou vodorovných trubek průměru 51 mm</t>
  </si>
  <si>
    <t>45.5+20.0=65,500 [A]
Celkem: A=65,500 [B]</t>
  </si>
  <si>
    <t>(10.222+3.6)*0.68 obetonování štětovnic=9,399 [A]
Celkem: A=9,399 [B]
Celkem: B=9,399 [C]</t>
  </si>
  <si>
    <t>451561111</t>
  </si>
  <si>
    <t>Lože pod dlažby z kameniva drceného drobného vrstva tl do 100 mm
Lože pod dlažby z kameniva drceného drobného, tl. vrstvy do 100 mm</t>
  </si>
  <si>
    <t>465513327</t>
  </si>
  <si>
    <t>Dlažba z lomového kamene na cementovou maltu s vyspárováním tl 300 mm pro hydromeliorace
Dlažba z lomového kamene lomařsky upraveného na cementovou maltu, s vyspárováním cementovou maltou, tl. kamene 300 mm</t>
  </si>
  <si>
    <t>306.0 dno a svahy jímky viz výkres D.2.10.2=306,000 [A]
Celkem: A=306,000 [B]</t>
  </si>
  <si>
    <t>465519327</t>
  </si>
  <si>
    <t>Příplatek za dlažbu v pruhu užším než čtyřnásobek tloušťky tl 300 mm
Dlažba z lomového kamene lomařsky upraveného Příplatek k cenám za dlažbu v pruhu užším než čtyřnásobek tloušťky dlažby, tl. kamene 300 mm</t>
  </si>
  <si>
    <t>564831111</t>
  </si>
  <si>
    <t>Podklad ze štěrkodrtě ŠD tl 100 mm</t>
  </si>
  <si>
    <t>viz výkres D.2.10.4, D.2.10.6
590.92 komunikace - plocha změřena v příčných řezech=590,920 [A]
96+102 jímka - viz situace=198,000 [B]
Celkem: A+B=788,920 [C]
Celkem: C=788,920 [D]</t>
  </si>
  <si>
    <t>581121115</t>
  </si>
  <si>
    <t>Kryt cementobetonový vozovek skupiny CB I tl 150 mm
Kryt cementobetonový silničních komunikací skupiny CB I tl. 150 mm</t>
  </si>
  <si>
    <t>plochy dobetonávek 
komunikace viz výkres D.2.10.4
0.83+0.84+0.671+0.854+0.61+0.74+0.74=5,285 [A]
0.88+0.75+0.28+0.92+0.9+0.87=4,600 [B]
jímka viz výkres D.2.10.2
2.35+19.6=21,950 [C]
Celkem: A+B+C=31,835 [D]
Celkem: D=31,835 [E]</t>
  </si>
  <si>
    <t>584121111</t>
  </si>
  <si>
    <t>Osazení silničních dílců z ŽB do lože z kameniva těženého tl 40 mm
Osazení silničních dílců ze železového betonu s podkladem z kameniva těženého do tl. 40 mm jakéhokoliv druhu a velikosti</t>
  </si>
  <si>
    <t>131.0*3.0 komunikace=393,000 [A]
96+102 dno sedim. jímky=198,000 [B]
Celkem: A+B=591,000 [C]
Celkem: C=591,000 [D]</t>
  </si>
  <si>
    <t>593813000</t>
  </si>
  <si>
    <t xml:space="preserve">panel silniční s úkosem 300x100x15 cm
</t>
  </si>
  <si>
    <t>593813200</t>
  </si>
  <si>
    <t xml:space="preserve">panel silniční 300x200x15 cm
</t>
  </si>
  <si>
    <t>130/2=65,000 [A] "komunikace"
16+17=33,000 [B] "dno jímky"
Celkem: A+B=98,000 [C]</t>
  </si>
  <si>
    <t>13.7*1.5+6.7*0.6 obetonování štětovnic=24,570 [A]
Celkem: A=24,570 [B]
Celkem: B=24,570 [C]</t>
  </si>
  <si>
    <t>24,57*0,00035=0,009 [A] 'Přepočtené koeficientem množství</t>
  </si>
  <si>
    <t>24.57=24,570 [A]
Celkem: A=24,570 [B]</t>
  </si>
  <si>
    <t>24,57*0,00045=0,011 [A] 'Přepočtené koeficientem množství</t>
  </si>
  <si>
    <t>Dokončovací práce - nátěry</t>
  </si>
  <si>
    <t>783</t>
  </si>
  <si>
    <t>783344201</t>
  </si>
  <si>
    <t>Základní antikorozní jednonásobný polyuretanový nátěr zámečnických konstrukcí
Základní antikorozní nátěr zámečnických konstrukcí jednonásobný syntetický polyuretanový</t>
  </si>
  <si>
    <t>(2*3.14159265359*0.027*0.027+2*3.14159265359*0.027*65.5) zábradlí=11,116 [A]
Celkem: A=11,116 [B]</t>
  </si>
  <si>
    <t>783347101</t>
  </si>
  <si>
    <t>Krycí jednonásobný polyuretanový nátěr zámečnických konstrukcí
Krycí nátěr (email) zámečnických konstrukcí jednonásobný syntetický polyuretanový</t>
  </si>
  <si>
    <t>PS 2.03</t>
  </si>
  <si>
    <t>MOBILNÍ HRAZENÍ V ULICI RYBÁŘE</t>
  </si>
  <si>
    <t>Práce a dodávky PSV</t>
  </si>
  <si>
    <t>PSV</t>
  </si>
  <si>
    <t>HR2.3001</t>
  </si>
  <si>
    <t>Hrazení v ul. Rybáře - plánování, příprava a přeprava</t>
  </si>
  <si>
    <t>HR2.3002</t>
  </si>
  <si>
    <t>Hrazení v ul. Rybáře - montáž sestavy</t>
  </si>
  <si>
    <t>PS 2.04.1</t>
  </si>
  <si>
    <t>UZÁVĚR NA PŠOVCE</t>
  </si>
  <si>
    <t>Armatury vzpěrných vrat</t>
  </si>
  <si>
    <t>1.</t>
  </si>
  <si>
    <t>1.1</t>
  </si>
  <si>
    <t>Těsnící_nosníky  ve vrátňových výklencích budou prodlouženy o 0,78m  na navýšenou úroveň 162,58 Nosníky jsou válcovaného profilu U200 s nerezovou těsnící plocho
Těsnící_nosníky  ve vrátňových výklencích budou prodlouženy o 0,78m  na navýšenou úroveň 162,58 Nosníky jsou válcovaného profilu U200 s nerezovou těsnící plochou =100x10. Prodloužení  bude navařeno v pokračování stávajících nosníků, zafixováno „ztracenou“ vzpěrou a zabetonováno v primárním betonu navýšení plata.</t>
  </si>
  <si>
    <t>1.4</t>
  </si>
  <si>
    <t>Skříně_závěsu_obojkového_ložiska zůstávají beze změn, pouze původní rámečky krytu výklenku se odstraní a nový rámeček se osadí na navýšenou úroveň plata ohlaví.
Skříně_závěsu_obojkového_ložiska zůstávají beze změn, pouze původní rámečky krytu výklenku se odstraní a nový rámeček se osadí na navýšenou úroveň plata ohlaví. Ve tvaru víceúhelníkového výklenku skříně bude bednění opatřeno na úrovni nového plata novým úhelníkovým rámečkem a ten bude zabetonován v primárním betonu navýšení plata.</t>
  </si>
  <si>
    <t>1.5</t>
  </si>
  <si>
    <t>Závěsy_pohonu_vrátní zůstává beze změn, pouze původní rámečky krytu výklenku se odstraní a nový rámeček se osadí na navýšenou úroveň plata ohlaví. Ve tvaru lich
Závěsy_pohonu_vrátní zůstává beze změn, pouze původní rámečky krytu výklenku se odstraní a nový rámeček se osadí na navýšenou úroveň plata ohlaví. Ve tvaru lichoběžníkového výklenku pohonu bude bednění opatřeno na úrovni nového plata novým úhelníkovým rámečkem a ten bude zabetonován v primárním betonu navýšení plata.</t>
  </si>
  <si>
    <t>Vratně vzpěrných vrat</t>
  </si>
  <si>
    <t>2.</t>
  </si>
  <si>
    <t>2.1</t>
  </si>
  <si>
    <t>Tělesa - Podstata úpravy  vrátní spočívá v navýšení  obšívkového plechu tl.10mm o 0,78m na požadovanou úroveň v celé šířce vrátně, tj. od roviny srazového těsně
Tělesa - Podstata úpravy  vrátní spočívá v navýšení  obšívkového plechu tl.10mm o 0,78m na požadovanou úroveň v celé šířce vrátně, tj. od roviny srazového těsnění  po rovinu bočního těsnění ve vrátňovém výklenku.   V pokračování svislých nosníků bude nad lávkovým nosníkem doplněno vyztužení obšívkového plechu svislými tvarovanými rožnicemi, jejichž horní konce budou navzájem propojeny průběžnou vodorovnou  výztuhou okraje obšívky (L120x80x10). Na odpovídající míru jako vrátně budou prodlouženy všechny prvky srazového i bočního těsnění vrátní.</t>
  </si>
  <si>
    <t>2.3</t>
  </si>
  <si>
    <t>Přechodová_lávka - Nosné nohy lávek na straně u obšívky zůstanou beze změn a spočinou svými patkami na vodorovné výztuze okraje obšívky. Nosné nohy lávek  (L60x
Přechodová_lávka - Nosné nohy lávek na straně u obšívky zůstanou beze změn a spočinou svými patkami na vodorovné výztuze okraje obšívky. Nosné nohy lávek  (L60x6) na protilehlé straně budou prodlouženy o 0,54 m tak, aby se  jinak neupravené lávky  dostaly na  požadovanou míru nad navýšeným platem.</t>
  </si>
  <si>
    <t>Provizorní hrazení</t>
  </si>
  <si>
    <t>3.</t>
  </si>
  <si>
    <t>3.1</t>
  </si>
  <si>
    <t>Provizorní_hrazení slouží za běžných vodních stavů, počet a provedení vlastních plovoucích hradidel se navýšením protipovodňové ochrany nemění. Svislé vedení pr
Provizorní_hrazení slouží za běžných vodních stavů, počet a provedení vlastních plovoucích hradidel se navýšením protipovodňové ochrany nemění. Svislé vedení provizorního hrazení na straně Labe bude prodlouženo na navýšenou úroveň 162,58 v obou bočních zdech ohlaví., Svislé vedení provizorního hrazení na straně Pšovky  bude v pravé boční  zdi ohlaví  prodlouženo na navýšenou úroveň 162,58, v levé zdi, která se na svém konci za výklenkem žebříku nebude navyšovat, zůstane drážka beze změny., Prodloužení  bude navařeno v pokračování stávajících nosníků, zafixováno „ztracenou“ vzpěrou a zabetonováno v primárním betonu navýšení plata.</t>
  </si>
  <si>
    <t>Výstroj uzávěru</t>
  </si>
  <si>
    <t>4.</t>
  </si>
  <si>
    <t>4.1</t>
  </si>
  <si>
    <t>Vodorovné kování_hran ohlaví na obou zdech se odstraní, nové shodné se osadí na navýšenou úroveň 162,58, kování nenavýšené části levé zdi  za výklenkem žebříku
Vodorovné kování_hran ohlaví na obou zdech se odstraní, nové shodné se osadí na navýšenou úroveň 162,58, kování nenavýšené části levé zdi  za výklenkem žebříku zůstane bez úprav. Svislá kování hran stěn ochranného ohlaví se prodlouží o 0,78m a propojí s vodorovným kováním hran plata. Prvky kování hran se upevní v bednění a zabetonují v primárním betonu navýšení plata. Oblina převýšeného kování vodorovných hran bude následně vyplněna cementovou zálivkou.</t>
  </si>
  <si>
    <t>4.2</t>
  </si>
  <si>
    <t>Novým prvkem budou ocelové_schody se zábradlím z navýšené úrovně 162,58 na původní úroveň  konce levé (ve směru toku Pšovky) zdi 161,80 za výklenkem žebříku.
Novým prvkem budou ocelové_schody se zábradlím z navýšené úrovně 162,58 na původní úroveň  konce levé (ve směru toku Pšovky) zdi 161,80 za výklenkem žebříku.</t>
  </si>
  <si>
    <t>4.3</t>
  </si>
  <si>
    <t>Stávající plechové_kryty pohonu a obojkového ložiska se přemístí do nových rámečků výklenků na zvýšené úrovni plata. Veškeré stávající zábradlí bude instalováno
Stávající plechové_kryty pohonu a obojkového ložiska se přemístí do nových rámečků výklenků na zvýšené úrovni plata. Veškeré stávající zábradlí bude instalováno na novou úroveň plata v původním provedení pomocí nových mechanických kotevních prvků - dodávka stavby.</t>
  </si>
  <si>
    <t>Nátěry</t>
  </si>
  <si>
    <t>6.</t>
  </si>
  <si>
    <t>6.1</t>
  </si>
  <si>
    <t>0.4 1.1=0,400 [D]
0.8 1.4=0,800 [E]
2.0 1.5=2,000 [F]
Mezisoučet: D+E+F=3,200 [G]
40.0 2.1=40,000 [H]
4.0 2.3=4,000 [I]
Mezisoučet: H+I=44,000 [J]
7.0 3.1=7,000 [K]
Mezisoučet: K=7,000 [L]
10.0 4.1=10,000 [M]
4.0 4.2=4,000 [N]
Mezisoučet: M+N=14,000 [O]
Celkem: D+E+F+H+I+K+M+N=68,200 [P]
Celkem: P=68,200 [Q]</t>
  </si>
  <si>
    <t>PS 2.04.2</t>
  </si>
  <si>
    <t>POHONY VRAT A ROZVODY</t>
  </si>
  <si>
    <t>RM1.2 - Přeložení RM1.2 na pravém břehu s konstrukcí do vyšší polohy</t>
  </si>
  <si>
    <t>odpojení kabelů silových do 5x4
odpojení kabelů silových do 5x4</t>
  </si>
  <si>
    <t>02</t>
  </si>
  <si>
    <t>odpojení kabelů propojovacích do 14x1
odpojení kabelů propojovacích do 14x1</t>
  </si>
  <si>
    <t>03</t>
  </si>
  <si>
    <t>odpojení kabelů od čidel
odpojení kabelů od čidel</t>
  </si>
  <si>
    <t>04</t>
  </si>
  <si>
    <t>odpojení vodičů pospojování, uzemnění
odpojení vodičů pospojování, uzemnění</t>
  </si>
  <si>
    <t>05</t>
  </si>
  <si>
    <t>demontáž konektoru
demontáž konektoru</t>
  </si>
  <si>
    <t>06</t>
  </si>
  <si>
    <t>číslování žil, štítkování
číslování žil, štítkování</t>
  </si>
  <si>
    <t>07</t>
  </si>
  <si>
    <t>demontáž skříně RM1.2, venkovní rozvodnice na rámu š.750,hl.300,v.1000, střecha,vyzbrojené s přístroji, svorkami
demontáž skříně RM1.2, venkovní rozvodnice na rámu š.750,hl.300,v.1000, střecha,vyzbrojené s přístroji, svorkami</t>
  </si>
  <si>
    <t>08</t>
  </si>
  <si>
    <t>demontáž ocelového rámu U80 rozvodnice š.750,v.2200
demontáž ocelového rámu U80 rozvodnice š.750,v.2200</t>
  </si>
  <si>
    <t>09</t>
  </si>
  <si>
    <t>uskladnění skříně, balení, doprava
uskladnění skříně, balení, doprava</t>
  </si>
  <si>
    <t>10</t>
  </si>
  <si>
    <t>čištění skříní zvenku, zevnitř, oprava pantů, zámků
čištění skříní zvenku, zevnitř, oprava pantů, zámků</t>
  </si>
  <si>
    <t>11</t>
  </si>
  <si>
    <t>demontáže kabelů a vodičů z dosavadních tras
demontáže kabelů a vodičů z dosavadních tras</t>
  </si>
  <si>
    <t>12</t>
  </si>
  <si>
    <t>odpojení stožárů venkovního osvětlení
odpojení stožárů venkovního osvětlení</t>
  </si>
  <si>
    <t>13</t>
  </si>
  <si>
    <t>demontáž svítidel venkovního osvětlení se stožáry, příruba
demontáž svítidel venkovního osvětlení se stožáry, příruba</t>
  </si>
  <si>
    <t>14</t>
  </si>
  <si>
    <t>uskladnění stožárů, balení, doprava
uskladnění stožárů, balení, doprava</t>
  </si>
  <si>
    <t>15</t>
  </si>
  <si>
    <t>demontáž venkovních spínačů, ponorné sondy,skladnění,popis
demontáž venkovních spínačů, ponorné sondy,skladnění,popis</t>
  </si>
  <si>
    <t>16</t>
  </si>
  <si>
    <t>izolování kabelů , ochrana
izolování kabelů , ochrana</t>
  </si>
  <si>
    <t>17</t>
  </si>
  <si>
    <t>utěsnění chrániček před spadem nečistot
utěsnění chrániček před spadem nečistot</t>
  </si>
  <si>
    <t>18</t>
  </si>
  <si>
    <t>označení svorkovnic k budoucímu přepojování v rozvaděčích
označení svorkovnic k budoucímu přepojování v rozvaděčích</t>
  </si>
  <si>
    <t>19</t>
  </si>
  <si>
    <t>uložení dat z řídící jednotky
uložení dat z řídící jednotky</t>
  </si>
  <si>
    <t>20</t>
  </si>
  <si>
    <t>oprava závěsů dveří skříní, oprava zámků, oprava těsnění skříní
oprava závěsů dveří skříní, oprava zámků, oprava těsnění skříní</t>
  </si>
  <si>
    <t>21</t>
  </si>
  <si>
    <t>odpojení kabelů z rozvodnice RM1.2
odpojení kabelů z rozvodnice RM1.2</t>
  </si>
  <si>
    <t>22</t>
  </si>
  <si>
    <t>demontáž rozvodnice RM1.2 z rámu
demontáž rozvodnice RM1.2 z rámu</t>
  </si>
  <si>
    <t>DR - Demontáž rámu rozvodnice RM1.2</t>
  </si>
  <si>
    <t>24</t>
  </si>
  <si>
    <t>izolování kabelů v šachtě, ochrana
izolování kabelů v šachtě, ochrana</t>
  </si>
  <si>
    <t>25</t>
  </si>
  <si>
    <t>nová nosná konstrukce profil U80, pozinkovaná pro RM1.2
nová nosná konstrukce profil U80, pozinkovaná pro RM1.2</t>
  </si>
  <si>
    <t>RM1.2 - RM1.2</t>
  </si>
  <si>
    <t>26</t>
  </si>
  <si>
    <t>CYKY-J 5x4
CYKY-J 5x4</t>
  </si>
  <si>
    <t>27</t>
  </si>
  <si>
    <t>YCY-JZ 8x1,5
YCY-JZ 8x1,5</t>
  </si>
  <si>
    <t>28</t>
  </si>
  <si>
    <t>lano pospojování
lano pospojování</t>
  </si>
  <si>
    <t>29</t>
  </si>
  <si>
    <t>JYTY-J 14x1
JYTY-J 14x1</t>
  </si>
  <si>
    <t>30</t>
  </si>
  <si>
    <t>YCY-JZ 4x1
YCY-JZ 4x1</t>
  </si>
  <si>
    <t>KON - s konektory</t>
  </si>
  <si>
    <t>31</t>
  </si>
  <si>
    <t>V1-W-20m-PUR
V1-W-20m-PUR</t>
  </si>
  <si>
    <t>32</t>
  </si>
  <si>
    <t>33</t>
  </si>
  <si>
    <t>34</t>
  </si>
  <si>
    <t>35</t>
  </si>
  <si>
    <t>Ukončení  kabelů a vodičů
Ukončení  kabelů a vodičů</t>
  </si>
  <si>
    <t>36</t>
  </si>
  <si>
    <t>Spojkování kabelů v šachtách spojkou, voděodolnou, doklad
Spojkování kabelů v šachtách spojkou, voděodolnou, doklad</t>
  </si>
  <si>
    <t>37</t>
  </si>
  <si>
    <t>Trubka zvlášť odolná, 1250N- d16-HFBS na koncové spínače
Trubka zvlášť odolná, 1250N- d16-HFBS na koncové spínače</t>
  </si>
  <si>
    <t>38</t>
  </si>
  <si>
    <t>a k závěsu vrat.      Koleno na trubku HFBS
a k závěsu vrat.      Koleno na trubku HFBS</t>
  </si>
  <si>
    <t>39</t>
  </si>
  <si>
    <t>Upevňovací materiál, vrtání otvorů do betonu
Upevňovací materiál, vrtání otvorů do betonu</t>
  </si>
  <si>
    <t>40</t>
  </si>
  <si>
    <t>Chemické patrony  RG M6 vnitřní závit
Chemické patrony  RG M6 vnitřní závit</t>
  </si>
  <si>
    <t>41</t>
  </si>
  <si>
    <t>Trubka ohebná d 13,5
Trubka ohebná d 13,5</t>
  </si>
  <si>
    <t>42</t>
  </si>
  <si>
    <t>Trubka ohebná d 16
Trubka ohebná d 16</t>
  </si>
  <si>
    <t>43</t>
  </si>
  <si>
    <t>Trubka tuhá d 13,5
Trubka tuhá d 13,5</t>
  </si>
  <si>
    <t>44</t>
  </si>
  <si>
    <t>Trubka ohebná d 42
Trubka ohebná d 42</t>
  </si>
  <si>
    <t>45</t>
  </si>
  <si>
    <t>Trubka ohebná d 90
Trubka ohebná d 90</t>
  </si>
  <si>
    <t>46</t>
  </si>
  <si>
    <t>Trubka tuhá do země d 90
Trubka tuhá do země d 90</t>
  </si>
  <si>
    <t>47</t>
  </si>
  <si>
    <t>Připevňovací materiál
Připevňovací materiál</t>
  </si>
  <si>
    <t>48</t>
  </si>
  <si>
    <t>výkop rýhy do š.60,hl.80cm, z.tř.3
výkop rýhy do š.60,hl.80cm, z.tř.3</t>
  </si>
  <si>
    <t>49</t>
  </si>
  <si>
    <t>Krabice ACIDUR s víkem
Krabice ACIDUR s víkem</t>
  </si>
  <si>
    <t>50</t>
  </si>
  <si>
    <t>Krabice se svorkovnicí ke spojkování kabelů IP68
Krabice se svorkovnicí ke spojkování kabelů IP68</t>
  </si>
  <si>
    <t>51</t>
  </si>
  <si>
    <t>Propojení kovových konstrukcí v objektu
Propojení kovových konstrukcí v objektu</t>
  </si>
  <si>
    <t>52</t>
  </si>
  <si>
    <t>Měření zemního odporu
Měření zemního odporu</t>
  </si>
  <si>
    <t>53</t>
  </si>
  <si>
    <t>Utěsnění otvorů d100 pěnou odolnou proti vodě h=1m, certifikát
Utěsnění otvorů d100 pěnou odolnou proti vodě h=1m, certifikát</t>
  </si>
  <si>
    <t>54</t>
  </si>
  <si>
    <t>Pomocné práce, sekání, drážky
Pomocné práce, sekání, drážky</t>
  </si>
  <si>
    <t>55</t>
  </si>
  <si>
    <t>Vyhledání obvodů, členění, uložení k vývodům
Vyhledání obvodů, členění, uložení k vývodům</t>
  </si>
  <si>
    <t>56</t>
  </si>
  <si>
    <t>Sestavení, kontrola programového zadání
Sestavení, kontrola programového zadání</t>
  </si>
  <si>
    <t>57</t>
  </si>
  <si>
    <t>Programování, zkušební provoz
Programování, zkušební provoz</t>
  </si>
  <si>
    <t>58</t>
  </si>
  <si>
    <t>Koordinační jednání
Koordinační jednání</t>
  </si>
  <si>
    <t>59</t>
  </si>
  <si>
    <t>Kompletace elektroinstalace v úseku
Kompletace elektroinstalace v úseku</t>
  </si>
  <si>
    <t>60</t>
  </si>
  <si>
    <t>61</t>
  </si>
  <si>
    <t>62</t>
  </si>
  <si>
    <t>63</t>
  </si>
  <si>
    <t>64</t>
  </si>
  <si>
    <t>pomocné a přidružené výkony 6% z montáží
pomocné a přidružené výkony 6% z montáží</t>
  </si>
  <si>
    <t>65</t>
  </si>
  <si>
    <t>doprava  a přesuny 3% z dodávek
doprava  a přesuny 3% z dodávek</t>
  </si>
  <si>
    <t>PS 2.05.1</t>
  </si>
  <si>
    <t>PS 2.05.1.1</t>
  </si>
  <si>
    <t>Čerpací stanice</t>
  </si>
  <si>
    <t>Další práce na čerpadlech</t>
  </si>
  <si>
    <t>Č008</t>
  </si>
  <si>
    <t>Navýšení výkonu čerpadel
Navýšení výkonu čerpadel</t>
  </si>
  <si>
    <t>Č009</t>
  </si>
  <si>
    <t>jeřábnické práce DMTZ čerpadel
jeřábnické práce DMTZ čerpadel</t>
  </si>
  <si>
    <t>Č010</t>
  </si>
  <si>
    <t>jeřábnické práce MTZ čerpadel
jeřábnické práce MTZ čerpadel</t>
  </si>
  <si>
    <t>Č011</t>
  </si>
  <si>
    <t>výměna pohonů armatur (klapek)
výměna pohonů armatur (klapek)</t>
  </si>
  <si>
    <t>PS 2.05.1.2</t>
  </si>
  <si>
    <t>část PHr bazénu ČS</t>
  </si>
  <si>
    <t>Vedení PHr bazénu ČS</t>
  </si>
  <si>
    <t>1.1.1</t>
  </si>
  <si>
    <t>Vedení_1  - Na stěně bazénu, protilehlé čerpací stanici je chemickými nerezovými kotvami M24 v proměnné rozteči upevněno kompletní vedení hlavic hradidel. Veden
Vedení_1  - Na stěně bazénu, protilehlé čerpací stanici je chemickými nerezovými kotvami M24 v proměnné rozteči upevněno kompletní vedení hlavic hradidel. Vedení je svařeno ze základové desky tl.20 mm a  bočnic U200. Mezi bočnicemi vyztuženými rožnicemi je základová deska zesílena vložkou tl.16. Přitlačovací šrouby M16 v nábojích vevařených v jedné bočnici jsou určeny k vyrovnání osazovaných hradidel.</t>
  </si>
  <si>
    <t>1.1.2</t>
  </si>
  <si>
    <t>Těsnící_zálivka - Pod vedením je povrch železobetonové stěny zdrsněn do hl. 2cm. Po rektifikaci vedení se těsnící komora zalije mírně expanzní cementovou zálivk
Těsnící_zálivka - Pod vedením je povrch železobetonové stěny zdrsněn do hl. 2cm. Po rektifikaci vedení se těsnící komora zalije mírně expanzní cementovou zálivkou SikaGrout-212. Po jejím vytvrzení se kotevní šrouby (M24) dotáhnou a rektifikační šrouby (M16) odříznou.</t>
  </si>
  <si>
    <t>1.2.1</t>
  </si>
  <si>
    <t>Vedení_2  -Na stěně rohu bazénu u čerpací stanice je chemickými nerezovými kotvami M12 upevněna opěra hlavic hradidel. Opěra (Vedení 2) je svařena z úhelníku L2
Vedení_2  -Na stěně rohu bazénu u čerpací stanice je chemickými nerezovými kotvami M12 upevněna opěra hlavic hradidel. Opěra (Vedení 2) je svařena z úhelníku L200x100x10 a profilu =90x10. Při okrajích opěry jsou vevařeny nerezové náboje pro kotvení a rektifikaci Vedení 2 a pro připojení Vedení 3.</t>
  </si>
  <si>
    <t>1.2.2</t>
  </si>
  <si>
    <t>Těsnící_zálivka - Pod vedením je povrch železobetonové stěny zdrsněn do hl. 2cm. Po rektifikaci vedení se těsnící komora zalije mírně expanzní cementovou zálivk
Těsnící_zálivka - Pod vedením je povrch železobetonové stěny zdrsněn do hl. 2cm. Po rektifikaci vedení se těsnící komora zalije mírně expanzní cementovou zálivkou SikaGrout-212. Po jejím vytvrzení se kotevní šrouby (M12) dotáhnou a rektifikační šrouby (M16) odříznou.</t>
  </si>
  <si>
    <t>1.3</t>
  </si>
  <si>
    <t>Vedení_3  -Vedení 3 po připojení šrouby M20 k vedení 2 doplní opěru do kompletního vedení hlavic hradidel. Vedení 3 je svařeno ze zhraněného plechového profilu
Vedení_3  -Vedení 3 po připojení šrouby M20 k vedení 2 doplní opěru do kompletního vedení hlavic hradidel. Vedení 3 je svařeno ze zhraněného plechového profilu Zhr.L358x200x8 a lemových plocháčů =70x8 a =50x8. Celek je vyztužen žebry tl.10. Spodní okraj vedení je opatřen třmeny pro nasazení na trny o36, osazené chemicky do dna bazénu. K vyrovnání osazovaných hradidel v drážce slouží speciální nástroj, pro nějž je bok vedení opatřen oválnými otvory s dvojicemi opěrných žeber se žlábkem. Ve stěně vedení jsou provedeny kruhové otvory o70 pro odvedení případného nežádoucího přetlaku na hradící stěnu z opačné strany.</t>
  </si>
  <si>
    <t>Nátěry
Nátěry</t>
  </si>
  <si>
    <t>8.0 1.1.1=8,000 [A]
1.8 1.2.1=1,800 [B]
6.0 1.3=6,000 [C]
Celkem: A+B+C=15,800 [D]
Celkem: D=15,800 [E]</t>
  </si>
  <si>
    <t>PS 2.05.2</t>
  </si>
  <si>
    <t>MOTOROVÉ ROZVODY</t>
  </si>
  <si>
    <t>pro HSI90-D1/82</t>
  </si>
  <si>
    <t>Č002</t>
  </si>
  <si>
    <t>demontáž dosavadních systémových vík s manžetou
demontáž dosavadních systémových vík s manžetou</t>
  </si>
  <si>
    <t>systémová víka v průchodech kabelů mezi TS a čerpací stanicí</t>
  </si>
  <si>
    <t>011</t>
  </si>
  <si>
    <t>Č001</t>
  </si>
  <si>
    <t>pro HSI90-D6/20</t>
  </si>
  <si>
    <t>Č003</t>
  </si>
  <si>
    <t>montáž systémových vík s manžetou HSI90-D1/82
montáž systémových vík s manžetou HSI90-D1/82</t>
  </si>
  <si>
    <t>Č004</t>
  </si>
  <si>
    <t>montáž systémových vík s manžetou HSI90-D6/20
montáž systémových vík s manžetou HSI90-D6/20</t>
  </si>
  <si>
    <t>Č005</t>
  </si>
  <si>
    <t>universální nářadí pro demontáž a montáž systémových vík
universální nářadí pro demontáž a montáž systémových vík</t>
  </si>
  <si>
    <t>Č006</t>
  </si>
  <si>
    <t>Č007</t>
  </si>
  <si>
    <t>Č012</t>
  </si>
  <si>
    <t>Technologie rozvaděče
Technologie rozvaděče</t>
  </si>
  <si>
    <t>PS 2.06</t>
  </si>
  <si>
    <t>2 transformáty 630kVA - na straně NN doplněn vždy 1 kabel AYKY 3x240+120</t>
  </si>
  <si>
    <t>TR</t>
  </si>
  <si>
    <t>PS01</t>
  </si>
  <si>
    <t>demontáž a montáž plechového zákrytu
demontáž a montáž plechového zákrytu</t>
  </si>
  <si>
    <t xml:space="preserve">H         </t>
  </si>
  <si>
    <t>PS02</t>
  </si>
  <si>
    <t>demontáž a montáž roštů podlahy
demontáž a montáž roštů podlahy</t>
  </si>
  <si>
    <t>PS03</t>
  </si>
  <si>
    <t>demontáž a montáž částí skříní rozvaděče NN
demontáž a montáž částí skříní rozvaděče NN</t>
  </si>
  <si>
    <t>PS04</t>
  </si>
  <si>
    <t>odpojení kabelových ok na vývodech z transformátorů
odpojení kabelových ok na vývodech z transformátorů</t>
  </si>
  <si>
    <t>PS05</t>
  </si>
  <si>
    <t>nové připojovací praporky pro 4 kabelová oka
nové připojovací praporky pro 4 kabelová oka</t>
  </si>
  <si>
    <t>PS06</t>
  </si>
  <si>
    <t>odpojení kabelů v přívodech rozvaděče NN
odpojení kabelů v přívodech rozvaděče NN</t>
  </si>
  <si>
    <t>výměna připojovací 3f sady v přívodech  rozvaděčů NN</t>
  </si>
  <si>
    <t>VPS</t>
  </si>
  <si>
    <t>PS07</t>
  </si>
  <si>
    <t>pro připojení 4 vodičů -240mm2 - CS-BL-B004
pro připojení 4 vodičů -240mm2 - CS-BL-B004</t>
  </si>
  <si>
    <t>PS08</t>
  </si>
  <si>
    <t>doplnění připojovací svorky 120mm2 na PEN
doplnění připojovací svorky 120mm2 na PEN</t>
  </si>
  <si>
    <t>PS09</t>
  </si>
  <si>
    <t>uvolnění dosavadních příchytek SONAP
uvolnění dosavadních příchytek SONAP</t>
  </si>
  <si>
    <t>PS10</t>
  </si>
  <si>
    <t>přerovnání kabelů na dosavadním roštu,uvolnění místa pro další
přerovnání kabelů na dosavadním roštu,uvolnění místa pro další</t>
  </si>
  <si>
    <t>PS11</t>
  </si>
  <si>
    <t>kabel AYKY 3Bx240+120
kabel AYKY 3Bx240+120</t>
  </si>
  <si>
    <t>PS12</t>
  </si>
  <si>
    <t>ukončení kabelů oky 240 na trafu
ukončení kabelů oky 240 na trafu</t>
  </si>
  <si>
    <t>PS13</t>
  </si>
  <si>
    <t>ukončení kabelů oky 120 na trafu
ukončení kabelů oky 120 na trafu</t>
  </si>
  <si>
    <t>PS14</t>
  </si>
  <si>
    <t>přepojení dosavadních vodičů v třmenových svorkách
přepojení dosavadních vodičů v třmenových svorkách</t>
  </si>
  <si>
    <t>PS15</t>
  </si>
  <si>
    <t>ukončení vodičů 240,120 v třmenových svorkách
ukončení vodičů 240,120 v třmenových svorkách</t>
  </si>
  <si>
    <t>PS16</t>
  </si>
  <si>
    <t>příchytky SONAP pro d54
příchytky SONAP pro d54</t>
  </si>
  <si>
    <t>PS17</t>
  </si>
  <si>
    <t>PS18</t>
  </si>
  <si>
    <t>PS19</t>
  </si>
  <si>
    <t>PS20</t>
  </si>
  <si>
    <t>PS 2.07.1</t>
  </si>
  <si>
    <t>VRATA DO PŘÍSTAVU</t>
  </si>
  <si>
    <t>Těsnící_nosníky  ve vrátňových výklencích budou prodlouženy o 0,54m  na navýšenou úroveň 162,09. Nosníky jsou válcovaného profilu U200 s nerezovou těsnící ploch
Těsnící_nosníky  ve vrátňových výklencích budou prodlouženy o 0,54m  na navýšenou úroveň 162,09. Nosníky jsou válcovaného profilu U200 s nerezovou těsnící plochou =100x10. Prodloužení  bude navařeno v pokračování stávajících nosníků, zafixováno „ztracenou“ vzpěrou a zabetonováno v primárním betonu navýšení plata.</t>
  </si>
  <si>
    <t>1.2</t>
  </si>
  <si>
    <t>Opěrné_nosníky  I400 s přivařenými opěrkami zůstanou výškově beze změn, pouze dojde k instalaci mezilehlých opěrek v rovině přidaných hlavních vodorovných nosní
Opěrné_nosníky  I400 s přivařenými opěrkami zůstanou výškově beze změn, pouze dojde k instalaci mezilehlých opěrek v rovině přidaných hlavních vodorovných nosníků. Základna nové opěrky bude přivařena na líc příruby opěrného nosníku (doprostřed vzdálenosti mezi první horní a druhou stávající stoličku) bez nutnosti jeho obnažení v hloubi betonové zálivky.</t>
  </si>
  <si>
    <t>Tělesa - Podstata úpravy  vrátní spočívá v navýšení  obšívkového plechu tl.10mm o 0,54m na požadovanou úroveň v celé šířce vrátně, tj. od roviny srazového těsně
Tělesa - Podstata úpravy  vrátní spočívá v navýšení  obšívkového plechu tl.10mm o 0,54m na požadovanou úroveň v celé šířce vrátně, tj. od roviny srazového těsnění  po rovinu bočního těsnění ve vrátňovém výklenku.  Dále bude doplněn mezilehlý hlavní vodorovný nosník  o stejném průřezu jako nosníky ostatní (svařovaný profil T 970x10 + 200x20) doprostřed výšky druhého pole shora.  V rovině nově doplněného hlavního vodorovního nosníku budou umístěny nové srazové  a boční opěrky stejného provedení, jako stávající. V pokračování svislých nosníků bude nad lávkovým nosníkem doplněno vyztužení obšívkového plechu svislými tvarovanými rožnicemi, jejichž horní konce budou navzájem propojeny průběžnou vodorovnou  výztuhou okraje obšívky (L120x80x10). Na odpovídající míru jako vrátně budou prodlouženy všechny prvky srazového i bočního těsnění vrátní.</t>
  </si>
  <si>
    <t>2.4</t>
  </si>
  <si>
    <t>Přechodová_lávka - Nosné nohy lávek na straně u obšívky zůstanou beze změn a spočinou svými patkami na vodorovné výztuze okraje obšívky.
Přechodová_lávka - Nosné nohy lávek na straně u obšívky zůstanou beze změn a spočinou svými patkami na vodorovné výztuze okraje obšívky. Nosné nohy lávek  (L60x6) na protilehlé straně budou prodlouženy o 0,54 m tak, aby se  jinak neupravené lávky  dostaly na  požadovanou míru nad navýšeným platem.</t>
  </si>
  <si>
    <t>2.7</t>
  </si>
  <si>
    <t>Pohon_šoupátek - Žebra, která nesou elektromechanický samosvorný lineární pohon šoupátka, se prodlouží spolu s navýšením obšívkového plechu vrátně. Základna poh
Pohon_šoupátek - Žebra, která nesou elektromechanický samosvorný lineární pohon šoupátka, se prodlouží spolu s navýšením obšívkového plechu vrátně. Základna pohonu stavítka se tak zvýší o 0,54 m. Ovládací táhlo plnícího šoupěte bude prodlouženo nastavením trubkové části. Paralelní tyč ovládání koncových spínačů zůstává beze změn.</t>
  </si>
  <si>
    <t>Pol1</t>
  </si>
  <si>
    <t>Použití lodní, jeřábové a manipulační techniky, montážní přípravky
Použití lodní, jeřábové a manipulační techniky, montážní přípravky</t>
  </si>
  <si>
    <t>Vodorovné kování_hran ohlaví na obou zdech se odstraní, nové shodné se osadí na navýšenou úroveň 162,09, kování ve snížených profilech čel ohlaví zůstane bez úp
Vodorovné kování_hran ohlaví na obou zdech se odstraní, nové shodné se osadí na navýšenou úroveň 162,09, kování ve snížených profilech čel ohlaví zůstane bez úprav. Svislá kování hran stěn ochranného ohlaví se prodlouží o 0,54m a propojí s vodorovným kováním hran plata. Prvky kování hran se upevní v bednění a zabetonují v primárním betonu navýšení plata. Oblina převýšeného kování vodorovných hran bude následně vyplněna cementovou zálivkou.</t>
  </si>
  <si>
    <t>Svislé_žebříky v obou zdech budou prodlouženy o 0,54m, jejich stávající výstupní_madla budou posunuta a ukotvena na navýšenou úroveň plata. Vodočetné_latě budou
Svislé_žebříky v obou zdech budou prodlouženy o 0,54m, jejich stávající výstupní_madla budou posunuta a ukotvena na navýšenou úroveň plata. Vodočetné_latě budou prodlouženy na navýšenou úroveň plata 162,09.</t>
  </si>
  <si>
    <t>4.3.a</t>
  </si>
  <si>
    <t>Semafory vjezdové a výjezdové signalizace budou přemístěny na novou úroveň plata a přikotveny chemickými kotvami. Stávající plechové_kryty pohonu a obojkového l
Semafory vjezdové a výjezdové signalizace budou přemístěny na novou úroveň plata a přikotveny chemickými kotvami. Stávající plechové_kryty pohonu a obojkového ložiska se přemístí do nových rámečků výklenků na zvýšené úrovni plata. Veškeré stávající zábradlí bude instalováno na novou úroveň plata v původním provedení pomocí nových mechanických kotevních prvků - dodávka stavby.</t>
  </si>
  <si>
    <t>0.3 1.1=0,300 [A]
1.2 1.2=1,200 [B]
0.8 1.4=0,800 [C]
2.0 1.5=2,000 [D]
Mezisoučet: A+B+C+D=4,300 [E]
150.0 2.1=150,000 [F]
4.0 2.4=4,000 [G]
5.0 2.7=5,000 [H]
Mezisoučet: F+G+H=159,000 [I]
11.0 4.1=11,000 [J]
2.0 4.2=2,000 [K]
Mezisoučet: J+K=13,000 [L]
Celkem: A+B+C+D+F+G+H+J+K=176,300 [M]
Celkem: M=176,300 [N]</t>
  </si>
  <si>
    <t>PS 2.07.2</t>
  </si>
  <si>
    <t>POHONY VRAT, ROZVODY</t>
  </si>
  <si>
    <t>OD - Odpojení</t>
  </si>
  <si>
    <t>001</t>
  </si>
  <si>
    <t>odpojení kabelů silových do 5x10
odpojení kabelů silových do 5x10</t>
  </si>
  <si>
    <t>002</t>
  </si>
  <si>
    <t>003</t>
  </si>
  <si>
    <t>004</t>
  </si>
  <si>
    <t>005</t>
  </si>
  <si>
    <t>006</t>
  </si>
  <si>
    <t>007</t>
  </si>
  <si>
    <t>008</t>
  </si>
  <si>
    <t>demontáž skříní venkovního rozvaděče RM2.1, š.750,hl.420,v.1000, střecha,vyzbrojené s přístroji, svorkami
demontáž skříní venkovního rozvaděče RM2.1, š.750,hl.420,v.1000, střecha,vyzbrojené s přístroji, svorkami</t>
  </si>
  <si>
    <t>009</t>
  </si>
  <si>
    <t>demontáž soklu venkovního rozvaděče š.750,hl.420,v.500
demontáž soklu venkovního rozvaděče š.750,hl.420,v.500</t>
  </si>
  <si>
    <t>010</t>
  </si>
  <si>
    <t>demontáž skříně venkovní rozvodnice RM2.2 na rámu š.750,hl.300,v.1000, střecha,vyzbrojené s přístroji, svorkami
demontáž skříně venkovní rozvodnice RM2.2 na rámu š.750,hl.300,v.1000, střecha,vyzbrojené s přístroji, svorkami</t>
  </si>
  <si>
    <t>012</t>
  </si>
  <si>
    <t>uskladnění skříní, balení, doprava
uskladnění skříní, balení, doprava</t>
  </si>
  <si>
    <t>013</t>
  </si>
  <si>
    <t>014</t>
  </si>
  <si>
    <t>015</t>
  </si>
  <si>
    <t>016</t>
  </si>
  <si>
    <t>017</t>
  </si>
  <si>
    <t>odpojení stožárů se semafory
odpojení stožárů se semafory</t>
  </si>
  <si>
    <t>018</t>
  </si>
  <si>
    <t>demontáž venkovních semaforů se stožáry, příruba
demontáž venkovních semaforů se stožáry, příruba</t>
  </si>
  <si>
    <t>019</t>
  </si>
  <si>
    <t>020</t>
  </si>
  <si>
    <t>021</t>
  </si>
  <si>
    <t>demontáž venkovního výstražného světla na vrátních
demontáž venkovního výstražného světla na vrátních</t>
  </si>
  <si>
    <t>022</t>
  </si>
  <si>
    <t>montáž venkovního výstražného světla na vrátních
montáž venkovního výstražného světla na vrátních</t>
  </si>
  <si>
    <t>023</t>
  </si>
  <si>
    <t>024</t>
  </si>
  <si>
    <t>vyčištění šachty na obou stranách
vyčištění šachty na obou stranách</t>
  </si>
  <si>
    <t>025</t>
  </si>
  <si>
    <t>utěsnění chrániček ve dnu šachet před spadem nečistot
utěsnění chrániček ve dnu šachet před spadem nečistot</t>
  </si>
  <si>
    <t>026</t>
  </si>
  <si>
    <t>027</t>
  </si>
  <si>
    <t>028</t>
  </si>
  <si>
    <t>029</t>
  </si>
  <si>
    <t>demontáž venkovních rozvaděčů RM2.1 s podstavci,uskladnění
demontáž venkovních rozvaděčů RM2.1 s podstavci,uskladnění</t>
  </si>
  <si>
    <t>030</t>
  </si>
  <si>
    <t>upevńovací konstrukce pod rozvaděče, vrtání, hmoždinky
upevńovací konstrukce pod rozvaděče, vrtání, hmoždinky</t>
  </si>
  <si>
    <t>031</t>
  </si>
  <si>
    <t>montáž venkovních rozvaděčů RM2.1, dodávka ze skladu
montáž venkovních rozvaděčů RM2.1, dodávka ze skladu</t>
  </si>
  <si>
    <t>032</t>
  </si>
  <si>
    <t>odpojení kabelů z rozvodnice RM2.2
odpojení kabelů z rozvodnice RM2.2</t>
  </si>
  <si>
    <t>033</t>
  </si>
  <si>
    <t>demontáž rozvodnice RM2.2 z rámu
demontáž rozvodnice RM2.2 z rámu</t>
  </si>
  <si>
    <t>DR - demontáž rámu rozvodnice RM2.2</t>
  </si>
  <si>
    <t>034</t>
  </si>
  <si>
    <t>035</t>
  </si>
  <si>
    <t>nová nosná konstrukce profil U80, pozinkovaná pro RM2.2
nová nosná konstrukce profil U80, pozinkovaná pro RM2.2</t>
  </si>
  <si>
    <t>036</t>
  </si>
  <si>
    <t>Část přívodního kabelu CYKY 4x70 do přepojovací skříně
Část přívodního kabelu CYKY 4x70 do přepojovací skříně</t>
  </si>
  <si>
    <t>037</t>
  </si>
  <si>
    <t>Plastový pilíř s rozvodnicí a poj.odpínačem 250A, zemní práce
Plastový pilíř s rozvodnicí a poj.odpínačem 250A, zemní práce</t>
  </si>
  <si>
    <t>RM2.1 - RM2.1</t>
  </si>
  <si>
    <t>042</t>
  </si>
  <si>
    <t>043</t>
  </si>
  <si>
    <t>CYKY-O 3x1,5
CYKY-O 3x1,5</t>
  </si>
  <si>
    <t>044</t>
  </si>
  <si>
    <t>CYKY-J 3x1,5
CYKY-J 3x1,5</t>
  </si>
  <si>
    <t>045</t>
  </si>
  <si>
    <t>046</t>
  </si>
  <si>
    <t>047</t>
  </si>
  <si>
    <t>048</t>
  </si>
  <si>
    <t>YCY-JZ 5x1,5
YCY-JZ 5x1,5</t>
  </si>
  <si>
    <t>049</t>
  </si>
  <si>
    <t>050</t>
  </si>
  <si>
    <t>YCY-JZ HF4x1,5
YCY-JZ HF4x1,5</t>
  </si>
  <si>
    <t>051</t>
  </si>
  <si>
    <t>052</t>
  </si>
  <si>
    <t>053</t>
  </si>
  <si>
    <t>054</t>
  </si>
  <si>
    <t>055</t>
  </si>
  <si>
    <t>YCY-JZ 4x1,5
YCY-JZ 4x1,5</t>
  </si>
  <si>
    <t>056</t>
  </si>
  <si>
    <t>057</t>
  </si>
  <si>
    <t>SH1-15m se sondou
SH1-15m se sondou</t>
  </si>
  <si>
    <t>058</t>
  </si>
  <si>
    <t>SH2-15m se sondou
SH2-15m se sondou</t>
  </si>
  <si>
    <t>059</t>
  </si>
  <si>
    <t>060</t>
  </si>
  <si>
    <t>061</t>
  </si>
  <si>
    <t>062</t>
  </si>
  <si>
    <t>063</t>
  </si>
  <si>
    <t>V1-W-35m-PUR
V1-W-35m-PUR</t>
  </si>
  <si>
    <t>064</t>
  </si>
  <si>
    <t>065</t>
  </si>
  <si>
    <t>V1-W-30m-PUR
V1-W-30m-PUR</t>
  </si>
  <si>
    <t>066</t>
  </si>
  <si>
    <t>RM2.2 - RM2.2</t>
  </si>
  <si>
    <t>067</t>
  </si>
  <si>
    <t>068</t>
  </si>
  <si>
    <t>069</t>
  </si>
  <si>
    <t>070</t>
  </si>
  <si>
    <t>071</t>
  </si>
  <si>
    <t>072</t>
  </si>
  <si>
    <t>073</t>
  </si>
  <si>
    <t>074</t>
  </si>
  <si>
    <t>075</t>
  </si>
  <si>
    <t>076</t>
  </si>
  <si>
    <t>077</t>
  </si>
  <si>
    <t>078</t>
  </si>
  <si>
    <t>079</t>
  </si>
  <si>
    <t>080</t>
  </si>
  <si>
    <t>081</t>
  </si>
  <si>
    <t>082</t>
  </si>
  <si>
    <t>Trubka zvlášť odolná, 1250N- d16-HFBS na snímače,koncové sp.
Trubka zvlášť odolná, 1250N- d16-HFBS na snímače,koncové sp.</t>
  </si>
  <si>
    <t>083</t>
  </si>
  <si>
    <t>084</t>
  </si>
  <si>
    <t>085</t>
  </si>
  <si>
    <t>086</t>
  </si>
  <si>
    <t>087</t>
  </si>
  <si>
    <t>088</t>
  </si>
  <si>
    <t>089</t>
  </si>
  <si>
    <t>090</t>
  </si>
  <si>
    <t>091</t>
  </si>
  <si>
    <t>092</t>
  </si>
  <si>
    <t>093</t>
  </si>
  <si>
    <t>094</t>
  </si>
  <si>
    <t>Uzemňovací pásek FeZn 30/4 s příchytkami do betonu,uzemnění
Uzemňovací pásek FeZn 30/4 s příchytkami do betonu,uzemnění</t>
  </si>
  <si>
    <t>095</t>
  </si>
  <si>
    <t>Svorky zemniče
Svorky zemniče</t>
  </si>
  <si>
    <t>096</t>
  </si>
  <si>
    <t>Svorkovnice PA - potenciálového vyrovnání
Svorkovnice PA - potenciálového vyrovnání</t>
  </si>
  <si>
    <t>097</t>
  </si>
  <si>
    <t>098</t>
  </si>
  <si>
    <t>Svorka pospojování - pásek/vodič
Svorka pospojování - pásek/vodič</t>
  </si>
  <si>
    <t>099</t>
  </si>
  <si>
    <t>Tvarování dílu vedení
Tvarování dílu vedení</t>
  </si>
  <si>
    <t>100</t>
  </si>
  <si>
    <t>101</t>
  </si>
  <si>
    <t>102</t>
  </si>
  <si>
    <t>103</t>
  </si>
  <si>
    <t>104</t>
  </si>
  <si>
    <t>105</t>
  </si>
  <si>
    <t>106</t>
  </si>
  <si>
    <t>107</t>
  </si>
  <si>
    <t>108</t>
  </si>
  <si>
    <t>Naftový agregát
Naftový agregát</t>
  </si>
  <si>
    <t>109</t>
  </si>
  <si>
    <t>110</t>
  </si>
  <si>
    <t>PS 2.07.3</t>
  </si>
  <si>
    <t>MOBILNÍ HRAZENÍ NA VRATECH PŘÍSTAVU</t>
  </si>
  <si>
    <t>HR2.7.3001</t>
  </si>
  <si>
    <t>Hrazení na vratech - plánování, příprava a přeprava
Hrazení na vratech - plánování, příprava a přeprava</t>
  </si>
  <si>
    <t>HR2.7.3002</t>
  </si>
  <si>
    <t>Hrazení na vratech - montáž sestavy
Hrazení na vratech - montáž sestavy</t>
  </si>
  <si>
    <t>PS 2.08</t>
  </si>
  <si>
    <t>MOBILNÍ HRAZENÍ V NÁJEZDU NA UZÁVĚR PŘÍSTAVU</t>
  </si>
  <si>
    <t>HR2.8.001</t>
  </si>
  <si>
    <t>Nájezd na vrata přístavu - hrazení - plánování, příprava a přeprava
Hrazení na vratech - plánování, příprava a přeprava</t>
  </si>
  <si>
    <t>HR2.8.002</t>
  </si>
  <si>
    <t>Nájezd na vrata přístavu - hrazení - montáž sestavy
Hrazení na vratech - montáž sestavy</t>
  </si>
  <si>
    <t>SO 03</t>
  </si>
  <si>
    <t>LOKALITA VINAŘSTVÍ</t>
  </si>
  <si>
    <t>03.1</t>
  </si>
  <si>
    <t>ÚPRAVA NIVELETY KOMUNIKACE U VJEZDU DO VINAŘSTVÍ</t>
  </si>
  <si>
    <t>z pol.č.11313:13,2m3*2,4t/m3=31,680 [A]
z pol.č.11332:38,75m3*1,8t/m3=69,750 [B]
Celkem: A+B=101,430 [C]</t>
  </si>
  <si>
    <t>11313</t>
  </si>
  <si>
    <t>ODSTRANĚNÍ KRYTU ZPEVNĚNÝCH PLOCH S ASFALTOVÝM POJIVEM</t>
  </si>
  <si>
    <t>živičná vozovka:110,0m2*0,12=13,200 [A]</t>
  </si>
  <si>
    <t>živičná vozovka:110,0m2*0,25=27,500 [A]
v místě předláždění vegetačních tvárnic:45,0m2*0,25=11,250 [B]
Celkem: A+B=38,750 [C]</t>
  </si>
  <si>
    <t>živičná vozovka:110,0m2=110,000 [A]
předláždění vegetačních tvárnic:45,0m2=45,000 [B]
Celkem: A+B=155,000 [C]</t>
  </si>
  <si>
    <t>živičná vozovka:110,0m2*(0,15+0,15)+110,0m2*0,5/2=60,500 [A]
vegetační tvárnice:45,0m2*0,15=6,750 [B]
Celkem: A+B=67,250 [C]</t>
  </si>
  <si>
    <t>56340</t>
  </si>
  <si>
    <t>VOZOVKOVÉ VRSTVY ZE ŠTĚRKOPÍSKU</t>
  </si>
  <si>
    <t>vegetační tvárnice:45,0m2*0,10=4,500 [A]</t>
  </si>
  <si>
    <t>572121</t>
  </si>
  <si>
    <t>INFILTRAČNÍ POSTŘIK ASFALTOVÝ DO 1,0KG/M2</t>
  </si>
  <si>
    <t>živičná vozovka:110,0m2=110,000 [A]</t>
  </si>
  <si>
    <t>572213</t>
  </si>
  <si>
    <t>SPOJOVACÍ POSTŘIK Z EMULZE DO 0,5KG/M2
0,3KG/M2</t>
  </si>
  <si>
    <t>574A33</t>
  </si>
  <si>
    <t>ASFALTOVÝ BETON PRO OBRUSNÉ VRSTVY ACO 11 TL. 40MM</t>
  </si>
  <si>
    <t>574E46</t>
  </si>
  <si>
    <t>ASFALTOVÝ BETON PRO PODKLADNÍ VRSTVY ACP 16+, 16S TL. 50MM
ACP 16+</t>
  </si>
  <si>
    <t>58740</t>
  </si>
  <si>
    <t>PŘEDLÁŽDĚNÍ KRYTU Z VEGETAČNÍCH DÍLCŮ</t>
  </si>
  <si>
    <t>45,0m2=45,000 [A]</t>
  </si>
  <si>
    <t>58920</t>
  </si>
  <si>
    <t>VÝPLŇ SPAR MODIFIKOVANÝM ASFALTEM</t>
  </si>
  <si>
    <t>dle pol.č.919112:20,0m=20,000 [A]</t>
  </si>
  <si>
    <t>919112</t>
  </si>
  <si>
    <t>ŘEZÁNÍ ASFALTOVÉHO KRYTU VOZOVEK TL DO 100MM</t>
  </si>
  <si>
    <t>v místech napojení:2*4,50+11,00=20,000 [A]</t>
  </si>
  <si>
    <t>03.4</t>
  </si>
  <si>
    <t>NOVÁ REVIZNÍ A ČERPACÍ ŠACHTA</t>
  </si>
  <si>
    <t>dle pol.č.17120:2,826m3=2,826 [A]</t>
  </si>
  <si>
    <t>13373</t>
  </si>
  <si>
    <t>HLOUBENÍ ŠACHET ZAPAŽ I NEPAŽ TŘ. I</t>
  </si>
  <si>
    <t>pro novou šachtu:2,00*2,00*2,50=10,000 [A]</t>
  </si>
  <si>
    <t>uložení přebytečné zeminy na skládku z pol.č.13373,17411:10,0m3-7,174m3=2,826 [A]</t>
  </si>
  <si>
    <t>17411</t>
  </si>
  <si>
    <t>ZÁSYP JAM A RÝH ZEMINOU SE ZHUTNĚNÍM</t>
  </si>
  <si>
    <t>výkop(z pol.č.13373):10,0m3=10,000 [A]
vytlačená kubatura
šachta:-3,14*0,60*0,60*2,50=-2,826 [B]
Celkem: A+B=7,174 [C]</t>
  </si>
  <si>
    <t>87745</t>
  </si>
  <si>
    <t>CHRÁNIČKY PŮLENÉ Z TRUB PLAST DN DO 300MM</t>
  </si>
  <si>
    <t>ochrana stávající kanalizace:1,0m=1,000 [A]</t>
  </si>
  <si>
    <t>87834</t>
  </si>
  <si>
    <t>NASUNUTÍ PLAST TRUB DN DO 200MM DO CHRÁNIČKY</t>
  </si>
  <si>
    <t>1,0m=1,000 [A]</t>
  </si>
  <si>
    <t>89413.a</t>
  </si>
  <si>
    <t>ŠACHTY KANALIZAČNÍ Z BETON DÍLCŮ
ČERPACÍ A REVIZNÍ ŠACHTA</t>
  </si>
  <si>
    <t>na stávajícím potrubí:1ks=1,000 [A]</t>
  </si>
  <si>
    <t>89944</t>
  </si>
  <si>
    <t>VÝŘEZ, VÝSEK, ÚTES NA POTRUBÍ DN DO 200MM</t>
  </si>
  <si>
    <t>pro osazená nové šachty na stávající potrubí:2ks=2,000 [A]</t>
  </si>
  <si>
    <t>03.5</t>
  </si>
  <si>
    <t>PPO U DOMU PANA ŘEHÁKA</t>
  </si>
  <si>
    <t>zemina z pol.č.17120:57,6m3=57,600 [A]</t>
  </si>
  <si>
    <t>24,00*3,00*0,25=18,000 [A]</t>
  </si>
  <si>
    <t>13273</t>
  </si>
  <si>
    <t>HLOUBENÍ RÝH ŠÍŘ DO 2M PAŽ I NEPAŽ TŘ. I</t>
  </si>
  <si>
    <t>24,00*1,60*1,50=57,600 [A]</t>
  </si>
  <si>
    <t>uložení na skládku 
ornice dle pol.č.12110:18,0m3=18,000 [A]
zemina dle pol.č.13273:57,6m3=57,600 [B]
Celkem: A+B=75,600 [C]</t>
  </si>
  <si>
    <t>výkop(z pol.č.13273):57,6m3=57,600 [A]
vytlačená kubatura
základ(z pol.č.272325):-23,70*1,40*0,80=-26,544 [B]
Celkem: A+B=31,056 [C]</t>
  </si>
  <si>
    <t>pod zámkovou dlažbu:6,0m2=6,000 [A]</t>
  </si>
  <si>
    <t>261514</t>
  </si>
  <si>
    <t>VRTY PRO KOTVENÍ A INJEKTÁŽ TŘ V NA POVRCHU D DO 35MM</t>
  </si>
  <si>
    <t>pro kotvení do stávající zdi:40ks*0,50=20,000 [A]</t>
  </si>
  <si>
    <t>ZÁKLADY ZE ŽELEZOBETONU DO C30/37 (B37)</t>
  </si>
  <si>
    <t>pro zeď:23,70*1,40*0,80=26,544 [A]
pro schodiště:(1,98+1,65)*1,00*0,60=2,178 [B]
Celkem: A+B=28,722 [C]</t>
  </si>
  <si>
    <t>cca 150kg/m3 z pol.č.272325:28,722m3*150/1000=4,308 [A]</t>
  </si>
  <si>
    <t>282681</t>
  </si>
  <si>
    <t>INJEKTOVÁNÍ VYSOKOTLAKÉ Z JÍLOVITÝCH POJIV NA POVRCHU</t>
  </si>
  <si>
    <t>těsnící clona:24,00*3,00*0,50=36,000 [A]</t>
  </si>
  <si>
    <t>325325</t>
  </si>
  <si>
    <t>ZDI PŘEHRADNÍ ZE ŽELEZOBETONU DO C30/37 (B37)</t>
  </si>
  <si>
    <t>23,70*1,00*0,80=18,960 [A]</t>
  </si>
  <si>
    <t>325365</t>
  </si>
  <si>
    <t>VÝZTUŽ PŘEHRAD ZDÍ Z OCELI 10505, B500B</t>
  </si>
  <si>
    <t>cca 150kg/m3 z pol.č.325325:18,96m3*150/1000=2,844 [A]</t>
  </si>
  <si>
    <t>431325</t>
  </si>
  <si>
    <t>SCHODIŠŤ KONSTR ZE ŽELEZOBETONU DO C30/37 (B37)</t>
  </si>
  <si>
    <t>(0,75m2+1,05m2)*1,00=1,800 [A]</t>
  </si>
  <si>
    <t>431365</t>
  </si>
  <si>
    <t>VÝZTUŽ SCHODIŠŤ KONSTR Z BETONÁŘSKÉ OCELI 10505, B500B</t>
  </si>
  <si>
    <t>cca 150kg/m3 z pol.č.431325:1,8m3*150/1000=0,270 [A]</t>
  </si>
  <si>
    <t>pod základ:24,00*1,20*0,10=2,880 [A]
pod schody:(2,20+1,90)*1,40*0,10=0,574 [B]
Celkem: A+B=3,454 [C]</t>
  </si>
  <si>
    <t>pod zámkovou dlažbu:6,0m2*0,20=1,200 [A]</t>
  </si>
  <si>
    <t>582611</t>
  </si>
  <si>
    <t>KRYTY Z BETON DLAŽDIC SE ZÁMKEM ŠEDÝCH TL 60MM DO LOŽE Z KAM</t>
  </si>
  <si>
    <t>okolo schodiště:6,0m2=6,000 [A]</t>
  </si>
  <si>
    <t>OCHRANA IZOLACE NA POVRCHU TEXTILIÍ
300G/M2</t>
  </si>
  <si>
    <t>(23,70*1,40)*2+0,80*1,40=67,480 [A]</t>
  </si>
  <si>
    <t>87427</t>
  </si>
  <si>
    <t>POTRUBÍ Z TRUB PLASTOVÝCH ODPADNÍCH DN DO 100MM</t>
  </si>
  <si>
    <t>odvodnění skrz zeď:2*1,00=2,000 [A]</t>
  </si>
  <si>
    <t>2ks=2,000 [A]</t>
  </si>
  <si>
    <t>PŘÍKOPOVÉ ŽLABY Z BETON TVÁRNIC ŠÍŘ DO 600MM DO BETONU TL 100MM
ŠÍŘE 200MM</t>
  </si>
  <si>
    <t>podél zdi:23,0m=23,000 [A]</t>
  </si>
  <si>
    <t>DROBNÉ DOPLŇK KONSTR KOVOVÉ
VČ PŘEDEPSANÉ ZÁLIVKY</t>
  </si>
  <si>
    <t>trny d16mm pro kotvení do stávající zdi:40ks*1,00*1,58kg/m=63,200 [A]</t>
  </si>
  <si>
    <t>PS 3.06</t>
  </si>
  <si>
    <t>ČERPADLA
Ponorné kalové čerpadlo s elektrocentálou, ohebnou hadicí B 75 se spojkami, pevnou spojkou, s ochranným hadicovým obloukem a montážním příslušenstvím na parametry Q=5 l/s (18 m3/hod), H= 4,5 m</t>
  </si>
  <si>
    <t>SO 04</t>
  </si>
  <si>
    <t>LOKALITA RYBÁŘE</t>
  </si>
  <si>
    <t>04.1</t>
  </si>
  <si>
    <t>ZÍDKA - ÚSEK 1</t>
  </si>
  <si>
    <t>z pol.č.96613:2,1m3*2,0t/m3=4,200 [A]</t>
  </si>
  <si>
    <t>(16+30)*0,50=23,000 [A]</t>
  </si>
  <si>
    <t>327213</t>
  </si>
  <si>
    <t>OBKLAD ZDÍ OPĚR, ZÁRUB, NÁBŘEŽ Z LOM KAMENE</t>
  </si>
  <si>
    <t>3,8m2*0,20=0,760 [A]</t>
  </si>
  <si>
    <t>1,538m3=1,538 [A]</t>
  </si>
  <si>
    <t>0,231t=0,231 [A]</t>
  </si>
  <si>
    <t>34796.a</t>
  </si>
  <si>
    <t>STĚNY Z DÍLCŮ SKLENĚNÝCH
BEZPEČNOSTNÍ SKLO VČ SLOUPKŮ A JEJICH KOTVENÍ</t>
  </si>
  <si>
    <t>navýšení PPO:19,50*0,40=7,800 [A]</t>
  </si>
  <si>
    <t>trny d16mm pro kotvení do stávající zdi:46ks*1,00*1,58kg/m=72,680 [A]</t>
  </si>
  <si>
    <t>96613</t>
  </si>
  <si>
    <t>BOURÁNÍ KONSTRUKCÍ Z KAMENE NA MC</t>
  </si>
  <si>
    <t>2,1m3=2,100 [A]</t>
  </si>
  <si>
    <t>04.2</t>
  </si>
  <si>
    <t>ZÁKLADY PRO MOBILNÍ HRAZENÍ - ÚSEK 2</t>
  </si>
  <si>
    <t>zemina z pol.č.17120:3,2m3=3,200 [A]</t>
  </si>
  <si>
    <t>z pol.č.11313:1,2m3*2,4t/m3=2,880 [A]
z pol.č.11332:2,0m3*1,8t/m3=3,600 [B]
Celkem: A+B=6,480 [C]</t>
  </si>
  <si>
    <t>10,0m2*0,12=1,200 [A]</t>
  </si>
  <si>
    <t>8,0m2*0,25=2,000 [A]</t>
  </si>
  <si>
    <t>8,00*0,40=3,200 [A]</t>
  </si>
  <si>
    <t>uložení na skládku - zemina dle pol.č.13273:3,2m3=3,200 [A]</t>
  </si>
  <si>
    <t>2,78m3=2,780 [A]</t>
  </si>
  <si>
    <t>26124</t>
  </si>
  <si>
    <t>VRTY PRO KOTVENÍ, INJEKTÁŽ A MIKROPILOTY NA POVRCHU TŘ. II D DO 200MM</t>
  </si>
  <si>
    <t>3*8=24,000 [A]</t>
  </si>
  <si>
    <t>(40*2+20)*0,50=50,000 [A]</t>
  </si>
  <si>
    <t>0,42m3=0,420 [A]</t>
  </si>
  <si>
    <t>cca 150kg/m3 z pol.č.272325:0,42m3*150/1000=0,063 [A]</t>
  </si>
  <si>
    <t>286565a</t>
  </si>
  <si>
    <t>KOTVY OCEL INJEKTOVANÉ  DÉLKY DO 8M ÚNOS PŘES 200KN
ÚNOSNOST 300kN</t>
  </si>
  <si>
    <t>3ks=3,000 [A]</t>
  </si>
  <si>
    <t>0,60*0,80=0,480 [A]</t>
  </si>
  <si>
    <t>cca 150kg/m3 z pol.č.325325:0,48m3*150/1000=0,072 [A]</t>
  </si>
  <si>
    <t>0,8*0,8*0,10=0,064 [A]</t>
  </si>
  <si>
    <t>8,00*1,20=9,600 [A]</t>
  </si>
  <si>
    <t>trny d16mm pro kotvení do stávající zdi:100ks*1,00*1,58kg/m=158,000 [A]</t>
  </si>
  <si>
    <t>04.3</t>
  </si>
  <si>
    <t>NÁBŘEŽNÍ ZEĎ - ÚSEK 3</t>
  </si>
  <si>
    <t>z pol.č.11313:0,72m3*2,4t/m3=1,728 [A]
z pol.č.11332:0,8m3*1,8t/m3=1,440 [B]
Celkem: A+B=3,168 [C]</t>
  </si>
  <si>
    <t>5*1,00*1,20*0,12=0,720 [A]</t>
  </si>
  <si>
    <t>5*0,80*0,80*0,25=0,800 [A]</t>
  </si>
  <si>
    <t>5*8=40,000 [A]</t>
  </si>
  <si>
    <t>0,15m3=0,150 [A]</t>
  </si>
  <si>
    <t>cca 150kg/m3 z pol.č.272325:0,15m3*150/1000=0,023 [A]</t>
  </si>
  <si>
    <t>5ks=5,000 [A]</t>
  </si>
  <si>
    <t>5*1,00*1,20=6,000 [A]</t>
  </si>
  <si>
    <t>04.4</t>
  </si>
  <si>
    <t>ZÁKLADY PRO MOBILNÍ HRAZENÍ – ÚSEK 4</t>
  </si>
  <si>
    <t>POPLATKY ZA SKLÁDKU
VYBOURANÉ HMOTY</t>
  </si>
  <si>
    <t>z pol.č.11313:2,16m3*2,4t/m3=5,184 [A]
z pol.č.11332:4,5m3*1,8t/m3=8,100 [B]
z pol.č.96616:4,064m3*2,5t/m3=10,160 [C]
Celkem: A+B+C=23,444 [D]</t>
  </si>
  <si>
    <t>18,0m2*0,12=2,160 [A]</t>
  </si>
  <si>
    <t>18,0m2*0,25=4,500 [A]</t>
  </si>
  <si>
    <t>1,2*0,8*(2+1,3)+(0,8*0,35*3,2)=4,064 [A]</t>
  </si>
  <si>
    <t>04.5</t>
  </si>
  <si>
    <t>REKONSTRUKCE KOMUNIKACE</t>
  </si>
  <si>
    <t>150,0m2=150,000 [A]</t>
  </si>
  <si>
    <t>živičná vozovka:150,0m2*(0,15+0,15)=45,000 [A]</t>
  </si>
  <si>
    <t>živičná vozovka:150,0m2=150,000 [A]</t>
  </si>
  <si>
    <t>dle pol.č.919112:251,7m=251,700 [A]</t>
  </si>
  <si>
    <t>916342</t>
  </si>
  <si>
    <t>SMĚROV DESKY Z4 JEDNOSTR S FÓLIÍ TŘ 2 - MONTÁŽ S PŘESUNEM</t>
  </si>
  <si>
    <t>v místech napojení:251,7m=251,700 [A]</t>
  </si>
  <si>
    <t>04.6</t>
  </si>
  <si>
    <t>PPO LODĚNICE VK</t>
  </si>
  <si>
    <t>zemina z pol.č.17120:110,544m3=110,544 [A]</t>
  </si>
  <si>
    <t xml:space="preserve">z pol.č.11315:13,2m3*2,2t/m3=29,040 [A]
z pol.č.11332:33,0m3*1,8t/m3=59,400 [B]
z pol.č.96615:9,6m3*2,2t/m3=21,120 [C]
Celkem: A+B+C=109,560 [D]
</t>
  </si>
  <si>
    <t>11315</t>
  </si>
  <si>
    <t>ODSTRANĚNÍ KRYTU ZPEVNĚNÝCH PLOCH Z BETONU</t>
  </si>
  <si>
    <t>132,0m2*0,10=13,200 [A]</t>
  </si>
  <si>
    <t>132,0m2*0,25=33,000 [A]</t>
  </si>
  <si>
    <t>8,70*1,90*1,60+1,20*1,60*1,30+42,50*1,60*1,20=110,544 [A]</t>
  </si>
  <si>
    <t>uložení na skládku - zemina dle pol.č.13273:110,544m3=110,544 [A]</t>
  </si>
  <si>
    <t>69,584m3=69,584 [A]</t>
  </si>
  <si>
    <t>17,0m3+38,272m3=55,272 [A]</t>
  </si>
  <si>
    <t>cca 150kg/m3 z pol.č.272325:55,272m3*150/1000=8,291 [A]</t>
  </si>
  <si>
    <t>těsnící clona:(42,50+9,00)*3,00*0,50=77,250 [A]</t>
  </si>
  <si>
    <t>3,344m3=3,344 [A]</t>
  </si>
  <si>
    <t>cca 150kg/m3 z pol.č.325325:3,344m3*150/1000=0,502 [A]</t>
  </si>
  <si>
    <t>7,104m3=7,104 [A]</t>
  </si>
  <si>
    <t>(42,50*1,20+8,70*1,90)*2=135,060 [A]</t>
  </si>
  <si>
    <t>96615</t>
  </si>
  <si>
    <t>BOURÁNÍ KONSTRUKCÍ Z PROSTÉHO BETONU</t>
  </si>
  <si>
    <t>9,6m3=9,600 [A]</t>
  </si>
  <si>
    <t>04.7</t>
  </si>
  <si>
    <t>OPATŘENÍ NA STÁVAJÍCÍCH INŽENÝRSKÝCH SÍTÍCH</t>
  </si>
  <si>
    <t>PS 4.08</t>
  </si>
  <si>
    <t>MOBILNÍ HRAZENÍ A ČERPÁNÍ VNITŘNÍCH VOD</t>
  </si>
  <si>
    <t>úsek2:36,0m2=36,000 [A]
úsek3:88,32m2=88,320 [B]
úsek4:588,0m2=588,000 [C]
úsek5:190,0m2=190,000 [D]
Celkem: A+B+C+D=902,320 [E]</t>
  </si>
  <si>
    <t>ČERPADLA
Ponorné kalové čerpadlo s elektrocentálou, ohebnou hadicí B 75 se spojkami, pevnou spojkou, s ochranným hadicovým obloukem a montážním příslušenstvím na parametry Q=5 l/s (18 m3/hod), H= 7,5 m</t>
  </si>
  <si>
    <t>OSTATNÍ POŽADAVKY - POSUDKY, KONTROLY, REVIZNÍ ZPRÁVY
Vypracování a zajištění kontrolního a zkušebního plánu (např. laboratoře, geotech. zk.), plán BOZP</t>
  </si>
  <si>
    <t>OSTATNÍ POŽADAVKY - POSUDKY, KONTROLY, REVIZNÍ ZPRÁVY
Provedení pasportizace a monitoringu stávajících nemovitostí (před zahájením realizace prací a následně po dokončení realizace)</t>
  </si>
  <si>
    <t>OSTAT POŽADAVKY - DOKUMENTACE SKUTEČ PROVEDENÍ V PAPÍROVÉ  A DIGIT FORMĚ
Vypracování dokumentace skutečného provedení díla, návrh manipulačního řádu dokončeného díla</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</si>
</sst>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 ###\ ##0.00"/>
    <numFmt numFmtId="165" formatCode="###\ ###\ ###\ ##0.000"/>
  </numFmts>
  <fonts count="39">
    <font>
      <sz val="10"/>
      <name val="Arial"/>
      <family val="0"/>
    </font>
    <font>
      <b/>
      <sz val="11"/>
      <name val="Arial"/>
      <family val="0"/>
    </font>
    <font>
      <sz val="11"/>
      <name val="Arial"/>
      <family val="0"/>
    </font>
    <font>
      <b/>
      <sz val="10"/>
      <name val="Arial"/>
      <family val="0"/>
    </font>
    <font>
      <i/>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3D3D3"/>
        <bgColor indexed="64"/>
      </patternFill>
    </fill>
  </fills>
  <borders count="1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2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8" applyNumberFormat="0" applyAlignment="0" applyProtection="0"/>
    <xf numFmtId="0" fontId="36" fillId="26" borderId="8" applyNumberFormat="0" applyAlignment="0" applyProtection="0"/>
    <xf numFmtId="0" fontId="37" fillId="26" borderId="9" applyNumberFormat="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17">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164" fontId="1" fillId="33"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165" fontId="0" fillId="0"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protection/>
    </xf>
    <xf numFmtId="164" fontId="0" fillId="0" borderId="10" xfId="0" applyNumberFormat="1" applyFont="1" applyFill="1" applyBorder="1" applyAlignment="1" applyProtection="1">
      <alignment vertical="center"/>
      <protection/>
    </xf>
    <xf numFmtId="164" fontId="0" fillId="0" borderId="10"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64" fontId="3" fillId="33" borderId="0" xfId="0" applyNumberFormat="1" applyFont="1" applyFill="1" applyBorder="1" applyAlignment="1" applyProtection="1">
      <alignment vertical="center"/>
      <protection/>
    </xf>
    <xf numFmtId="0" fontId="4"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quotePrefix="1">
      <alignment vertical="center" wrapText="1" shrinkToFit="1"/>
      <protection/>
    </xf>
    <xf numFmtId="0" fontId="2" fillId="0" borderId="10" xfId="0" applyNumberFormat="1" applyFont="1" applyFill="1" applyBorder="1" applyAlignment="1" applyProtection="1">
      <alignment horizontal="center" vertical="center"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4"/>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20.7109375" style="0" customWidth="1"/>
    <col min="2" max="2" width="60.7109375" style="0" customWidth="1"/>
    <col min="3" max="5" width="24.7109375" style="0" customWidth="1"/>
  </cols>
  <sheetData>
    <row r="1" spans="1:2" ht="12.75" customHeight="1">
      <c r="A1" s="5" t="s">
        <v>13</v>
      </c>
      <c r="B1" t="s">
        <v>14</v>
      </c>
    </row>
    <row r="3" ht="12.75" customHeight="1">
      <c r="B3" s="1" t="s">
        <v>0</v>
      </c>
    </row>
    <row r="5" ht="12.75" customHeight="1">
      <c r="B5" s="2" t="s">
        <v>1</v>
      </c>
    </row>
    <row r="6" spans="2:8" ht="12.75" customHeight="1">
      <c r="B6" t="s">
        <v>2</v>
      </c>
      <c r="G6" t="s">
        <v>5</v>
      </c>
      <c r="H6">
        <v>0</v>
      </c>
    </row>
    <row r="7" spans="2:8" ht="12.75" customHeight="1">
      <c r="B7" s="3" t="s">
        <v>3</v>
      </c>
      <c r="C7" s="2">
        <f>SUM(C11:C54)</f>
        <v>0</v>
      </c>
      <c r="G7" t="s">
        <v>6</v>
      </c>
      <c r="H7">
        <v>15</v>
      </c>
    </row>
    <row r="8" spans="2:8" ht="12.75" customHeight="1">
      <c r="B8" s="3" t="s">
        <v>4</v>
      </c>
      <c r="C8" s="2">
        <f>SUM(E11:E54)</f>
        <v>0</v>
      </c>
      <c r="G8" t="s">
        <v>7</v>
      </c>
      <c r="H8">
        <v>21</v>
      </c>
    </row>
    <row r="10" spans="1:5" ht="12.75" customHeight="1">
      <c r="A10" s="4" t="s">
        <v>8</v>
      </c>
      <c r="B10" s="4" t="s">
        <v>9</v>
      </c>
      <c r="C10" s="4" t="s">
        <v>10</v>
      </c>
      <c r="D10" s="4" t="s">
        <v>11</v>
      </c>
      <c r="E10" s="4" t="s">
        <v>12</v>
      </c>
    </row>
    <row r="11" spans="1:5" ht="12.75" customHeight="1">
      <c r="A11" s="6" t="s">
        <v>23</v>
      </c>
      <c r="B11" s="6" t="s">
        <v>22</v>
      </c>
      <c r="C11" s="10">
        <f>'00'!H42</f>
        <v>0</v>
      </c>
      <c r="D11" s="10">
        <f>'00'!P42</f>
        <v>0</v>
      </c>
      <c r="E11" s="10">
        <f aca="true" t="shared" si="0" ref="E11:E54">C11+D11</f>
        <v>0</v>
      </c>
    </row>
    <row r="12" spans="1:5" ht="12.75" customHeight="1">
      <c r="A12" s="6" t="s">
        <v>75</v>
      </c>
      <c r="B12" s="6" t="s">
        <v>76</v>
      </c>
      <c r="C12" s="10">
        <f>'01'!H124</f>
        <v>0</v>
      </c>
      <c r="D12" s="10">
        <f>'01'!P124</f>
        <v>0</v>
      </c>
      <c r="E12" s="10">
        <f t="shared" si="0"/>
        <v>0</v>
      </c>
    </row>
    <row r="13" spans="1:5" ht="12.75" customHeight="1">
      <c r="A13" s="6" t="s">
        <v>219</v>
      </c>
      <c r="B13" s="6" t="s">
        <v>220</v>
      </c>
      <c r="C13" s="10">
        <f>'PS 1.05'!H24</f>
        <v>0</v>
      </c>
      <c r="D13" s="10">
        <f>'PS 1.05'!P24</f>
        <v>0</v>
      </c>
      <c r="E13" s="10">
        <f t="shared" si="0"/>
        <v>0</v>
      </c>
    </row>
    <row r="14" spans="1:5" ht="12.75" customHeight="1">
      <c r="A14" s="6" t="s">
        <v>234</v>
      </c>
      <c r="B14" s="6" t="s">
        <v>235</v>
      </c>
      <c r="C14" s="10">
        <f>'PS 1.06'!H16</f>
        <v>0</v>
      </c>
      <c r="D14" s="10">
        <f>'PS 1.06'!P16</f>
        <v>0</v>
      </c>
      <c r="E14" s="10">
        <f t="shared" si="0"/>
        <v>0</v>
      </c>
    </row>
    <row r="15" spans="1:5" ht="12.75" customHeight="1">
      <c r="A15" s="6" t="s">
        <v>241</v>
      </c>
      <c r="B15" s="6" t="s">
        <v>22</v>
      </c>
      <c r="C15" s="10">
        <f>'02.00'!H60</f>
        <v>0</v>
      </c>
      <c r="D15" s="10">
        <f>'02.00'!P60</f>
        <v>0</v>
      </c>
      <c r="E15" s="10">
        <f t="shared" si="0"/>
        <v>0</v>
      </c>
    </row>
    <row r="16" spans="1:5" ht="12.75" customHeight="1">
      <c r="A16" s="6" t="s">
        <v>294</v>
      </c>
      <c r="B16" s="6" t="s">
        <v>295</v>
      </c>
      <c r="C16" s="10">
        <f>'02.01'!H163</f>
        <v>0</v>
      </c>
      <c r="D16" s="10">
        <f>'02.01'!P163</f>
        <v>0</v>
      </c>
      <c r="E16" s="10">
        <f t="shared" si="0"/>
        <v>0</v>
      </c>
    </row>
    <row r="17" spans="1:5" ht="12.75" customHeight="1">
      <c r="A17" s="6" t="s">
        <v>498</v>
      </c>
      <c r="B17" s="6" t="s">
        <v>499</v>
      </c>
      <c r="C17" s="10">
        <f>'02.01.01'!H27</f>
        <v>0</v>
      </c>
      <c r="D17" s="10">
        <f>'02.01.01'!P27</f>
        <v>0</v>
      </c>
      <c r="E17" s="10">
        <f t="shared" si="0"/>
        <v>0</v>
      </c>
    </row>
    <row r="18" spans="1:5" ht="12.75" customHeight="1">
      <c r="A18" s="6" t="s">
        <v>511</v>
      </c>
      <c r="B18" s="6" t="s">
        <v>512</v>
      </c>
      <c r="C18" s="10">
        <f>'02.01.02'!H16</f>
        <v>0</v>
      </c>
      <c r="D18" s="10">
        <f>'02.01.02'!P16</f>
        <v>0</v>
      </c>
      <c r="E18" s="10">
        <f t="shared" si="0"/>
        <v>0</v>
      </c>
    </row>
    <row r="19" spans="1:5" ht="12.75" customHeight="1">
      <c r="A19" s="6" t="s">
        <v>518</v>
      </c>
      <c r="B19" s="6" t="s">
        <v>519</v>
      </c>
      <c r="C19" s="10">
        <f>'02.02'!H137</f>
        <v>0</v>
      </c>
      <c r="D19" s="10">
        <f>'02.02'!P137</f>
        <v>0</v>
      </c>
      <c r="E19" s="10">
        <f t="shared" si="0"/>
        <v>0</v>
      </c>
    </row>
    <row r="20" spans="1:5" ht="12.75" customHeight="1">
      <c r="A20" s="6" t="s">
        <v>588</v>
      </c>
      <c r="B20" s="6" t="s">
        <v>589</v>
      </c>
      <c r="C20" s="10">
        <f>'02.02.01'!H15</f>
        <v>0</v>
      </c>
      <c r="D20" s="10">
        <f>'02.02.01'!P15</f>
        <v>0</v>
      </c>
      <c r="E20" s="10">
        <f t="shared" si="0"/>
        <v>0</v>
      </c>
    </row>
    <row r="21" spans="1:5" ht="12.75" customHeight="1">
      <c r="A21" s="6" t="s">
        <v>592</v>
      </c>
      <c r="B21" s="6" t="s">
        <v>593</v>
      </c>
      <c r="C21" s="10">
        <f>'02.02.02'!H16</f>
        <v>0</v>
      </c>
      <c r="D21" s="10">
        <f>'02.02.02'!P16</f>
        <v>0</v>
      </c>
      <c r="E21" s="10">
        <f t="shared" si="0"/>
        <v>0</v>
      </c>
    </row>
    <row r="22" spans="1:5" ht="12.75" customHeight="1">
      <c r="A22" s="6" t="s">
        <v>595</v>
      </c>
      <c r="B22" s="6" t="s">
        <v>596</v>
      </c>
      <c r="C22" s="10">
        <f>'02.03'!H110</f>
        <v>0</v>
      </c>
      <c r="D22" s="10">
        <f>'02.03'!P110</f>
        <v>0</v>
      </c>
      <c r="E22" s="10">
        <f t="shared" si="0"/>
        <v>0</v>
      </c>
    </row>
    <row r="23" spans="1:5" ht="12.75" customHeight="1">
      <c r="A23" s="6" t="s">
        <v>688</v>
      </c>
      <c r="B23" s="6" t="s">
        <v>689</v>
      </c>
      <c r="C23" s="10">
        <f>'02.03.01'!H15</f>
        <v>0</v>
      </c>
      <c r="D23" s="10">
        <f>'02.03.01'!P15</f>
        <v>0</v>
      </c>
      <c r="E23" s="10">
        <f t="shared" si="0"/>
        <v>0</v>
      </c>
    </row>
    <row r="24" spans="1:5" ht="12.75" customHeight="1">
      <c r="A24" s="6" t="s">
        <v>692</v>
      </c>
      <c r="B24" s="6" t="s">
        <v>693</v>
      </c>
      <c r="C24" s="10">
        <f>'02.04'!H90</f>
        <v>0</v>
      </c>
      <c r="D24" s="10">
        <f>'02.04'!P90</f>
        <v>0</v>
      </c>
      <c r="E24" s="10">
        <f t="shared" si="0"/>
        <v>0</v>
      </c>
    </row>
    <row r="25" spans="1:5" ht="12.75" customHeight="1">
      <c r="A25" s="6" t="s">
        <v>785</v>
      </c>
      <c r="B25" s="6" t="s">
        <v>786</v>
      </c>
      <c r="C25" s="10">
        <f>'02.05'!H110</f>
        <v>0</v>
      </c>
      <c r="D25" s="10">
        <f>'02.05'!P110</f>
        <v>0</v>
      </c>
      <c r="E25" s="10">
        <f t="shared" si="0"/>
        <v>0</v>
      </c>
    </row>
    <row r="26" spans="1:5" ht="12.75" customHeight="1">
      <c r="A26" s="6" t="s">
        <v>847</v>
      </c>
      <c r="B26" s="6" t="s">
        <v>848</v>
      </c>
      <c r="C26" s="10">
        <f>'02.06'!H131</f>
        <v>0</v>
      </c>
      <c r="D26" s="10">
        <f>'02.06'!P131</f>
        <v>0</v>
      </c>
      <c r="E26" s="10">
        <f t="shared" si="0"/>
        <v>0</v>
      </c>
    </row>
    <row r="27" spans="1:5" ht="12.75" customHeight="1">
      <c r="A27" s="6" t="s">
        <v>974</v>
      </c>
      <c r="B27" s="6" t="s">
        <v>975</v>
      </c>
      <c r="C27" s="10">
        <f>'02.07'!H156</f>
        <v>0</v>
      </c>
      <c r="D27" s="10">
        <f>'02.07'!P156</f>
        <v>0</v>
      </c>
      <c r="E27" s="10">
        <f t="shared" si="0"/>
        <v>0</v>
      </c>
    </row>
    <row r="28" spans="1:5" ht="12.75" customHeight="1">
      <c r="A28" s="6" t="s">
        <v>1073</v>
      </c>
      <c r="B28" s="6" t="s">
        <v>1074</v>
      </c>
      <c r="C28" s="10">
        <f>'02.08'!H126</f>
        <v>0</v>
      </c>
      <c r="D28" s="10">
        <f>'02.08'!P126</f>
        <v>0</v>
      </c>
      <c r="E28" s="10">
        <f t="shared" si="0"/>
        <v>0</v>
      </c>
    </row>
    <row r="29" spans="1:5" ht="12.75" customHeight="1">
      <c r="A29" s="6" t="s">
        <v>1164</v>
      </c>
      <c r="B29" s="6" t="s">
        <v>1165</v>
      </c>
      <c r="C29" s="10">
        <f>'02.09'!H211</f>
        <v>0</v>
      </c>
      <c r="D29" s="10">
        <f>'02.09'!P211</f>
        <v>0</v>
      </c>
      <c r="E29" s="10">
        <f t="shared" si="0"/>
        <v>0</v>
      </c>
    </row>
    <row r="30" spans="1:5" ht="12.75" customHeight="1">
      <c r="A30" s="6" t="s">
        <v>1303</v>
      </c>
      <c r="B30" s="6" t="s">
        <v>1304</v>
      </c>
      <c r="C30" s="10">
        <f>'02.09.01'!H21</f>
        <v>0</v>
      </c>
      <c r="D30" s="10">
        <f>'02.09.01'!P21</f>
        <v>0</v>
      </c>
      <c r="E30" s="10">
        <f t="shared" si="0"/>
        <v>0</v>
      </c>
    </row>
    <row r="31" spans="1:5" ht="12.75" customHeight="1">
      <c r="A31" s="6" t="s">
        <v>1310</v>
      </c>
      <c r="B31" s="6" t="s">
        <v>1311</v>
      </c>
      <c r="C31" s="10">
        <f>'02.10'!H129</f>
        <v>0</v>
      </c>
      <c r="D31" s="10">
        <f>'02.10'!P129</f>
        <v>0</v>
      </c>
      <c r="E31" s="10">
        <f t="shared" si="0"/>
        <v>0</v>
      </c>
    </row>
    <row r="32" spans="1:5" ht="12.75" customHeight="1">
      <c r="A32" s="6" t="s">
        <v>1438</v>
      </c>
      <c r="B32" s="6" t="s">
        <v>1439</v>
      </c>
      <c r="C32" s="10">
        <f>'PS 2.03'!H16</f>
        <v>0</v>
      </c>
      <c r="D32" s="10">
        <f>'PS 2.03'!P16</f>
        <v>0</v>
      </c>
      <c r="E32" s="10">
        <f t="shared" si="0"/>
        <v>0</v>
      </c>
    </row>
    <row r="33" spans="1:5" ht="12.75" customHeight="1">
      <c r="A33" s="6" t="s">
        <v>1446</v>
      </c>
      <c r="B33" s="6" t="s">
        <v>1447</v>
      </c>
      <c r="C33" s="10">
        <f>'PS 2.04.1'!H37</f>
        <v>0</v>
      </c>
      <c r="D33" s="10">
        <f>'PS 2.04.1'!P37</f>
        <v>0</v>
      </c>
      <c r="E33" s="10">
        <f t="shared" si="0"/>
        <v>0</v>
      </c>
    </row>
    <row r="34" spans="1:5" ht="12.75" customHeight="1">
      <c r="A34" s="6" t="s">
        <v>1478</v>
      </c>
      <c r="B34" s="6" t="s">
        <v>1479</v>
      </c>
      <c r="C34" s="10">
        <f>'PS 2.04.2'!H87</f>
        <v>0</v>
      </c>
      <c r="D34" s="10">
        <f>'PS 2.04.2'!P87</f>
        <v>0</v>
      </c>
      <c r="E34" s="10">
        <f t="shared" si="0"/>
        <v>0</v>
      </c>
    </row>
    <row r="35" spans="1:5" ht="12.75" customHeight="1">
      <c r="A35" s="6" t="s">
        <v>1605</v>
      </c>
      <c r="B35" s="6" t="s">
        <v>1606</v>
      </c>
      <c r="C35" s="10">
        <f>'PS 2.05.1.1'!H18</f>
        <v>0</v>
      </c>
      <c r="D35" s="10">
        <f>'PS 2.05.1.1'!P18</f>
        <v>0</v>
      </c>
      <c r="E35" s="10">
        <f t="shared" si="0"/>
        <v>0</v>
      </c>
    </row>
    <row r="36" spans="1:5" ht="12.75" customHeight="1">
      <c r="A36" s="6" t="s">
        <v>1616</v>
      </c>
      <c r="B36" s="6" t="s">
        <v>1617</v>
      </c>
      <c r="C36" s="10">
        <f>'PS 2.05.1.2'!H24</f>
        <v>0</v>
      </c>
      <c r="D36" s="10">
        <f>'PS 2.05.1.2'!P24</f>
        <v>0</v>
      </c>
      <c r="E36" s="10">
        <f t="shared" si="0"/>
        <v>0</v>
      </c>
    </row>
    <row r="37" spans="1:5" ht="12.75" customHeight="1">
      <c r="A37" s="6" t="s">
        <v>1631</v>
      </c>
      <c r="B37" s="6" t="s">
        <v>1632</v>
      </c>
      <c r="C37" s="10">
        <f>'PS 2.05.2'!H31</f>
        <v>0</v>
      </c>
      <c r="D37" s="10">
        <f>'PS 2.05.2'!P31</f>
        <v>0</v>
      </c>
      <c r="E37" s="10">
        <f t="shared" si="0"/>
        <v>0</v>
      </c>
    </row>
    <row r="38" spans="1:5" ht="12.75" customHeight="1">
      <c r="A38" s="6" t="s">
        <v>1650</v>
      </c>
      <c r="B38" s="6" t="s">
        <v>848</v>
      </c>
      <c r="C38" s="10">
        <f>'PS 2.06'!H37</f>
        <v>0</v>
      </c>
      <c r="D38" s="10">
        <f>'PS 2.06'!P37</f>
        <v>0</v>
      </c>
      <c r="E38" s="10">
        <f t="shared" si="0"/>
        <v>0</v>
      </c>
    </row>
    <row r="39" spans="1:5" ht="12.75" customHeight="1">
      <c r="A39" s="6" t="s">
        <v>1692</v>
      </c>
      <c r="B39" s="6" t="s">
        <v>1693</v>
      </c>
      <c r="C39" s="10">
        <f>'PS 2.07.1'!H36</f>
        <v>0</v>
      </c>
      <c r="D39" s="10">
        <f>'PS 2.07.1'!P36</f>
        <v>0</v>
      </c>
      <c r="E39" s="10">
        <f t="shared" si="0"/>
        <v>0</v>
      </c>
    </row>
    <row r="40" spans="1:5" ht="12.75" customHeight="1">
      <c r="A40" s="6" t="s">
        <v>1709</v>
      </c>
      <c r="B40" s="6" t="s">
        <v>1710</v>
      </c>
      <c r="C40" s="10">
        <f>'PS 2.07.2'!H129</f>
        <v>0</v>
      </c>
      <c r="D40" s="10">
        <f>'PS 2.07.2'!P129</f>
        <v>0</v>
      </c>
      <c r="E40" s="10">
        <f t="shared" si="0"/>
        <v>0</v>
      </c>
    </row>
    <row r="41" spans="1:5" ht="12.75" customHeight="1">
      <c r="A41" s="6" t="s">
        <v>1855</v>
      </c>
      <c r="B41" s="6" t="s">
        <v>1856</v>
      </c>
      <c r="C41" s="10">
        <f>'PS 2.07.3'!H16</f>
        <v>0</v>
      </c>
      <c r="D41" s="10">
        <f>'PS 2.07.3'!P16</f>
        <v>0</v>
      </c>
      <c r="E41" s="10">
        <f t="shared" si="0"/>
        <v>0</v>
      </c>
    </row>
    <row r="42" spans="1:5" ht="12.75" customHeight="1">
      <c r="A42" s="6" t="s">
        <v>1861</v>
      </c>
      <c r="B42" s="6" t="s">
        <v>1862</v>
      </c>
      <c r="C42" s="10">
        <f>'PS 2.08'!H16</f>
        <v>0</v>
      </c>
      <c r="D42" s="10">
        <f>'PS 2.08'!P16</f>
        <v>0</v>
      </c>
      <c r="E42" s="10">
        <f t="shared" si="0"/>
        <v>0</v>
      </c>
    </row>
    <row r="43" spans="1:5" ht="12.75" customHeight="1">
      <c r="A43" s="6" t="s">
        <v>1869</v>
      </c>
      <c r="B43" s="6" t="s">
        <v>1870</v>
      </c>
      <c r="C43" s="10">
        <f>'03.1'!H49</f>
        <v>0</v>
      </c>
      <c r="D43" s="10">
        <f>'03.1'!P49</f>
        <v>0</v>
      </c>
      <c r="E43" s="10">
        <f t="shared" si="0"/>
        <v>0</v>
      </c>
    </row>
    <row r="44" spans="1:5" ht="12.75" customHeight="1">
      <c r="A44" s="6" t="s">
        <v>1899</v>
      </c>
      <c r="B44" s="6" t="s">
        <v>1900</v>
      </c>
      <c r="C44" s="10">
        <f>'03.4'!H36</f>
        <v>0</v>
      </c>
      <c r="D44" s="10">
        <f>'03.4'!P36</f>
        <v>0</v>
      </c>
      <c r="E44" s="10">
        <f t="shared" si="0"/>
        <v>0</v>
      </c>
    </row>
    <row r="45" spans="1:5" ht="12.75" customHeight="1">
      <c r="A45" s="6" t="s">
        <v>1921</v>
      </c>
      <c r="B45" s="6" t="s">
        <v>1922</v>
      </c>
      <c r="C45" s="10">
        <f>'03.5'!H82</f>
        <v>0</v>
      </c>
      <c r="D45" s="10">
        <f>'03.5'!P82</f>
        <v>0</v>
      </c>
      <c r="E45" s="10">
        <f t="shared" si="0"/>
        <v>0</v>
      </c>
    </row>
    <row r="46" spans="1:5" ht="12.75" customHeight="1">
      <c r="A46" s="6" t="s">
        <v>1967</v>
      </c>
      <c r="B46" s="6" t="s">
        <v>220</v>
      </c>
      <c r="C46" s="10">
        <f>'PS 3.06'!H16</f>
        <v>0</v>
      </c>
      <c r="D46" s="10">
        <f>'PS 3.06'!P16</f>
        <v>0</v>
      </c>
      <c r="E46" s="10">
        <f t="shared" si="0"/>
        <v>0</v>
      </c>
    </row>
    <row r="47" spans="1:5" ht="12.75" customHeight="1">
      <c r="A47" s="6" t="s">
        <v>1971</v>
      </c>
      <c r="B47" s="6" t="s">
        <v>1972</v>
      </c>
      <c r="C47" s="10">
        <f>'04.1'!H41</f>
        <v>0</v>
      </c>
      <c r="D47" s="10">
        <f>'04.1'!P41</f>
        <v>0</v>
      </c>
      <c r="E47" s="10">
        <f t="shared" si="0"/>
        <v>0</v>
      </c>
    </row>
    <row r="48" spans="1:5" ht="12.75" customHeight="1">
      <c r="A48" s="6" t="s">
        <v>1987</v>
      </c>
      <c r="B48" s="6" t="s">
        <v>1988</v>
      </c>
      <c r="C48" s="10">
        <f>'04.2'!H68</f>
        <v>0</v>
      </c>
      <c r="D48" s="10">
        <f>'04.2'!P68</f>
        <v>0</v>
      </c>
      <c r="E48" s="10">
        <f t="shared" si="0"/>
        <v>0</v>
      </c>
    </row>
    <row r="49" spans="1:5" ht="12.75" customHeight="1">
      <c r="A49" s="6" t="s">
        <v>2010</v>
      </c>
      <c r="B49" s="6" t="s">
        <v>2011</v>
      </c>
      <c r="C49" s="10">
        <f>'04.3'!H49</f>
        <v>0</v>
      </c>
      <c r="D49" s="10">
        <f>'04.3'!P49</f>
        <v>0</v>
      </c>
      <c r="E49" s="10">
        <f t="shared" si="0"/>
        <v>0</v>
      </c>
    </row>
    <row r="50" spans="1:5" ht="12.75" customHeight="1">
      <c r="A50" s="6" t="s">
        <v>2020</v>
      </c>
      <c r="B50" s="6" t="s">
        <v>2021</v>
      </c>
      <c r="C50" s="10">
        <f>'04.4'!H28</f>
        <v>0</v>
      </c>
      <c r="D50" s="10">
        <f>'04.4'!P28</f>
        <v>0</v>
      </c>
      <c r="E50" s="10">
        <f t="shared" si="0"/>
        <v>0</v>
      </c>
    </row>
    <row r="51" spans="1:5" ht="12.75" customHeight="1">
      <c r="A51" s="6" t="s">
        <v>2027</v>
      </c>
      <c r="B51" s="6" t="s">
        <v>2028</v>
      </c>
      <c r="C51" s="10">
        <f>'04.5'!H38</f>
        <v>0</v>
      </c>
      <c r="D51" s="10">
        <f>'04.5'!P38</f>
        <v>0</v>
      </c>
      <c r="E51" s="10">
        <f t="shared" si="0"/>
        <v>0</v>
      </c>
    </row>
    <row r="52" spans="1:5" ht="12.75" customHeight="1">
      <c r="A52" s="6" t="s">
        <v>2036</v>
      </c>
      <c r="B52" s="6" t="s">
        <v>2037</v>
      </c>
      <c r="C52" s="10">
        <f>'04.6'!H64</f>
        <v>0</v>
      </c>
      <c r="D52" s="10">
        <f>'04.6'!P64</f>
        <v>0</v>
      </c>
      <c r="E52" s="10">
        <f t="shared" si="0"/>
        <v>0</v>
      </c>
    </row>
    <row r="53" spans="1:5" ht="12.75" customHeight="1">
      <c r="A53" s="6" t="s">
        <v>2057</v>
      </c>
      <c r="B53" s="6" t="s">
        <v>2058</v>
      </c>
      <c r="C53" s="10">
        <f>'04.7'!H36</f>
        <v>0</v>
      </c>
      <c r="D53" s="10">
        <f>'04.7'!P36</f>
        <v>0</v>
      </c>
      <c r="E53" s="10">
        <f t="shared" si="0"/>
        <v>0</v>
      </c>
    </row>
    <row r="54" spans="1:5" ht="12.75" customHeight="1">
      <c r="A54" s="6" t="s">
        <v>2059</v>
      </c>
      <c r="B54" s="6" t="s">
        <v>2060</v>
      </c>
      <c r="C54" s="10">
        <f>'PS 4.08'!H21</f>
        <v>0</v>
      </c>
      <c r="D54" s="10">
        <f>'PS 4.08'!P21</f>
        <v>0</v>
      </c>
      <c r="E54" s="10">
        <f t="shared" si="0"/>
        <v>0</v>
      </c>
    </row>
  </sheetData>
  <sheetProtection formatColumns="0"/>
  <hyperlinks>
    <hyperlink ref="A11" location="#'00'!A1" tooltip="Odkaz na stranku objektu [00]" display="00"/>
    <hyperlink ref="A12" location="#'01'!A1" tooltip="Odkaz na stranku objektu [01]" display="01"/>
    <hyperlink ref="A13" location="#'PS 1.05'!A1" tooltip="Odkaz na stranku objektu [PS 1.05]" display="PS 1.05"/>
    <hyperlink ref="A14" location="#'PS 1.06'!A1" tooltip="Odkaz na stranku objektu [PS 1.06]" display="PS 1.06"/>
    <hyperlink ref="A15" location="#'02.00'!A1" tooltip="Odkaz na stranku objektu [02.00]" display="02.00"/>
    <hyperlink ref="A16" location="#'02.01'!A1" tooltip="Odkaz na stranku objektu [02.01]" display="02.01"/>
    <hyperlink ref="A17" location="#'02.01.01'!A1" tooltip="Odkaz na stranku objektu [02.01.01]" display="02.01.01"/>
    <hyperlink ref="A18" location="#'02.01.02'!A1" tooltip="Odkaz na stranku objektu [02.01.02]" display="02.01.02"/>
    <hyperlink ref="A19" location="#'02.02'!A1" tooltip="Odkaz na stranku objektu [02.02]" display="02.02"/>
    <hyperlink ref="A20" location="#'02.02.01'!A1" tooltip="Odkaz na stranku objektu [02.02.01]" display="02.02.01"/>
    <hyperlink ref="A21" location="#'02.02.02'!A1" tooltip="Odkaz na stranku objektu [02.02.02]" display="02.02.02"/>
    <hyperlink ref="A22" location="#'02.03'!A1" tooltip="Odkaz na stranku objektu [02.03]" display="02.03"/>
    <hyperlink ref="A23" location="#'02.03.01'!A1" tooltip="Odkaz na stranku objektu [02.03.01]" display="02.03.01"/>
    <hyperlink ref="A24" location="#'02.04'!A1" tooltip="Odkaz na stranku objektu [02.04]" display="02.04"/>
    <hyperlink ref="A25" location="#'02.05'!A1" tooltip="Odkaz na stranku objektu [02.05]" display="02.05"/>
    <hyperlink ref="A26" location="#'02.06'!A1" tooltip="Odkaz na stranku objektu [02.06]" display="02.06"/>
    <hyperlink ref="A27" location="#'02.07'!A1" tooltip="Odkaz na stranku objektu [02.07]" display="02.07"/>
    <hyperlink ref="A28" location="#'02.08'!A1" tooltip="Odkaz na stranku objektu [02.08]" display="02.08"/>
    <hyperlink ref="A29" location="#'02.09'!A1" tooltip="Odkaz na stranku objektu [02.09]" display="02.09"/>
    <hyperlink ref="A30" location="#'02.09.01'!A1" tooltip="Odkaz na stranku objektu [02.09.01]" display="02.09.01"/>
    <hyperlink ref="A31" location="#'02.10'!A1" tooltip="Odkaz na stranku objektu [02.10]" display="02.10"/>
    <hyperlink ref="A32" location="#'PS 2.03'!A1" tooltip="Odkaz na stranku objektu [PS 2.03]" display="PS 2.03"/>
    <hyperlink ref="A33" location="#'PS 2.04.1'!A1" tooltip="Odkaz na stranku objektu [PS 2.04.1]" display="PS 2.04.1"/>
    <hyperlink ref="A34" location="#'PS 2.04.2'!A1" tooltip="Odkaz na stranku objektu [PS 2.04.2]" display="PS 2.04.2"/>
    <hyperlink ref="A35" location="#'PS 2.05.1.1'!A1" tooltip="Odkaz na stranku objektu [PS 2.05.1.1]" display="PS 2.05.1.1"/>
    <hyperlink ref="A36" location="#'PS 2.05.1.2'!A1" tooltip="Odkaz na stranku objektu [PS 2.05.1.2]" display="PS 2.05.1.2"/>
    <hyperlink ref="A37" location="#'PS 2.05.2'!A1" tooltip="Odkaz na stranku objektu [PS 2.05.2]" display="PS 2.05.2"/>
    <hyperlink ref="A38" location="#'PS 2.06'!A1" tooltip="Odkaz na stranku objektu [PS 2.06]" display="PS 2.06"/>
    <hyperlink ref="A39" location="#'PS 2.07.1'!A1" tooltip="Odkaz na stranku objektu [PS 2.07.1]" display="PS 2.07.1"/>
    <hyperlink ref="A40" location="#'PS 2.07.2'!A1" tooltip="Odkaz na stranku objektu [PS 2.07.2]" display="PS 2.07.2"/>
    <hyperlink ref="A41" location="#'PS 2.07.3'!A1" tooltip="Odkaz na stranku objektu [PS 2.07.3]" display="PS 2.07.3"/>
    <hyperlink ref="A42" location="#'PS 2.08'!A1" tooltip="Odkaz na stranku objektu [PS 2.08]" display="PS 2.08"/>
    <hyperlink ref="A43" location="#'03.1'!A1" tooltip="Odkaz na stranku objektu [03.1]" display="03.1"/>
    <hyperlink ref="A44" location="#'03.4'!A1" tooltip="Odkaz na stranku objektu [03.4]" display="03.4"/>
    <hyperlink ref="A45" location="#'03.5'!A1" tooltip="Odkaz na stranku objektu [03.5]" display="03.5"/>
    <hyperlink ref="A46" location="#'PS 3.06'!A1" tooltip="Odkaz na stranku objektu [PS 3.06]" display="PS 3.06"/>
    <hyperlink ref="A47" location="#'04.1'!A1" tooltip="Odkaz na stranku objektu [04.1]" display="04.1"/>
    <hyperlink ref="A48" location="#'04.2'!A1" tooltip="Odkaz na stranku objektu [04.2]" display="04.2"/>
    <hyperlink ref="A49" location="#'04.3'!A1" tooltip="Odkaz na stranku objektu [04.3]" display="04.3"/>
    <hyperlink ref="A50" location="#'04.4'!A1" tooltip="Odkaz na stranku objektu [04.4]" display="04.4"/>
    <hyperlink ref="A51" location="#'04.5'!A1" tooltip="Odkaz na stranku objektu [04.5]" display="04.5"/>
    <hyperlink ref="A52" location="#'04.6'!A1" tooltip="Odkaz na stranku objektu [04.6]" display="04.6"/>
    <hyperlink ref="A53" location="#'04.7'!A1" tooltip="Odkaz na stranku objektu [04.7]" display="04.7"/>
    <hyperlink ref="A54" location="#'PS 4.08'!A1" tooltip="Odkaz na stranku objektu [PS 4.08]" display="PS 4.08"/>
  </hyperlinks>
  <printOptions/>
  <pageMargins left="0.75" right="0.75" top="1" bottom="1" header="0.5" footer="0.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P137"/>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518</v>
      </c>
      <c r="D5" s="5" t="s">
        <v>519</v>
      </c>
      <c r="E5" s="5"/>
    </row>
    <row r="6" spans="1:5" ht="12.75" customHeight="1">
      <c r="A6" t="s">
        <v>18</v>
      </c>
      <c r="C6" s="5" t="s">
        <v>518</v>
      </c>
      <c r="D6" s="5" t="s">
        <v>519</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25</v>
      </c>
      <c r="D11" s="7" t="s">
        <v>87</v>
      </c>
      <c r="E11" s="7"/>
      <c r="F11" s="9"/>
      <c r="G11" s="7"/>
      <c r="H11" s="9"/>
    </row>
    <row r="12" spans="1:16" ht="51">
      <c r="A12" s="6">
        <v>1</v>
      </c>
      <c r="B12" s="6" t="s">
        <v>296</v>
      </c>
      <c r="C12" s="6" t="s">
        <v>45</v>
      </c>
      <c r="D12" s="6" t="s">
        <v>297</v>
      </c>
      <c r="E12" s="6" t="s">
        <v>114</v>
      </c>
      <c r="F12" s="8">
        <v>728</v>
      </c>
      <c r="G12" s="11"/>
      <c r="H12" s="10">
        <f>ROUND((G12*F12),2)</f>
        <v>0</v>
      </c>
      <c r="O12">
        <f>rekapitulace!H8</f>
        <v>21</v>
      </c>
      <c r="P12">
        <f>O12/100*H12</f>
        <v>0</v>
      </c>
    </row>
    <row r="13" ht="38.25">
      <c r="D13" s="12" t="s">
        <v>520</v>
      </c>
    </row>
    <row r="14" spans="1:16" ht="51">
      <c r="A14" s="6">
        <v>2</v>
      </c>
      <c r="B14" s="6" t="s">
        <v>299</v>
      </c>
      <c r="C14" s="6" t="s">
        <v>45</v>
      </c>
      <c r="D14" s="6" t="s">
        <v>300</v>
      </c>
      <c r="E14" s="6" t="s">
        <v>114</v>
      </c>
      <c r="F14" s="8">
        <v>728</v>
      </c>
      <c r="G14" s="11"/>
      <c r="H14" s="10">
        <f>ROUND((G14*F14),2)</f>
        <v>0</v>
      </c>
      <c r="O14">
        <f>rekapitulace!H8</f>
        <v>21</v>
      </c>
      <c r="P14">
        <f>O14/100*H14</f>
        <v>0</v>
      </c>
    </row>
    <row r="15" ht="25.5">
      <c r="D15" s="12" t="s">
        <v>521</v>
      </c>
    </row>
    <row r="16" spans="1:16" ht="51">
      <c r="A16" s="6">
        <v>3</v>
      </c>
      <c r="B16" s="6" t="s">
        <v>522</v>
      </c>
      <c r="C16" s="6" t="s">
        <v>45</v>
      </c>
      <c r="D16" s="6" t="s">
        <v>523</v>
      </c>
      <c r="E16" s="6" t="s">
        <v>114</v>
      </c>
      <c r="F16" s="8">
        <v>728</v>
      </c>
      <c r="G16" s="11"/>
      <c r="H16" s="10">
        <f>ROUND((G16*F16),2)</f>
        <v>0</v>
      </c>
      <c r="O16">
        <f>rekapitulace!H8</f>
        <v>21</v>
      </c>
      <c r="P16">
        <f>O16/100*H16</f>
        <v>0</v>
      </c>
    </row>
    <row r="17" ht="25.5">
      <c r="D17" s="12" t="s">
        <v>524</v>
      </c>
    </row>
    <row r="18" spans="1:16" ht="51">
      <c r="A18" s="6">
        <v>4</v>
      </c>
      <c r="B18" s="6" t="s">
        <v>525</v>
      </c>
      <c r="C18" s="6" t="s">
        <v>45</v>
      </c>
      <c r="D18" s="6" t="s">
        <v>526</v>
      </c>
      <c r="E18" s="6" t="s">
        <v>114</v>
      </c>
      <c r="F18" s="8">
        <v>728</v>
      </c>
      <c r="G18" s="11"/>
      <c r="H18" s="10">
        <f>ROUND((G18*F18),2)</f>
        <v>0</v>
      </c>
      <c r="O18">
        <f>rekapitulace!H8</f>
        <v>21</v>
      </c>
      <c r="P18">
        <f>O18/100*H18</f>
        <v>0</v>
      </c>
    </row>
    <row r="19" ht="25.5">
      <c r="D19" s="12" t="s">
        <v>527</v>
      </c>
    </row>
    <row r="20" spans="1:16" ht="38.25">
      <c r="A20" s="6">
        <v>5</v>
      </c>
      <c r="B20" s="6" t="s">
        <v>528</v>
      </c>
      <c r="C20" s="6" t="s">
        <v>45</v>
      </c>
      <c r="D20" s="6" t="s">
        <v>529</v>
      </c>
      <c r="E20" s="6" t="s">
        <v>79</v>
      </c>
      <c r="F20" s="8">
        <v>767.59</v>
      </c>
      <c r="G20" s="11"/>
      <c r="H20" s="10">
        <f>ROUND((G20*F20),2)</f>
        <v>0</v>
      </c>
      <c r="O20">
        <f>rekapitulace!H8</f>
        <v>21</v>
      </c>
      <c r="P20">
        <f>O20/100*H20</f>
        <v>0</v>
      </c>
    </row>
    <row r="21" ht="51">
      <c r="D21" s="12" t="s">
        <v>530</v>
      </c>
    </row>
    <row r="22" spans="1:16" ht="51">
      <c r="A22" s="6">
        <v>6</v>
      </c>
      <c r="B22" s="6" t="s">
        <v>531</v>
      </c>
      <c r="C22" s="6" t="s">
        <v>45</v>
      </c>
      <c r="D22" s="6" t="s">
        <v>532</v>
      </c>
      <c r="E22" s="6" t="s">
        <v>79</v>
      </c>
      <c r="F22" s="8">
        <v>230.277</v>
      </c>
      <c r="G22" s="11"/>
      <c r="H22" s="10">
        <f>ROUND((G22*F22),2)</f>
        <v>0</v>
      </c>
      <c r="O22">
        <f>rekapitulace!H8</f>
        <v>21</v>
      </c>
      <c r="P22">
        <f>O22/100*H22</f>
        <v>0</v>
      </c>
    </row>
    <row r="23" ht="25.5">
      <c r="D23" s="12" t="s">
        <v>533</v>
      </c>
    </row>
    <row r="24" spans="1:16" ht="38.25">
      <c r="A24" s="6">
        <v>7</v>
      </c>
      <c r="B24" s="6" t="s">
        <v>534</v>
      </c>
      <c r="C24" s="6" t="s">
        <v>45</v>
      </c>
      <c r="D24" s="6" t="s">
        <v>535</v>
      </c>
      <c r="E24" s="6" t="s">
        <v>79</v>
      </c>
      <c r="F24" s="8">
        <v>1.8</v>
      </c>
      <c r="G24" s="11"/>
      <c r="H24" s="10">
        <f>ROUND((G24*F24),2)</f>
        <v>0</v>
      </c>
      <c r="O24">
        <f>rekapitulace!H8</f>
        <v>21</v>
      </c>
      <c r="P24">
        <f>O24/100*H24</f>
        <v>0</v>
      </c>
    </row>
    <row r="25" ht="25.5">
      <c r="D25" s="12" t="s">
        <v>536</v>
      </c>
    </row>
    <row r="26" spans="1:16" ht="38.25">
      <c r="A26" s="6">
        <v>8</v>
      </c>
      <c r="B26" s="6" t="s">
        <v>537</v>
      </c>
      <c r="C26" s="6" t="s">
        <v>45</v>
      </c>
      <c r="D26" s="6" t="s">
        <v>538</v>
      </c>
      <c r="E26" s="6" t="s">
        <v>114</v>
      </c>
      <c r="F26" s="8">
        <v>234</v>
      </c>
      <c r="G26" s="11"/>
      <c r="H26" s="10">
        <f>ROUND((G26*F26),2)</f>
        <v>0</v>
      </c>
      <c r="O26">
        <f>rekapitulace!H8</f>
        <v>21</v>
      </c>
      <c r="P26">
        <f>O26/100*H26</f>
        <v>0</v>
      </c>
    </row>
    <row r="27" ht="25.5">
      <c r="D27" s="12" t="s">
        <v>539</v>
      </c>
    </row>
    <row r="28" spans="1:16" ht="38.25">
      <c r="A28" s="6">
        <v>9</v>
      </c>
      <c r="B28" s="6" t="s">
        <v>540</v>
      </c>
      <c r="C28" s="6" t="s">
        <v>45</v>
      </c>
      <c r="D28" s="6" t="s">
        <v>541</v>
      </c>
      <c r="E28" s="6" t="s">
        <v>114</v>
      </c>
      <c r="F28" s="8">
        <v>234</v>
      </c>
      <c r="G28" s="11"/>
      <c r="H28" s="10">
        <f>ROUND((G28*F28),2)</f>
        <v>0</v>
      </c>
      <c r="O28">
        <f>rekapitulace!H8</f>
        <v>21</v>
      </c>
      <c r="P28">
        <f>O28/100*H28</f>
        <v>0</v>
      </c>
    </row>
    <row r="29" ht="25.5">
      <c r="D29" s="12" t="s">
        <v>539</v>
      </c>
    </row>
    <row r="30" spans="1:16" ht="25.5">
      <c r="A30" s="6">
        <v>10</v>
      </c>
      <c r="B30" s="6" t="s">
        <v>542</v>
      </c>
      <c r="C30" s="6" t="s">
        <v>45</v>
      </c>
      <c r="D30" s="6" t="s">
        <v>543</v>
      </c>
      <c r="E30" s="6" t="s">
        <v>82</v>
      </c>
      <c r="F30" s="8">
        <v>19.871</v>
      </c>
      <c r="G30" s="11"/>
      <c r="H30" s="10">
        <f>ROUND((G30*F30),2)</f>
        <v>0</v>
      </c>
      <c r="O30">
        <f>rekapitulace!H8</f>
        <v>21</v>
      </c>
      <c r="P30">
        <f>O30/100*H30</f>
        <v>0</v>
      </c>
    </row>
    <row r="31" ht="38.25">
      <c r="D31" s="12" t="s">
        <v>544</v>
      </c>
    </row>
    <row r="32" spans="1:16" ht="51">
      <c r="A32" s="6">
        <v>11</v>
      </c>
      <c r="B32" s="6" t="s">
        <v>545</v>
      </c>
      <c r="C32" s="6" t="s">
        <v>45</v>
      </c>
      <c r="D32" s="6" t="s">
        <v>546</v>
      </c>
      <c r="E32" s="6" t="s">
        <v>79</v>
      </c>
      <c r="F32" s="8">
        <v>1191.97</v>
      </c>
      <c r="G32" s="11"/>
      <c r="H32" s="10">
        <f>ROUND((G32*F32),2)</f>
        <v>0</v>
      </c>
      <c r="O32">
        <f>rekapitulace!H8</f>
        <v>21</v>
      </c>
      <c r="P32">
        <f>O32/100*H32</f>
        <v>0</v>
      </c>
    </row>
    <row r="33" ht="51">
      <c r="D33" s="12" t="s">
        <v>547</v>
      </c>
    </row>
    <row r="34" spans="1:16" ht="38.25">
      <c r="A34" s="6">
        <v>12</v>
      </c>
      <c r="B34" s="6" t="s">
        <v>326</v>
      </c>
      <c r="C34" s="6" t="s">
        <v>45</v>
      </c>
      <c r="D34" s="6" t="s">
        <v>327</v>
      </c>
      <c r="E34" s="6" t="s">
        <v>79</v>
      </c>
      <c r="F34" s="8">
        <v>422.58</v>
      </c>
      <c r="G34" s="11"/>
      <c r="H34" s="10">
        <f>ROUND((G34*F34),2)</f>
        <v>0</v>
      </c>
      <c r="O34">
        <f>rekapitulace!H8</f>
        <v>21</v>
      </c>
      <c r="P34">
        <f>O34/100*H34</f>
        <v>0</v>
      </c>
    </row>
    <row r="35" ht="63.75">
      <c r="D35" s="12" t="s">
        <v>548</v>
      </c>
    </row>
    <row r="36" spans="1:16" ht="12.75" customHeight="1">
      <c r="A36" s="13"/>
      <c r="B36" s="13"/>
      <c r="C36" s="13" t="s">
        <v>25</v>
      </c>
      <c r="D36" s="13" t="s">
        <v>87</v>
      </c>
      <c r="E36" s="13"/>
      <c r="F36" s="13"/>
      <c r="G36" s="13"/>
      <c r="H36" s="13">
        <f>SUM(H12:H35)</f>
        <v>0</v>
      </c>
      <c r="P36">
        <f>ROUND(SUM(P12:P35),2)</f>
        <v>0</v>
      </c>
    </row>
    <row r="38" spans="1:8" ht="12.75" customHeight="1">
      <c r="A38" s="7"/>
      <c r="B38" s="7"/>
      <c r="C38" s="7" t="s">
        <v>35</v>
      </c>
      <c r="D38" s="7" t="s">
        <v>332</v>
      </c>
      <c r="E38" s="7"/>
      <c r="F38" s="9"/>
      <c r="G38" s="7"/>
      <c r="H38" s="9"/>
    </row>
    <row r="39" spans="1:16" ht="51">
      <c r="A39" s="6">
        <v>13</v>
      </c>
      <c r="B39" s="6" t="s">
        <v>333</v>
      </c>
      <c r="C39" s="6" t="s">
        <v>45</v>
      </c>
      <c r="D39" s="6" t="s">
        <v>334</v>
      </c>
      <c r="E39" s="6" t="s">
        <v>79</v>
      </c>
      <c r="F39" s="8">
        <v>71.596</v>
      </c>
      <c r="G39" s="11"/>
      <c r="H39" s="10">
        <f>ROUND((G39*F39),2)</f>
        <v>0</v>
      </c>
      <c r="O39">
        <f>rekapitulace!H8</f>
        <v>21</v>
      </c>
      <c r="P39">
        <f>O39/100*H39</f>
        <v>0</v>
      </c>
    </row>
    <row r="40" ht="25.5">
      <c r="D40" s="12" t="s">
        <v>549</v>
      </c>
    </row>
    <row r="41" spans="1:16" ht="63.75">
      <c r="A41" s="6">
        <v>14</v>
      </c>
      <c r="B41" s="6" t="s">
        <v>336</v>
      </c>
      <c r="C41" s="6" t="s">
        <v>45</v>
      </c>
      <c r="D41" s="6" t="s">
        <v>337</v>
      </c>
      <c r="E41" s="6" t="s">
        <v>114</v>
      </c>
      <c r="F41" s="8">
        <v>709.89</v>
      </c>
      <c r="G41" s="11"/>
      <c r="H41" s="10">
        <f>ROUND((G41*F41),2)</f>
        <v>0</v>
      </c>
      <c r="O41">
        <f>rekapitulace!H8</f>
        <v>21</v>
      </c>
      <c r="P41">
        <f>O41/100*H41</f>
        <v>0</v>
      </c>
    </row>
    <row r="42" ht="63.75">
      <c r="D42" s="12" t="s">
        <v>550</v>
      </c>
    </row>
    <row r="43" spans="1:16" ht="25.5">
      <c r="A43" s="14">
        <v>15</v>
      </c>
      <c r="B43" s="14" t="s">
        <v>339</v>
      </c>
      <c r="C43" s="14" t="s">
        <v>45</v>
      </c>
      <c r="D43" s="14" t="s">
        <v>340</v>
      </c>
      <c r="E43" s="14" t="s">
        <v>114</v>
      </c>
      <c r="F43" s="8">
        <v>564.221</v>
      </c>
      <c r="G43" s="11"/>
      <c r="H43" s="10">
        <f>ROUND(G43*F43,2)</f>
        <v>0</v>
      </c>
      <c r="O43">
        <f>rekapitulace!H8</f>
        <v>21</v>
      </c>
      <c r="P43">
        <f>O43/100*H43</f>
        <v>0</v>
      </c>
    </row>
    <row r="44" ht="12.75">
      <c r="D44" s="12" t="s">
        <v>551</v>
      </c>
    </row>
    <row r="45" spans="1:16" ht="25.5">
      <c r="A45" s="14">
        <v>16</v>
      </c>
      <c r="B45" s="14" t="s">
        <v>342</v>
      </c>
      <c r="C45" s="14" t="s">
        <v>45</v>
      </c>
      <c r="D45" s="14" t="s">
        <v>343</v>
      </c>
      <c r="E45" s="14" t="s">
        <v>114</v>
      </c>
      <c r="F45" s="8">
        <v>258.513</v>
      </c>
      <c r="G45" s="11"/>
      <c r="H45" s="10">
        <f>ROUND(G45*F45,2)</f>
        <v>0</v>
      </c>
      <c r="O45">
        <f>rekapitulace!H8</f>
        <v>21</v>
      </c>
      <c r="P45">
        <f>O45/100*H45</f>
        <v>0</v>
      </c>
    </row>
    <row r="46" ht="12.75">
      <c r="D46" s="12" t="s">
        <v>552</v>
      </c>
    </row>
    <row r="47" spans="1:16" ht="25.5">
      <c r="A47" s="6">
        <v>17</v>
      </c>
      <c r="B47" s="6" t="s">
        <v>345</v>
      </c>
      <c r="C47" s="6" t="s">
        <v>45</v>
      </c>
      <c r="D47" s="6" t="s">
        <v>346</v>
      </c>
      <c r="E47" s="6" t="s">
        <v>176</v>
      </c>
      <c r="F47" s="8">
        <v>213.72</v>
      </c>
      <c r="G47" s="11"/>
      <c r="H47" s="10">
        <f>ROUND((G47*F47),2)</f>
        <v>0</v>
      </c>
      <c r="O47">
        <f>rekapitulace!H8</f>
        <v>21</v>
      </c>
      <c r="P47">
        <f>O47/100*H47</f>
        <v>0</v>
      </c>
    </row>
    <row r="48" spans="1:16" ht="12.75" customHeight="1">
      <c r="A48" s="13"/>
      <c r="B48" s="13"/>
      <c r="C48" s="13" t="s">
        <v>35</v>
      </c>
      <c r="D48" s="13" t="s">
        <v>332</v>
      </c>
      <c r="E48" s="13"/>
      <c r="F48" s="13"/>
      <c r="G48" s="13"/>
      <c r="H48" s="13">
        <f>SUM(H39:H47)</f>
        <v>0</v>
      </c>
      <c r="P48">
        <f>ROUND(SUM(P39:P47),2)</f>
        <v>0</v>
      </c>
    </row>
    <row r="50" spans="1:8" ht="12.75" customHeight="1">
      <c r="A50" s="7"/>
      <c r="B50" s="7"/>
      <c r="C50" s="7" t="s">
        <v>36</v>
      </c>
      <c r="D50" s="7" t="s">
        <v>350</v>
      </c>
      <c r="E50" s="7"/>
      <c r="F50" s="9"/>
      <c r="G50" s="7"/>
      <c r="H50" s="9"/>
    </row>
    <row r="51" spans="1:16" ht="51">
      <c r="A51" s="6">
        <v>18</v>
      </c>
      <c r="B51" s="6" t="s">
        <v>553</v>
      </c>
      <c r="C51" s="6" t="s">
        <v>45</v>
      </c>
      <c r="D51" s="6" t="s">
        <v>554</v>
      </c>
      <c r="E51" s="6" t="s">
        <v>79</v>
      </c>
      <c r="F51" s="8">
        <v>58.8</v>
      </c>
      <c r="G51" s="11"/>
      <c r="H51" s="10">
        <f>ROUND((G51*F51),2)</f>
        <v>0</v>
      </c>
      <c r="O51">
        <f>rekapitulace!H8</f>
        <v>21</v>
      </c>
      <c r="P51">
        <f>O51/100*H51</f>
        <v>0</v>
      </c>
    </row>
    <row r="52" ht="25.5">
      <c r="D52" s="12" t="s">
        <v>555</v>
      </c>
    </row>
    <row r="53" spans="1:16" ht="25.5">
      <c r="A53" s="6">
        <v>19</v>
      </c>
      <c r="B53" s="6" t="s">
        <v>351</v>
      </c>
      <c r="C53" s="6" t="s">
        <v>45</v>
      </c>
      <c r="D53" s="6" t="s">
        <v>352</v>
      </c>
      <c r="E53" s="6" t="s">
        <v>79</v>
      </c>
      <c r="F53" s="8">
        <v>265.664</v>
      </c>
      <c r="G53" s="11"/>
      <c r="H53" s="10">
        <f>ROUND((G53*F53),2)</f>
        <v>0</v>
      </c>
      <c r="O53">
        <f>rekapitulace!H8</f>
        <v>21</v>
      </c>
      <c r="P53">
        <f>O53/100*H53</f>
        <v>0</v>
      </c>
    </row>
    <row r="54" ht="216.75">
      <c r="D54" s="12" t="s">
        <v>556</v>
      </c>
    </row>
    <row r="55" spans="1:16" ht="25.5">
      <c r="A55" s="6">
        <v>20</v>
      </c>
      <c r="B55" s="6" t="s">
        <v>354</v>
      </c>
      <c r="C55" s="6" t="s">
        <v>45</v>
      </c>
      <c r="D55" s="6" t="s">
        <v>355</v>
      </c>
      <c r="E55" s="6" t="s">
        <v>114</v>
      </c>
      <c r="F55" s="8">
        <v>860.344</v>
      </c>
      <c r="G55" s="11"/>
      <c r="H55" s="10">
        <f>ROUND((G55*F55),2)</f>
        <v>0</v>
      </c>
      <c r="O55">
        <f>rekapitulace!H8</f>
        <v>21</v>
      </c>
      <c r="P55">
        <f>O55/100*H55</f>
        <v>0</v>
      </c>
    </row>
    <row r="56" ht="204">
      <c r="D56" s="12" t="s">
        <v>557</v>
      </c>
    </row>
    <row r="57" spans="1:16" ht="25.5">
      <c r="A57" s="14">
        <v>21</v>
      </c>
      <c r="B57" s="14" t="s">
        <v>357</v>
      </c>
      <c r="C57" s="14" t="s">
        <v>45</v>
      </c>
      <c r="D57" s="14" t="s">
        <v>558</v>
      </c>
      <c r="E57" s="14" t="s">
        <v>176</v>
      </c>
      <c r="F57" s="8">
        <v>154.22</v>
      </c>
      <c r="G57" s="11"/>
      <c r="H57" s="10">
        <f>ROUND(G57*F57,2)</f>
        <v>0</v>
      </c>
      <c r="O57">
        <f>rekapitulace!H8</f>
        <v>21</v>
      </c>
      <c r="P57">
        <f>O57/100*H57</f>
        <v>0</v>
      </c>
    </row>
    <row r="58" ht="12.75">
      <c r="D58" s="12" t="s">
        <v>559</v>
      </c>
    </row>
    <row r="59" spans="1:16" ht="25.5">
      <c r="A59" s="6">
        <v>22</v>
      </c>
      <c r="B59" s="6" t="s">
        <v>360</v>
      </c>
      <c r="C59" s="6" t="s">
        <v>45</v>
      </c>
      <c r="D59" s="6" t="s">
        <v>361</v>
      </c>
      <c r="E59" s="6" t="s">
        <v>114</v>
      </c>
      <c r="F59" s="8">
        <v>860.344</v>
      </c>
      <c r="G59" s="11"/>
      <c r="H59" s="10">
        <f>ROUND((G59*F59),2)</f>
        <v>0</v>
      </c>
      <c r="O59">
        <f>rekapitulace!H8</f>
        <v>21</v>
      </c>
      <c r="P59">
        <f>O59/100*H59</f>
        <v>0</v>
      </c>
    </row>
    <row r="60" spans="1:16" ht="25.5">
      <c r="A60" s="6">
        <v>23</v>
      </c>
      <c r="B60" s="6" t="s">
        <v>362</v>
      </c>
      <c r="C60" s="6" t="s">
        <v>45</v>
      </c>
      <c r="D60" s="6" t="s">
        <v>363</v>
      </c>
      <c r="E60" s="6" t="s">
        <v>82</v>
      </c>
      <c r="F60" s="8">
        <v>26.566</v>
      </c>
      <c r="G60" s="11"/>
      <c r="H60" s="10">
        <f>ROUND((G60*F60),2)</f>
        <v>0</v>
      </c>
      <c r="O60">
        <f>rekapitulace!H8</f>
        <v>21</v>
      </c>
      <c r="P60">
        <f>O60/100*H60</f>
        <v>0</v>
      </c>
    </row>
    <row r="61" ht="25.5">
      <c r="D61" s="12" t="s">
        <v>560</v>
      </c>
    </row>
    <row r="62" spans="1:16" ht="25.5">
      <c r="A62" s="6">
        <v>24</v>
      </c>
      <c r="B62" s="6" t="s">
        <v>365</v>
      </c>
      <c r="C62" s="6" t="s">
        <v>45</v>
      </c>
      <c r="D62" s="6" t="s">
        <v>366</v>
      </c>
      <c r="E62" s="6" t="s">
        <v>82</v>
      </c>
      <c r="F62" s="8">
        <v>1.489</v>
      </c>
      <c r="G62" s="11"/>
      <c r="H62" s="10">
        <f>ROUND((G62*F62),2)</f>
        <v>0</v>
      </c>
      <c r="O62">
        <f>rekapitulace!H8</f>
        <v>21</v>
      </c>
      <c r="P62">
        <f>O62/100*H62</f>
        <v>0</v>
      </c>
    </row>
    <row r="63" ht="153">
      <c r="D63" s="12" t="s">
        <v>561</v>
      </c>
    </row>
    <row r="64" spans="1:16" ht="12.75" customHeight="1">
      <c r="A64" s="13"/>
      <c r="B64" s="13"/>
      <c r="C64" s="13" t="s">
        <v>36</v>
      </c>
      <c r="D64" s="13" t="s">
        <v>350</v>
      </c>
      <c r="E64" s="13"/>
      <c r="F64" s="13"/>
      <c r="G64" s="13"/>
      <c r="H64" s="13">
        <f>SUM(H51:H63)</f>
        <v>0</v>
      </c>
      <c r="P64">
        <f>ROUND(SUM(P51:P63),2)</f>
        <v>0</v>
      </c>
    </row>
    <row r="66" spans="1:8" ht="12.75" customHeight="1">
      <c r="A66" s="7"/>
      <c r="B66" s="7"/>
      <c r="C66" s="7" t="s">
        <v>37</v>
      </c>
      <c r="D66" s="7" t="s">
        <v>142</v>
      </c>
      <c r="E66" s="7"/>
      <c r="F66" s="9"/>
      <c r="G66" s="7"/>
      <c r="H66" s="9"/>
    </row>
    <row r="67" spans="1:16" ht="12.75">
      <c r="A67" s="6">
        <v>25</v>
      </c>
      <c r="B67" s="6" t="s">
        <v>368</v>
      </c>
      <c r="C67" s="6" t="s">
        <v>45</v>
      </c>
      <c r="D67" s="6" t="s">
        <v>562</v>
      </c>
      <c r="E67" s="6" t="s">
        <v>114</v>
      </c>
      <c r="F67" s="8">
        <v>281.631</v>
      </c>
      <c r="G67" s="11"/>
      <c r="H67" s="10">
        <f>ROUND((G67*F67),2)</f>
        <v>0</v>
      </c>
      <c r="O67">
        <f>rekapitulace!H8</f>
        <v>21</v>
      </c>
      <c r="P67">
        <f>O67/100*H67</f>
        <v>0</v>
      </c>
    </row>
    <row r="68" ht="63.75">
      <c r="D68" s="12" t="s">
        <v>563</v>
      </c>
    </row>
    <row r="69" spans="1:16" ht="38.25">
      <c r="A69" s="6">
        <v>26</v>
      </c>
      <c r="B69" s="6" t="s">
        <v>371</v>
      </c>
      <c r="C69" s="6" t="s">
        <v>45</v>
      </c>
      <c r="D69" s="6" t="s">
        <v>372</v>
      </c>
      <c r="E69" s="6" t="s">
        <v>79</v>
      </c>
      <c r="F69" s="8">
        <v>17.086</v>
      </c>
      <c r="G69" s="11"/>
      <c r="H69" s="10">
        <f>ROUND((G69*F69),2)</f>
        <v>0</v>
      </c>
      <c r="O69">
        <f>rekapitulace!H8</f>
        <v>21</v>
      </c>
      <c r="P69">
        <f>O69/100*H69</f>
        <v>0</v>
      </c>
    </row>
    <row r="70" ht="25.5">
      <c r="D70" s="12" t="s">
        <v>564</v>
      </c>
    </row>
    <row r="71" spans="1:16" ht="12.75" customHeight="1">
      <c r="A71" s="13"/>
      <c r="B71" s="13"/>
      <c r="C71" s="13" t="s">
        <v>37</v>
      </c>
      <c r="D71" s="13" t="s">
        <v>142</v>
      </c>
      <c r="E71" s="13"/>
      <c r="F71" s="13"/>
      <c r="G71" s="13"/>
      <c r="H71" s="13">
        <f>SUM(H67:H70)</f>
        <v>0</v>
      </c>
      <c r="P71">
        <f>ROUND(SUM(P67:P70),2)</f>
        <v>0</v>
      </c>
    </row>
    <row r="73" spans="1:8" ht="12.75" customHeight="1">
      <c r="A73" s="7"/>
      <c r="B73" s="7"/>
      <c r="C73" s="7" t="s">
        <v>38</v>
      </c>
      <c r="D73" s="7" t="s">
        <v>381</v>
      </c>
      <c r="E73" s="7"/>
      <c r="F73" s="9"/>
      <c r="G73" s="7"/>
      <c r="H73" s="9"/>
    </row>
    <row r="74" spans="1:16" ht="25.5">
      <c r="A74" s="6">
        <v>27</v>
      </c>
      <c r="B74" s="6" t="s">
        <v>382</v>
      </c>
      <c r="C74" s="6" t="s">
        <v>45</v>
      </c>
      <c r="D74" s="6" t="s">
        <v>383</v>
      </c>
      <c r="E74" s="6" t="s">
        <v>114</v>
      </c>
      <c r="F74" s="8">
        <v>898.6</v>
      </c>
      <c r="G74" s="11"/>
      <c r="H74" s="10">
        <f>ROUND((G74*F74),2)</f>
        <v>0</v>
      </c>
      <c r="O74">
        <f>rekapitulace!H8</f>
        <v>21</v>
      </c>
      <c r="P74">
        <f>O74/100*H74</f>
        <v>0</v>
      </c>
    </row>
    <row r="75" ht="38.25">
      <c r="D75" s="12" t="s">
        <v>565</v>
      </c>
    </row>
    <row r="76" spans="1:16" ht="38.25">
      <c r="A76" s="6">
        <v>28</v>
      </c>
      <c r="B76" s="6" t="s">
        <v>385</v>
      </c>
      <c r="C76" s="6" t="s">
        <v>45</v>
      </c>
      <c r="D76" s="6" t="s">
        <v>386</v>
      </c>
      <c r="E76" s="6" t="s">
        <v>114</v>
      </c>
      <c r="F76" s="8">
        <v>898.6</v>
      </c>
      <c r="G76" s="11"/>
      <c r="H76" s="10">
        <f>ROUND((G76*F76),2)</f>
        <v>0</v>
      </c>
      <c r="O76">
        <f>rekapitulace!H8</f>
        <v>21</v>
      </c>
      <c r="P76">
        <f>O76/100*H76</f>
        <v>0</v>
      </c>
    </row>
    <row r="77" spans="1:16" ht="38.25">
      <c r="A77" s="6">
        <v>29</v>
      </c>
      <c r="B77" s="6" t="s">
        <v>388</v>
      </c>
      <c r="C77" s="6" t="s">
        <v>45</v>
      </c>
      <c r="D77" s="6" t="s">
        <v>389</v>
      </c>
      <c r="E77" s="6" t="s">
        <v>114</v>
      </c>
      <c r="F77" s="8">
        <v>898.6</v>
      </c>
      <c r="G77" s="11"/>
      <c r="H77" s="10">
        <f>ROUND((G77*F77),2)</f>
        <v>0</v>
      </c>
      <c r="O77">
        <f>rekapitulace!H8</f>
        <v>21</v>
      </c>
      <c r="P77">
        <f>O77/100*H77</f>
        <v>0</v>
      </c>
    </row>
    <row r="78" spans="1:16" ht="25.5">
      <c r="A78" s="6">
        <v>30</v>
      </c>
      <c r="B78" s="6" t="s">
        <v>391</v>
      </c>
      <c r="C78" s="6" t="s">
        <v>45</v>
      </c>
      <c r="D78" s="6" t="s">
        <v>392</v>
      </c>
      <c r="E78" s="6" t="s">
        <v>114</v>
      </c>
      <c r="F78" s="8">
        <v>898.6</v>
      </c>
      <c r="G78" s="11"/>
      <c r="H78" s="10">
        <f>ROUND((G78*F78),2)</f>
        <v>0</v>
      </c>
      <c r="O78">
        <f>rekapitulace!H8</f>
        <v>21</v>
      </c>
      <c r="P78">
        <f>O78/100*H78</f>
        <v>0</v>
      </c>
    </row>
    <row r="79" spans="1:16" ht="25.5">
      <c r="A79" s="6">
        <v>31</v>
      </c>
      <c r="B79" s="6" t="s">
        <v>393</v>
      </c>
      <c r="C79" s="6" t="s">
        <v>45</v>
      </c>
      <c r="D79" s="6" t="s">
        <v>394</v>
      </c>
      <c r="E79" s="6" t="s">
        <v>114</v>
      </c>
      <c r="F79" s="8">
        <v>898.6</v>
      </c>
      <c r="G79" s="11"/>
      <c r="H79" s="10">
        <f>ROUND((G79*F79),2)</f>
        <v>0</v>
      </c>
      <c r="O79">
        <f>rekapitulace!H8</f>
        <v>21</v>
      </c>
      <c r="P79">
        <f>O79/100*H79</f>
        <v>0</v>
      </c>
    </row>
    <row r="80" spans="1:16" ht="51">
      <c r="A80" s="6">
        <v>32</v>
      </c>
      <c r="B80" s="6" t="s">
        <v>566</v>
      </c>
      <c r="C80" s="6" t="s">
        <v>45</v>
      </c>
      <c r="D80" s="6" t="s">
        <v>567</v>
      </c>
      <c r="E80" s="6" t="s">
        <v>114</v>
      </c>
      <c r="F80" s="8">
        <v>898.6</v>
      </c>
      <c r="G80" s="11"/>
      <c r="H80" s="10">
        <f>ROUND((G80*F80),2)</f>
        <v>0</v>
      </c>
      <c r="O80">
        <f>rekapitulace!H8</f>
        <v>21</v>
      </c>
      <c r="P80">
        <f>O80/100*H80</f>
        <v>0</v>
      </c>
    </row>
    <row r="81" spans="1:16" ht="12.75" customHeight="1">
      <c r="A81" s="13"/>
      <c r="B81" s="13"/>
      <c r="C81" s="13" t="s">
        <v>38</v>
      </c>
      <c r="D81" s="13" t="s">
        <v>381</v>
      </c>
      <c r="E81" s="13"/>
      <c r="F81" s="13"/>
      <c r="G81" s="13"/>
      <c r="H81" s="13">
        <f>SUM(H74:H80)</f>
        <v>0</v>
      </c>
      <c r="P81">
        <f>ROUND(SUM(P74:P80),2)</f>
        <v>0</v>
      </c>
    </row>
    <row r="83" spans="1:8" ht="12.75" customHeight="1">
      <c r="A83" s="7"/>
      <c r="B83" s="7"/>
      <c r="C83" s="7" t="s">
        <v>41</v>
      </c>
      <c r="D83" s="7" t="s">
        <v>413</v>
      </c>
      <c r="E83" s="7"/>
      <c r="F83" s="9"/>
      <c r="G83" s="7"/>
      <c r="H83" s="9"/>
    </row>
    <row r="84" spans="1:16" ht="25.5">
      <c r="A84" s="6">
        <v>33</v>
      </c>
      <c r="B84" s="6" t="s">
        <v>422</v>
      </c>
      <c r="C84" s="6" t="s">
        <v>45</v>
      </c>
      <c r="D84" s="6" t="s">
        <v>423</v>
      </c>
      <c r="E84" s="6" t="s">
        <v>171</v>
      </c>
      <c r="F84" s="8">
        <v>2</v>
      </c>
      <c r="G84" s="11"/>
      <c r="H84" s="10">
        <f>ROUND((G84*F84),2)</f>
        <v>0</v>
      </c>
      <c r="O84">
        <f>rekapitulace!H8</f>
        <v>21</v>
      </c>
      <c r="P84">
        <f>O84/100*H84</f>
        <v>0</v>
      </c>
    </row>
    <row r="85" spans="1:16" ht="25.5">
      <c r="A85" s="14">
        <v>34</v>
      </c>
      <c r="B85" s="14" t="s">
        <v>426</v>
      </c>
      <c r="C85" s="14" t="s">
        <v>45</v>
      </c>
      <c r="D85" s="14" t="s">
        <v>427</v>
      </c>
      <c r="E85" s="14" t="s">
        <v>171</v>
      </c>
      <c r="F85" s="8">
        <v>2</v>
      </c>
      <c r="G85" s="11"/>
      <c r="H85" s="10">
        <f>ROUND(G85*F85,2)</f>
        <v>0</v>
      </c>
      <c r="O85">
        <f>rekapitulace!H8</f>
        <v>21</v>
      </c>
      <c r="P85">
        <f>O85/100*H85</f>
        <v>0</v>
      </c>
    </row>
    <row r="86" ht="12.75">
      <c r="D86" s="12" t="s">
        <v>568</v>
      </c>
    </row>
    <row r="87" spans="1:16" ht="25.5">
      <c r="A87" s="6">
        <v>35</v>
      </c>
      <c r="B87" s="6" t="s">
        <v>569</v>
      </c>
      <c r="C87" s="6" t="s">
        <v>45</v>
      </c>
      <c r="D87" s="6" t="s">
        <v>570</v>
      </c>
      <c r="E87" s="6" t="s">
        <v>171</v>
      </c>
      <c r="F87" s="8">
        <v>2</v>
      </c>
      <c r="G87" s="11"/>
      <c r="H87" s="10">
        <f>ROUND((G87*F87),2)</f>
        <v>0</v>
      </c>
      <c r="O87">
        <f>rekapitulace!H8</f>
        <v>21</v>
      </c>
      <c r="P87">
        <f>O87/100*H87</f>
        <v>0</v>
      </c>
    </row>
    <row r="88" spans="1:16" ht="25.5">
      <c r="A88" s="14">
        <v>36</v>
      </c>
      <c r="B88" s="14" t="s">
        <v>571</v>
      </c>
      <c r="C88" s="14" t="s">
        <v>45</v>
      </c>
      <c r="D88" s="14" t="s">
        <v>572</v>
      </c>
      <c r="E88" s="14" t="s">
        <v>171</v>
      </c>
      <c r="F88" s="8">
        <v>2</v>
      </c>
      <c r="G88" s="11"/>
      <c r="H88" s="10">
        <f>ROUND(G88*F88,2)</f>
        <v>0</v>
      </c>
      <c r="O88">
        <f>rekapitulace!H8</f>
        <v>21</v>
      </c>
      <c r="P88">
        <f>O88/100*H88</f>
        <v>0</v>
      </c>
    </row>
    <row r="89" ht="12.75">
      <c r="D89" s="12" t="s">
        <v>568</v>
      </c>
    </row>
    <row r="90" spans="1:16" ht="38.25">
      <c r="A90" s="6">
        <v>37</v>
      </c>
      <c r="B90" s="6" t="s">
        <v>431</v>
      </c>
      <c r="C90" s="6" t="s">
        <v>45</v>
      </c>
      <c r="D90" s="6" t="s">
        <v>432</v>
      </c>
      <c r="E90" s="6" t="s">
        <v>171</v>
      </c>
      <c r="F90" s="8">
        <v>6</v>
      </c>
      <c r="G90" s="11"/>
      <c r="H90" s="10">
        <f>ROUND((G90*F90),2)</f>
        <v>0</v>
      </c>
      <c r="O90">
        <f>rekapitulace!H8</f>
        <v>21</v>
      </c>
      <c r="P90">
        <f aca="true" t="shared" si="0" ref="P90:P95">O90/100*H90</f>
        <v>0</v>
      </c>
    </row>
    <row r="91" spans="1:16" ht="51">
      <c r="A91" s="6">
        <v>38</v>
      </c>
      <c r="B91" s="6" t="s">
        <v>433</v>
      </c>
      <c r="C91" s="6" t="s">
        <v>45</v>
      </c>
      <c r="D91" s="6" t="s">
        <v>434</v>
      </c>
      <c r="E91" s="6" t="s">
        <v>171</v>
      </c>
      <c r="F91" s="8">
        <v>6</v>
      </c>
      <c r="G91" s="11"/>
      <c r="H91" s="10">
        <f>ROUND((G91*F91),2)</f>
        <v>0</v>
      </c>
      <c r="O91">
        <f>rekapitulace!H8</f>
        <v>21</v>
      </c>
      <c r="P91">
        <f t="shared" si="0"/>
        <v>0</v>
      </c>
    </row>
    <row r="92" spans="1:16" ht="51">
      <c r="A92" s="6">
        <v>39</v>
      </c>
      <c r="B92" s="6" t="s">
        <v>435</v>
      </c>
      <c r="C92" s="6" t="s">
        <v>45</v>
      </c>
      <c r="D92" s="6" t="s">
        <v>436</v>
      </c>
      <c r="E92" s="6" t="s">
        <v>171</v>
      </c>
      <c r="F92" s="8">
        <v>6</v>
      </c>
      <c r="G92" s="11"/>
      <c r="H92" s="10">
        <f>ROUND((G92*F92),2)</f>
        <v>0</v>
      </c>
      <c r="O92">
        <f>rekapitulace!H8</f>
        <v>21</v>
      </c>
      <c r="P92">
        <f t="shared" si="0"/>
        <v>0</v>
      </c>
    </row>
    <row r="93" spans="1:16" ht="38.25">
      <c r="A93" s="6">
        <v>40</v>
      </c>
      <c r="B93" s="6" t="s">
        <v>437</v>
      </c>
      <c r="C93" s="6" t="s">
        <v>45</v>
      </c>
      <c r="D93" s="6" t="s">
        <v>438</v>
      </c>
      <c r="E93" s="6" t="s">
        <v>171</v>
      </c>
      <c r="F93" s="8">
        <v>6</v>
      </c>
      <c r="G93" s="11"/>
      <c r="H93" s="10">
        <f>ROUND((G93*F93),2)</f>
        <v>0</v>
      </c>
      <c r="O93">
        <f>rekapitulace!H8</f>
        <v>21</v>
      </c>
      <c r="P93">
        <f t="shared" si="0"/>
        <v>0</v>
      </c>
    </row>
    <row r="94" spans="1:16" ht="38.25">
      <c r="A94" s="6">
        <v>41</v>
      </c>
      <c r="B94" s="6" t="s">
        <v>439</v>
      </c>
      <c r="C94" s="6" t="s">
        <v>45</v>
      </c>
      <c r="D94" s="6" t="s">
        <v>440</v>
      </c>
      <c r="E94" s="6" t="s">
        <v>171</v>
      </c>
      <c r="F94" s="8">
        <v>2</v>
      </c>
      <c r="G94" s="11"/>
      <c r="H94" s="10">
        <f>ROUND((G94*F94),2)</f>
        <v>0</v>
      </c>
      <c r="O94">
        <f>rekapitulace!H8</f>
        <v>21</v>
      </c>
      <c r="P94">
        <f t="shared" si="0"/>
        <v>0</v>
      </c>
    </row>
    <row r="95" spans="1:16" ht="25.5">
      <c r="A95" s="14">
        <v>42</v>
      </c>
      <c r="B95" s="14" t="s">
        <v>441</v>
      </c>
      <c r="C95" s="14" t="s">
        <v>45</v>
      </c>
      <c r="D95" s="14" t="s">
        <v>442</v>
      </c>
      <c r="E95" s="14" t="s">
        <v>171</v>
      </c>
      <c r="F95" s="8">
        <v>2</v>
      </c>
      <c r="G95" s="11"/>
      <c r="H95" s="10">
        <f>ROUND(G95*F95,2)</f>
        <v>0</v>
      </c>
      <c r="O95">
        <f>rekapitulace!H8</f>
        <v>21</v>
      </c>
      <c r="P95">
        <f t="shared" si="0"/>
        <v>0</v>
      </c>
    </row>
    <row r="96" ht="12.75">
      <c r="D96" s="12" t="s">
        <v>568</v>
      </c>
    </row>
    <row r="97" spans="1:16" ht="38.25">
      <c r="A97" s="6">
        <v>43</v>
      </c>
      <c r="B97" s="6" t="s">
        <v>573</v>
      </c>
      <c r="C97" s="6" t="s">
        <v>45</v>
      </c>
      <c r="D97" s="6" t="s">
        <v>574</v>
      </c>
      <c r="E97" s="6" t="s">
        <v>79</v>
      </c>
      <c r="F97" s="8">
        <v>1.8</v>
      </c>
      <c r="G97" s="11"/>
      <c r="H97" s="10">
        <f>ROUND((G97*F97),2)</f>
        <v>0</v>
      </c>
      <c r="O97">
        <f>rekapitulace!H8</f>
        <v>21</v>
      </c>
      <c r="P97">
        <f>O97/100*H97</f>
        <v>0</v>
      </c>
    </row>
    <row r="98" ht="25.5">
      <c r="D98" s="12" t="s">
        <v>536</v>
      </c>
    </row>
    <row r="99" spans="1:16" ht="12.75" customHeight="1">
      <c r="A99" s="13"/>
      <c r="B99" s="13"/>
      <c r="C99" s="13" t="s">
        <v>41</v>
      </c>
      <c r="D99" s="13" t="s">
        <v>413</v>
      </c>
      <c r="E99" s="13"/>
      <c r="F99" s="13"/>
      <c r="G99" s="13"/>
      <c r="H99" s="13">
        <f>SUM(H84:H98)</f>
        <v>0</v>
      </c>
      <c r="P99">
        <f>ROUND(SUM(P84:P98),2)</f>
        <v>0</v>
      </c>
    </row>
    <row r="101" spans="1:8" ht="12.75" customHeight="1">
      <c r="A101" s="7"/>
      <c r="B101" s="7"/>
      <c r="C101" s="7" t="s">
        <v>199</v>
      </c>
      <c r="D101" s="7" t="s">
        <v>446</v>
      </c>
      <c r="E101" s="7"/>
      <c r="F101" s="9"/>
      <c r="G101" s="7"/>
      <c r="H101" s="9"/>
    </row>
    <row r="102" spans="1:16" ht="38.25">
      <c r="A102" s="6">
        <v>44</v>
      </c>
      <c r="B102" s="6" t="s">
        <v>447</v>
      </c>
      <c r="C102" s="6" t="s">
        <v>45</v>
      </c>
      <c r="D102" s="6" t="s">
        <v>448</v>
      </c>
      <c r="E102" s="6" t="s">
        <v>176</v>
      </c>
      <c r="F102" s="8">
        <v>10</v>
      </c>
      <c r="G102" s="11"/>
      <c r="H102" s="10">
        <f>ROUND((G102*F102),2)</f>
        <v>0</v>
      </c>
      <c r="O102">
        <f>rekapitulace!H8</f>
        <v>21</v>
      </c>
      <c r="P102">
        <f>O102/100*H102</f>
        <v>0</v>
      </c>
    </row>
    <row r="103" ht="25.5">
      <c r="D103" s="12" t="s">
        <v>575</v>
      </c>
    </row>
    <row r="104" spans="1:16" ht="12.75">
      <c r="A104" s="6">
        <v>45</v>
      </c>
      <c r="B104" s="6" t="s">
        <v>454</v>
      </c>
      <c r="C104" s="6" t="s">
        <v>45</v>
      </c>
      <c r="D104" s="6" t="s">
        <v>576</v>
      </c>
      <c r="E104" s="6" t="s">
        <v>114</v>
      </c>
      <c r="F104" s="8">
        <v>42.618</v>
      </c>
      <c r="G104" s="11"/>
      <c r="H104" s="10">
        <f>ROUND((G104*F104),2)</f>
        <v>0</v>
      </c>
      <c r="O104">
        <f>rekapitulace!H8</f>
        <v>21</v>
      </c>
      <c r="P104">
        <f>O104/100*H104</f>
        <v>0</v>
      </c>
    </row>
    <row r="105" ht="63.75">
      <c r="D105" s="12" t="s">
        <v>577</v>
      </c>
    </row>
    <row r="106" spans="1:16" ht="38.25">
      <c r="A106" s="6">
        <v>46</v>
      </c>
      <c r="B106" s="6" t="s">
        <v>457</v>
      </c>
      <c r="C106" s="6" t="s">
        <v>45</v>
      </c>
      <c r="D106" s="6" t="s">
        <v>458</v>
      </c>
      <c r="E106" s="6" t="s">
        <v>176</v>
      </c>
      <c r="F106" s="8">
        <v>142.78</v>
      </c>
      <c r="G106" s="11"/>
      <c r="H106" s="10">
        <f>ROUND((G106*F106),2)</f>
        <v>0</v>
      </c>
      <c r="O106">
        <f>rekapitulace!H8</f>
        <v>21</v>
      </c>
      <c r="P106">
        <f>O106/100*H106</f>
        <v>0</v>
      </c>
    </row>
    <row r="107" ht="76.5">
      <c r="D107" s="12" t="s">
        <v>578</v>
      </c>
    </row>
    <row r="108" spans="1:16" ht="38.25">
      <c r="A108" s="6">
        <v>47</v>
      </c>
      <c r="B108" s="6" t="s">
        <v>460</v>
      </c>
      <c r="C108" s="6" t="s">
        <v>45</v>
      </c>
      <c r="D108" s="6" t="s">
        <v>461</v>
      </c>
      <c r="E108" s="6" t="s">
        <v>176</v>
      </c>
      <c r="F108" s="8">
        <v>73.8</v>
      </c>
      <c r="G108" s="11"/>
      <c r="H108" s="10">
        <f>ROUND((G108*F108),2)</f>
        <v>0</v>
      </c>
      <c r="O108">
        <f>rekapitulace!H8</f>
        <v>21</v>
      </c>
      <c r="P108">
        <f>O108/100*H108</f>
        <v>0</v>
      </c>
    </row>
    <row r="109" ht="51">
      <c r="D109" s="12" t="s">
        <v>579</v>
      </c>
    </row>
    <row r="110" spans="1:16" ht="51">
      <c r="A110" s="6">
        <v>48</v>
      </c>
      <c r="B110" s="6" t="s">
        <v>463</v>
      </c>
      <c r="C110" s="6" t="s">
        <v>45</v>
      </c>
      <c r="D110" s="6" t="s">
        <v>464</v>
      </c>
      <c r="E110" s="6" t="s">
        <v>171</v>
      </c>
      <c r="F110" s="8">
        <v>36</v>
      </c>
      <c r="G110" s="11"/>
      <c r="H110" s="10">
        <f>ROUND((G110*F110),2)</f>
        <v>0</v>
      </c>
      <c r="O110">
        <f>rekapitulace!H8</f>
        <v>21</v>
      </c>
      <c r="P110">
        <f>O110/100*H110</f>
        <v>0</v>
      </c>
    </row>
    <row r="111" ht="25.5">
      <c r="D111" s="12" t="s">
        <v>580</v>
      </c>
    </row>
    <row r="112" spans="1:16" ht="38.25">
      <c r="A112" s="6">
        <v>49</v>
      </c>
      <c r="B112" s="6" t="s">
        <v>466</v>
      </c>
      <c r="C112" s="6" t="s">
        <v>45</v>
      </c>
      <c r="D112" s="6" t="s">
        <v>467</v>
      </c>
      <c r="E112" s="6" t="s">
        <v>171</v>
      </c>
      <c r="F112" s="8">
        <v>36</v>
      </c>
      <c r="G112" s="11"/>
      <c r="H112" s="10">
        <f>ROUND((G112*F112),2)</f>
        <v>0</v>
      </c>
      <c r="O112">
        <f>rekapitulace!H8</f>
        <v>21</v>
      </c>
      <c r="P112">
        <f>O112/100*H112</f>
        <v>0</v>
      </c>
    </row>
    <row r="113" spans="1:16" ht="38.25">
      <c r="A113" s="6">
        <v>50</v>
      </c>
      <c r="B113" s="6" t="s">
        <v>468</v>
      </c>
      <c r="C113" s="6" t="s">
        <v>45</v>
      </c>
      <c r="D113" s="6" t="s">
        <v>469</v>
      </c>
      <c r="E113" s="6" t="s">
        <v>176</v>
      </c>
      <c r="F113" s="8">
        <v>1</v>
      </c>
      <c r="G113" s="11"/>
      <c r="H113" s="10">
        <f>ROUND((G113*F113),2)</f>
        <v>0</v>
      </c>
      <c r="O113">
        <f>rekapitulace!H8</f>
        <v>21</v>
      </c>
      <c r="P113">
        <f>O113/100*H113</f>
        <v>0</v>
      </c>
    </row>
    <row r="114" ht="25.5">
      <c r="D114" s="12" t="s">
        <v>581</v>
      </c>
    </row>
    <row r="115" spans="1:16" ht="12.75">
      <c r="A115" s="6">
        <v>51</v>
      </c>
      <c r="B115" s="6" t="s">
        <v>471</v>
      </c>
      <c r="C115" s="6" t="s">
        <v>45</v>
      </c>
      <c r="D115" s="6" t="s">
        <v>582</v>
      </c>
      <c r="E115" s="6" t="s">
        <v>473</v>
      </c>
      <c r="F115" s="8">
        <v>1</v>
      </c>
      <c r="G115" s="11"/>
      <c r="H115" s="10">
        <f>ROUND((G115*F115),2)</f>
        <v>0</v>
      </c>
      <c r="O115">
        <f>rekapitulace!H8</f>
        <v>21</v>
      </c>
      <c r="P115">
        <f>O115/100*H115</f>
        <v>0</v>
      </c>
    </row>
    <row r="116" ht="25.5">
      <c r="D116" s="12" t="s">
        <v>583</v>
      </c>
    </row>
    <row r="117" spans="1:16" ht="12.75" customHeight="1">
      <c r="A117" s="13"/>
      <c r="B117" s="13"/>
      <c r="C117" s="13" t="s">
        <v>199</v>
      </c>
      <c r="D117" s="13" t="s">
        <v>446</v>
      </c>
      <c r="E117" s="13"/>
      <c r="F117" s="13"/>
      <c r="G117" s="13"/>
      <c r="H117" s="13">
        <f>SUM(H102:H116)</f>
        <v>0</v>
      </c>
      <c r="P117">
        <f>ROUND(SUM(P102:P116),2)</f>
        <v>0</v>
      </c>
    </row>
    <row r="119" spans="1:8" ht="12.75" customHeight="1">
      <c r="A119" s="7"/>
      <c r="B119" s="7"/>
      <c r="C119" s="7" t="s">
        <v>476</v>
      </c>
      <c r="D119" s="7" t="s">
        <v>475</v>
      </c>
      <c r="E119" s="7"/>
      <c r="F119" s="9"/>
      <c r="G119" s="7"/>
      <c r="H119" s="9"/>
    </row>
    <row r="120" spans="1:16" ht="38.25">
      <c r="A120" s="6">
        <v>52</v>
      </c>
      <c r="B120" s="6" t="s">
        <v>477</v>
      </c>
      <c r="C120" s="6" t="s">
        <v>45</v>
      </c>
      <c r="D120" s="6" t="s">
        <v>478</v>
      </c>
      <c r="E120" s="6" t="s">
        <v>82</v>
      </c>
      <c r="F120" s="8">
        <v>339.248</v>
      </c>
      <c r="G120" s="11"/>
      <c r="H120" s="10">
        <f>ROUND((G120*F120),2)</f>
        <v>0</v>
      </c>
      <c r="O120">
        <f>rekapitulace!H8</f>
        <v>21</v>
      </c>
      <c r="P120">
        <f>O120/100*H120</f>
        <v>0</v>
      </c>
    </row>
    <row r="121" ht="25.5">
      <c r="D121" s="12" t="s">
        <v>584</v>
      </c>
    </row>
    <row r="122" spans="1:16" ht="38.25">
      <c r="A122" s="6">
        <v>53</v>
      </c>
      <c r="B122" s="6" t="s">
        <v>480</v>
      </c>
      <c r="C122" s="6" t="s">
        <v>45</v>
      </c>
      <c r="D122" s="6" t="s">
        <v>481</v>
      </c>
      <c r="E122" s="6" t="s">
        <v>82</v>
      </c>
      <c r="F122" s="8">
        <v>3053.232</v>
      </c>
      <c r="G122" s="11"/>
      <c r="H122" s="10">
        <f>ROUND((G122*F122),2)</f>
        <v>0</v>
      </c>
      <c r="O122">
        <f>rekapitulace!H8</f>
        <v>21</v>
      </c>
      <c r="P122">
        <f>O122/100*H122</f>
        <v>0</v>
      </c>
    </row>
    <row r="123" spans="1:16" ht="38.25">
      <c r="A123" s="6">
        <v>54</v>
      </c>
      <c r="B123" s="6" t="s">
        <v>482</v>
      </c>
      <c r="C123" s="6" t="s">
        <v>45</v>
      </c>
      <c r="D123" s="6" t="s">
        <v>483</v>
      </c>
      <c r="E123" s="6" t="s">
        <v>82</v>
      </c>
      <c r="F123" s="8">
        <v>163.8</v>
      </c>
      <c r="G123" s="11"/>
      <c r="H123" s="10">
        <f>ROUND((G123*F123),2)</f>
        <v>0</v>
      </c>
      <c r="O123">
        <f>rekapitulace!H8</f>
        <v>21</v>
      </c>
      <c r="P123">
        <f>O123/100*H123</f>
        <v>0</v>
      </c>
    </row>
    <row r="124" ht="25.5">
      <c r="D124" s="12" t="s">
        <v>585</v>
      </c>
    </row>
    <row r="125" spans="1:16" ht="38.25">
      <c r="A125" s="6">
        <v>55</v>
      </c>
      <c r="B125" s="6" t="s">
        <v>485</v>
      </c>
      <c r="C125" s="6" t="s">
        <v>45</v>
      </c>
      <c r="D125" s="6" t="s">
        <v>486</v>
      </c>
      <c r="E125" s="6" t="s">
        <v>82</v>
      </c>
      <c r="F125" s="8">
        <v>1474.2</v>
      </c>
      <c r="G125" s="11"/>
      <c r="H125" s="10">
        <f>ROUND((G125*F125),2)</f>
        <v>0</v>
      </c>
      <c r="O125">
        <f>rekapitulace!H8</f>
        <v>21</v>
      </c>
      <c r="P125">
        <f>O125/100*H125</f>
        <v>0</v>
      </c>
    </row>
    <row r="126" spans="1:16" ht="25.5">
      <c r="A126" s="6">
        <v>56</v>
      </c>
      <c r="B126" s="6" t="s">
        <v>487</v>
      </c>
      <c r="C126" s="6" t="s">
        <v>45</v>
      </c>
      <c r="D126" s="6" t="s">
        <v>488</v>
      </c>
      <c r="E126" s="6" t="s">
        <v>82</v>
      </c>
      <c r="F126" s="8">
        <v>202.185</v>
      </c>
      <c r="G126" s="11"/>
      <c r="H126" s="10">
        <f>ROUND((G126*F126),2)</f>
        <v>0</v>
      </c>
      <c r="O126">
        <f>rekapitulace!H8</f>
        <v>21</v>
      </c>
      <c r="P126">
        <f>O126/100*H126</f>
        <v>0</v>
      </c>
    </row>
    <row r="127" ht="25.5">
      <c r="D127" s="12" t="s">
        <v>586</v>
      </c>
    </row>
    <row r="128" spans="1:16" ht="25.5">
      <c r="A128" s="6">
        <v>57</v>
      </c>
      <c r="B128" s="6" t="s">
        <v>489</v>
      </c>
      <c r="C128" s="6" t="s">
        <v>45</v>
      </c>
      <c r="D128" s="6" t="s">
        <v>490</v>
      </c>
      <c r="E128" s="6" t="s">
        <v>82</v>
      </c>
      <c r="F128" s="8">
        <v>168.168</v>
      </c>
      <c r="G128" s="11"/>
      <c r="H128" s="10">
        <f>ROUND((G128*F128),2)</f>
        <v>0</v>
      </c>
      <c r="O128">
        <f>rekapitulace!H8</f>
        <v>21</v>
      </c>
      <c r="P128">
        <f>O128/100*H128</f>
        <v>0</v>
      </c>
    </row>
    <row r="129" ht="25.5">
      <c r="D129" s="12" t="s">
        <v>587</v>
      </c>
    </row>
    <row r="130" spans="1:16" ht="25.5">
      <c r="A130" s="6">
        <v>58</v>
      </c>
      <c r="B130" s="6" t="s">
        <v>491</v>
      </c>
      <c r="C130" s="6" t="s">
        <v>45</v>
      </c>
      <c r="D130" s="6" t="s">
        <v>492</v>
      </c>
      <c r="E130" s="6" t="s">
        <v>82</v>
      </c>
      <c r="F130" s="8">
        <v>171.08</v>
      </c>
      <c r="G130" s="11"/>
      <c r="H130" s="10">
        <f>ROUND((G130*F130),2)</f>
        <v>0</v>
      </c>
      <c r="O130">
        <f>rekapitulace!H8</f>
        <v>21</v>
      </c>
      <c r="P130">
        <f>O130/100*H130</f>
        <v>0</v>
      </c>
    </row>
    <row r="131" spans="1:16" ht="12.75" customHeight="1">
      <c r="A131" s="13"/>
      <c r="B131" s="13"/>
      <c r="C131" s="13" t="s">
        <v>476</v>
      </c>
      <c r="D131" s="13" t="s">
        <v>475</v>
      </c>
      <c r="E131" s="13"/>
      <c r="F131" s="13"/>
      <c r="G131" s="13"/>
      <c r="H131" s="13">
        <f>SUM(H120:H130)</f>
        <v>0</v>
      </c>
      <c r="P131">
        <f>ROUND(SUM(P120:P130),2)</f>
        <v>0</v>
      </c>
    </row>
    <row r="133" spans="1:8" ht="12.75" customHeight="1">
      <c r="A133" s="7"/>
      <c r="B133" s="7"/>
      <c r="C133" s="7" t="s">
        <v>494</v>
      </c>
      <c r="D133" s="7" t="s">
        <v>493</v>
      </c>
      <c r="E133" s="7"/>
      <c r="F133" s="9"/>
      <c r="G133" s="7"/>
      <c r="H133" s="9"/>
    </row>
    <row r="134" spans="1:16" ht="63.75">
      <c r="A134" s="6">
        <v>59</v>
      </c>
      <c r="B134" s="6" t="s">
        <v>495</v>
      </c>
      <c r="C134" s="6" t="s">
        <v>45</v>
      </c>
      <c r="D134" s="6" t="s">
        <v>496</v>
      </c>
      <c r="E134" s="6" t="s">
        <v>82</v>
      </c>
      <c r="F134" s="8">
        <v>181.226</v>
      </c>
      <c r="G134" s="11"/>
      <c r="H134" s="10">
        <f>ROUND((G134*F134),2)</f>
        <v>0</v>
      </c>
      <c r="O134">
        <f>rekapitulace!H8</f>
        <v>21</v>
      </c>
      <c r="P134">
        <f>O134/100*H134</f>
        <v>0</v>
      </c>
    </row>
    <row r="135" spans="1:16" ht="12.75" customHeight="1">
      <c r="A135" s="13"/>
      <c r="B135" s="13"/>
      <c r="C135" s="13" t="s">
        <v>494</v>
      </c>
      <c r="D135" s="13" t="s">
        <v>493</v>
      </c>
      <c r="E135" s="13"/>
      <c r="F135" s="13"/>
      <c r="G135" s="13"/>
      <c r="H135" s="13">
        <f>SUM(H134:H134)</f>
        <v>0</v>
      </c>
      <c r="P135">
        <f>ROUND(SUM(P134:P134),2)</f>
        <v>0</v>
      </c>
    </row>
    <row r="137" spans="1:16" ht="12.75" customHeight="1">
      <c r="A137" s="13"/>
      <c r="B137" s="13"/>
      <c r="C137" s="13"/>
      <c r="D137" s="13" t="s">
        <v>72</v>
      </c>
      <c r="E137" s="13"/>
      <c r="F137" s="13"/>
      <c r="G137" s="13"/>
      <c r="H137" s="13">
        <f>+H36+H48+H64+H71+H81+H99+H117+H131+H135</f>
        <v>0</v>
      </c>
      <c r="P137">
        <f>+P36+P48+P64+P71+P81+P99+P117+P131+P135</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P15"/>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518</v>
      </c>
      <c r="D5" s="5" t="s">
        <v>519</v>
      </c>
      <c r="E5" s="5"/>
    </row>
    <row r="6" spans="1:5" ht="12.75" customHeight="1">
      <c r="A6" t="s">
        <v>18</v>
      </c>
      <c r="C6" s="5" t="s">
        <v>588</v>
      </c>
      <c r="D6" s="5" t="s">
        <v>589</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41</v>
      </c>
      <c r="D11" s="7" t="s">
        <v>413</v>
      </c>
      <c r="E11" s="7"/>
      <c r="F11" s="9"/>
      <c r="G11" s="7"/>
      <c r="H11" s="9"/>
    </row>
    <row r="12" spans="1:16" ht="25.5">
      <c r="A12" s="6">
        <v>1</v>
      </c>
      <c r="B12" s="6" t="s">
        <v>590</v>
      </c>
      <c r="C12" s="6" t="s">
        <v>45</v>
      </c>
      <c r="D12" s="6" t="s">
        <v>591</v>
      </c>
      <c r="E12" s="6" t="s">
        <v>171</v>
      </c>
      <c r="F12" s="8">
        <v>1</v>
      </c>
      <c r="G12" s="11"/>
      <c r="H12" s="10">
        <f>ROUND((G12*F12),2)</f>
        <v>0</v>
      </c>
      <c r="O12">
        <f>rekapitulace!H8</f>
        <v>21</v>
      </c>
      <c r="P12">
        <f>O12/100*H12</f>
        <v>0</v>
      </c>
    </row>
    <row r="13" spans="1:16" ht="12.75" customHeight="1">
      <c r="A13" s="13"/>
      <c r="B13" s="13"/>
      <c r="C13" s="13" t="s">
        <v>41</v>
      </c>
      <c r="D13" s="13" t="s">
        <v>413</v>
      </c>
      <c r="E13" s="13"/>
      <c r="F13" s="13"/>
      <c r="G13" s="13"/>
      <c r="H13" s="13">
        <f>SUM(H12:H12)</f>
        <v>0</v>
      </c>
      <c r="P13">
        <f>ROUND(SUM(P12:P12),2)</f>
        <v>0</v>
      </c>
    </row>
    <row r="15" spans="1:16" ht="12.75" customHeight="1">
      <c r="A15" s="13"/>
      <c r="B15" s="13"/>
      <c r="C15" s="13"/>
      <c r="D15" s="13" t="s">
        <v>72</v>
      </c>
      <c r="E15" s="13"/>
      <c r="F15" s="13"/>
      <c r="G15" s="13"/>
      <c r="H15" s="13">
        <f>+H13</f>
        <v>0</v>
      </c>
      <c r="P15">
        <f>+P13</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P1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518</v>
      </c>
      <c r="D5" s="5" t="s">
        <v>519</v>
      </c>
      <c r="E5" s="5"/>
    </row>
    <row r="6" spans="1:5" ht="12.75" customHeight="1">
      <c r="A6" t="s">
        <v>18</v>
      </c>
      <c r="C6" s="5" t="s">
        <v>592</v>
      </c>
      <c r="D6" s="5" t="s">
        <v>593</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514</v>
      </c>
      <c r="D11" s="7" t="s">
        <v>513</v>
      </c>
      <c r="E11" s="7"/>
      <c r="F11" s="9"/>
      <c r="G11" s="7"/>
      <c r="H11" s="9"/>
    </row>
    <row r="12" spans="1:16" ht="12.75">
      <c r="A12" s="6">
        <v>1</v>
      </c>
      <c r="B12" s="6" t="s">
        <v>515</v>
      </c>
      <c r="C12" s="6" t="s">
        <v>45</v>
      </c>
      <c r="D12" s="6" t="s">
        <v>516</v>
      </c>
      <c r="E12" s="6" t="s">
        <v>176</v>
      </c>
      <c r="F12" s="8">
        <v>150</v>
      </c>
      <c r="G12" s="11"/>
      <c r="H12" s="10">
        <f>ROUND((G12*F12),2)</f>
        <v>0</v>
      </c>
      <c r="O12">
        <f>rekapitulace!H8</f>
        <v>21</v>
      </c>
      <c r="P12">
        <f>O12/100*H12</f>
        <v>0</v>
      </c>
    </row>
    <row r="13" ht="12.75">
      <c r="D13" s="12" t="s">
        <v>594</v>
      </c>
    </row>
    <row r="14" spans="1:16" ht="12.75" customHeight="1">
      <c r="A14" s="13"/>
      <c r="B14" s="13"/>
      <c r="C14" s="13" t="s">
        <v>514</v>
      </c>
      <c r="D14" s="13" t="s">
        <v>513</v>
      </c>
      <c r="E14" s="13"/>
      <c r="F14" s="13"/>
      <c r="G14" s="13"/>
      <c r="H14" s="13">
        <f>SUM(H12:H13)</f>
        <v>0</v>
      </c>
      <c r="P14">
        <f>ROUND(SUM(P12:P13),2)</f>
        <v>0</v>
      </c>
    </row>
    <row r="16" spans="1:16" ht="12.75" customHeight="1">
      <c r="A16" s="13"/>
      <c r="B16" s="13"/>
      <c r="C16" s="13"/>
      <c r="D16" s="13" t="s">
        <v>72</v>
      </c>
      <c r="E16" s="13"/>
      <c r="F16" s="13"/>
      <c r="G16" s="13"/>
      <c r="H16" s="13">
        <f>+H14</f>
        <v>0</v>
      </c>
      <c r="P16">
        <f>+P14</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P110"/>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595</v>
      </c>
      <c r="D5" s="5" t="s">
        <v>596</v>
      </c>
      <c r="E5" s="5"/>
    </row>
    <row r="6" spans="1:5" ht="12.75" customHeight="1">
      <c r="A6" t="s">
        <v>18</v>
      </c>
      <c r="C6" s="5" t="s">
        <v>595</v>
      </c>
      <c r="D6" s="5" t="s">
        <v>596</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25</v>
      </c>
      <c r="D11" s="7" t="s">
        <v>87</v>
      </c>
      <c r="E11" s="7"/>
      <c r="F11" s="9"/>
      <c r="G11" s="7"/>
      <c r="H11" s="9"/>
    </row>
    <row r="12" spans="1:16" ht="12.75">
      <c r="A12" s="6">
        <v>1</v>
      </c>
      <c r="B12" s="6" t="s">
        <v>597</v>
      </c>
      <c r="C12" s="6" t="s">
        <v>45</v>
      </c>
      <c r="D12" s="6" t="s">
        <v>598</v>
      </c>
      <c r="E12" s="6" t="s">
        <v>79</v>
      </c>
      <c r="F12" s="8">
        <v>122.661</v>
      </c>
      <c r="G12" s="11"/>
      <c r="H12" s="10">
        <f>ROUND((G12*F12),2)</f>
        <v>0</v>
      </c>
      <c r="O12">
        <f>rekapitulace!H8</f>
        <v>21</v>
      </c>
      <c r="P12">
        <f>O12/100*H12</f>
        <v>0</v>
      </c>
    </row>
    <row r="13" ht="25.5">
      <c r="D13" s="12" t="s">
        <v>599</v>
      </c>
    </row>
    <row r="14" spans="1:16" ht="38.25">
      <c r="A14" s="6">
        <v>2</v>
      </c>
      <c r="B14" s="6" t="s">
        <v>600</v>
      </c>
      <c r="C14" s="6" t="s">
        <v>45</v>
      </c>
      <c r="D14" s="6" t="s">
        <v>601</v>
      </c>
      <c r="E14" s="6" t="s">
        <v>79</v>
      </c>
      <c r="F14" s="8">
        <v>667.96</v>
      </c>
      <c r="G14" s="11"/>
      <c r="H14" s="10">
        <f>ROUND((G14*F14),2)</f>
        <v>0</v>
      </c>
      <c r="O14">
        <f>rekapitulace!H8</f>
        <v>21</v>
      </c>
      <c r="P14">
        <f>O14/100*H14</f>
        <v>0</v>
      </c>
    </row>
    <row r="15" ht="63.75">
      <c r="D15" s="12" t="s">
        <v>602</v>
      </c>
    </row>
    <row r="16" spans="1:16" ht="38.25">
      <c r="A16" s="6">
        <v>3</v>
      </c>
      <c r="B16" s="6" t="s">
        <v>603</v>
      </c>
      <c r="C16" s="6" t="s">
        <v>45</v>
      </c>
      <c r="D16" s="6" t="s">
        <v>604</v>
      </c>
      <c r="E16" s="6" t="s">
        <v>79</v>
      </c>
      <c r="F16" s="8">
        <v>200.388</v>
      </c>
      <c r="G16" s="11"/>
      <c r="H16" s="10">
        <f>ROUND((G16*F16),2)</f>
        <v>0</v>
      </c>
      <c r="O16">
        <f>rekapitulace!H8</f>
        <v>21</v>
      </c>
      <c r="P16">
        <f>O16/100*H16</f>
        <v>0</v>
      </c>
    </row>
    <row r="17" ht="25.5">
      <c r="D17" s="12" t="s">
        <v>605</v>
      </c>
    </row>
    <row r="18" spans="1:16" ht="12.75">
      <c r="A18" s="6">
        <v>4</v>
      </c>
      <c r="B18" s="6" t="s">
        <v>606</v>
      </c>
      <c r="C18" s="6" t="s">
        <v>45</v>
      </c>
      <c r="D18" s="6" t="s">
        <v>607</v>
      </c>
      <c r="E18" s="6" t="s">
        <v>171</v>
      </c>
      <c r="F18" s="8">
        <v>42</v>
      </c>
      <c r="G18" s="11"/>
      <c r="H18" s="10">
        <f>ROUND((G18*F18),2)</f>
        <v>0</v>
      </c>
      <c r="O18">
        <f>rekapitulace!H8</f>
        <v>21</v>
      </c>
      <c r="P18">
        <f>O18/100*H18</f>
        <v>0</v>
      </c>
    </row>
    <row r="19" ht="25.5">
      <c r="D19" s="12" t="s">
        <v>608</v>
      </c>
    </row>
    <row r="20" spans="1:16" ht="38.25">
      <c r="A20" s="6">
        <v>5</v>
      </c>
      <c r="B20" s="6" t="s">
        <v>609</v>
      </c>
      <c r="C20" s="6" t="s">
        <v>45</v>
      </c>
      <c r="D20" s="6" t="s">
        <v>610</v>
      </c>
      <c r="E20" s="6" t="s">
        <v>171</v>
      </c>
      <c r="F20" s="8">
        <v>42</v>
      </c>
      <c r="G20" s="11"/>
      <c r="H20" s="10">
        <f>ROUND((G20*F20),2)</f>
        <v>0</v>
      </c>
      <c r="O20">
        <f>rekapitulace!H8</f>
        <v>21</v>
      </c>
      <c r="P20">
        <f>O20/100*H20</f>
        <v>0</v>
      </c>
    </row>
    <row r="21" ht="25.5">
      <c r="D21" s="12" t="s">
        <v>611</v>
      </c>
    </row>
    <row r="22" spans="1:16" ht="25.5">
      <c r="A22" s="14">
        <v>6</v>
      </c>
      <c r="B22" s="14" t="s">
        <v>542</v>
      </c>
      <c r="C22" s="14" t="s">
        <v>45</v>
      </c>
      <c r="D22" s="14" t="s">
        <v>612</v>
      </c>
      <c r="E22" s="14" t="s">
        <v>82</v>
      </c>
      <c r="F22" s="8">
        <v>1.911</v>
      </c>
      <c r="G22" s="11"/>
      <c r="H22" s="10">
        <f>ROUND(G22*F22,2)</f>
        <v>0</v>
      </c>
      <c r="O22">
        <f>rekapitulace!H8</f>
        <v>21</v>
      </c>
      <c r="P22">
        <f>O22/100*H22</f>
        <v>0</v>
      </c>
    </row>
    <row r="23" ht="12.75">
      <c r="D23" s="12" t="s">
        <v>613</v>
      </c>
    </row>
    <row r="24" spans="1:16" ht="51">
      <c r="A24" s="6">
        <v>7</v>
      </c>
      <c r="B24" s="6" t="s">
        <v>545</v>
      </c>
      <c r="C24" s="6" t="s">
        <v>45</v>
      </c>
      <c r="D24" s="6" t="s">
        <v>546</v>
      </c>
      <c r="E24" s="6" t="s">
        <v>79</v>
      </c>
      <c r="F24" s="8">
        <v>1335.92</v>
      </c>
      <c r="G24" s="11"/>
      <c r="H24" s="10">
        <f>ROUND((G24*F24),2)</f>
        <v>0</v>
      </c>
      <c r="O24">
        <f>rekapitulace!H8</f>
        <v>21</v>
      </c>
      <c r="P24">
        <f>O24/100*H24</f>
        <v>0</v>
      </c>
    </row>
    <row r="25" ht="25.5">
      <c r="D25" s="12" t="s">
        <v>614</v>
      </c>
    </row>
    <row r="26" spans="1:16" ht="63.75">
      <c r="A26" s="6">
        <v>8</v>
      </c>
      <c r="B26" s="6" t="s">
        <v>615</v>
      </c>
      <c r="C26" s="6" t="s">
        <v>45</v>
      </c>
      <c r="D26" s="6" t="s">
        <v>616</v>
      </c>
      <c r="E26" s="6" t="s">
        <v>79</v>
      </c>
      <c r="F26" s="8">
        <v>552.7</v>
      </c>
      <c r="G26" s="11"/>
      <c r="H26" s="10">
        <f>ROUND((G26*F26),2)</f>
        <v>0</v>
      </c>
      <c r="O26">
        <f>rekapitulace!H8</f>
        <v>21</v>
      </c>
      <c r="P26">
        <f>O26/100*H26</f>
        <v>0</v>
      </c>
    </row>
    <row r="27" ht="114.75">
      <c r="D27" s="12" t="s">
        <v>617</v>
      </c>
    </row>
    <row r="28" spans="1:16" ht="25.5">
      <c r="A28" s="14">
        <v>9</v>
      </c>
      <c r="B28" s="14" t="s">
        <v>618</v>
      </c>
      <c r="C28" s="14" t="s">
        <v>45</v>
      </c>
      <c r="D28" s="14" t="s">
        <v>619</v>
      </c>
      <c r="E28" s="14" t="s">
        <v>82</v>
      </c>
      <c r="F28" s="8">
        <v>476.532</v>
      </c>
      <c r="G28" s="11"/>
      <c r="H28" s="10">
        <f>ROUND(G28*F28,2)</f>
        <v>0</v>
      </c>
      <c r="O28">
        <f>rekapitulace!H8</f>
        <v>21</v>
      </c>
      <c r="P28">
        <f>O28/100*H28</f>
        <v>0</v>
      </c>
    </row>
    <row r="29" ht="25.5">
      <c r="D29" s="12" t="s">
        <v>620</v>
      </c>
    </row>
    <row r="30" spans="1:16" ht="38.25">
      <c r="A30" s="6">
        <v>10</v>
      </c>
      <c r="B30" s="6" t="s">
        <v>621</v>
      </c>
      <c r="C30" s="6" t="s">
        <v>45</v>
      </c>
      <c r="D30" s="6" t="s">
        <v>622</v>
      </c>
      <c r="E30" s="6" t="s">
        <v>114</v>
      </c>
      <c r="F30" s="8">
        <v>990.73</v>
      </c>
      <c r="G30" s="11"/>
      <c r="H30" s="10">
        <f>ROUND((G30*F30),2)</f>
        <v>0</v>
      </c>
      <c r="O30">
        <f>rekapitulace!H8</f>
        <v>21</v>
      </c>
      <c r="P30">
        <f>O30/100*H30</f>
        <v>0</v>
      </c>
    </row>
    <row r="31" ht="25.5">
      <c r="D31" s="12" t="s">
        <v>623</v>
      </c>
    </row>
    <row r="32" spans="1:16" ht="38.25">
      <c r="A32" s="6">
        <v>11</v>
      </c>
      <c r="B32" s="6" t="s">
        <v>326</v>
      </c>
      <c r="C32" s="6" t="s">
        <v>45</v>
      </c>
      <c r="D32" s="6" t="s">
        <v>327</v>
      </c>
      <c r="E32" s="6" t="s">
        <v>79</v>
      </c>
      <c r="F32" s="8">
        <v>380</v>
      </c>
      <c r="G32" s="11"/>
      <c r="H32" s="10">
        <f>ROUND((G32*F32),2)</f>
        <v>0</v>
      </c>
      <c r="O32">
        <f>rekapitulace!H8</f>
        <v>21</v>
      </c>
      <c r="P32">
        <f>O32/100*H32</f>
        <v>0</v>
      </c>
    </row>
    <row r="33" ht="63.75">
      <c r="D33" s="15" t="s">
        <v>624</v>
      </c>
    </row>
    <row r="34" spans="1:16" ht="38.25">
      <c r="A34" s="6">
        <v>12</v>
      </c>
      <c r="B34" s="6" t="s">
        <v>625</v>
      </c>
      <c r="C34" s="6" t="s">
        <v>45</v>
      </c>
      <c r="D34" s="6" t="s">
        <v>626</v>
      </c>
      <c r="E34" s="6" t="s">
        <v>114</v>
      </c>
      <c r="F34" s="8">
        <v>990.73</v>
      </c>
      <c r="G34" s="11"/>
      <c r="H34" s="10">
        <f>ROUND((G34*F34),2)</f>
        <v>0</v>
      </c>
      <c r="O34">
        <f>rekapitulace!H8</f>
        <v>21</v>
      </c>
      <c r="P34">
        <f>O34/100*H34</f>
        <v>0</v>
      </c>
    </row>
    <row r="35" ht="25.5">
      <c r="D35" s="12" t="s">
        <v>623</v>
      </c>
    </row>
    <row r="36" spans="1:16" ht="25.5">
      <c r="A36" s="14">
        <v>13</v>
      </c>
      <c r="B36" s="14" t="s">
        <v>627</v>
      </c>
      <c r="C36" s="14" t="s">
        <v>45</v>
      </c>
      <c r="D36" s="14" t="s">
        <v>628</v>
      </c>
      <c r="E36" s="14" t="s">
        <v>214</v>
      </c>
      <c r="F36" s="8">
        <v>14.861</v>
      </c>
      <c r="G36" s="11"/>
      <c r="H36" s="10">
        <f>ROUND(G36*F36,2)</f>
        <v>0</v>
      </c>
      <c r="O36">
        <f>rekapitulace!H8</f>
        <v>21</v>
      </c>
      <c r="P36">
        <f>O36/100*H36</f>
        <v>0</v>
      </c>
    </row>
    <row r="37" ht="12.75">
      <c r="D37" s="12" t="s">
        <v>629</v>
      </c>
    </row>
    <row r="38" spans="1:16" ht="38.25">
      <c r="A38" s="6">
        <v>14</v>
      </c>
      <c r="B38" s="6" t="s">
        <v>630</v>
      </c>
      <c r="C38" s="6" t="s">
        <v>45</v>
      </c>
      <c r="D38" s="6" t="s">
        <v>631</v>
      </c>
      <c r="E38" s="6" t="s">
        <v>114</v>
      </c>
      <c r="F38" s="8">
        <v>990.73</v>
      </c>
      <c r="G38" s="11"/>
      <c r="H38" s="10">
        <f>ROUND((G38*F38),2)</f>
        <v>0</v>
      </c>
      <c r="O38">
        <f>rekapitulace!H8</f>
        <v>21</v>
      </c>
      <c r="P38">
        <f>O38/100*H38</f>
        <v>0</v>
      </c>
    </row>
    <row r="39" ht="25.5">
      <c r="D39" s="12" t="s">
        <v>632</v>
      </c>
    </row>
    <row r="40" spans="1:16" ht="12.75">
      <c r="A40" s="6">
        <v>15</v>
      </c>
      <c r="B40" s="6" t="s">
        <v>633</v>
      </c>
      <c r="C40" s="6" t="s">
        <v>45</v>
      </c>
      <c r="D40" s="6" t="s">
        <v>634</v>
      </c>
      <c r="E40" s="6" t="s">
        <v>114</v>
      </c>
      <c r="F40" s="8">
        <v>633.28</v>
      </c>
      <c r="G40" s="11"/>
      <c r="H40" s="10">
        <f>ROUND((G40*F40),2)</f>
        <v>0</v>
      </c>
      <c r="O40">
        <f>rekapitulace!H8</f>
        <v>21</v>
      </c>
      <c r="P40">
        <f>O40/100*H40</f>
        <v>0</v>
      </c>
    </row>
    <row r="41" ht="38.25">
      <c r="D41" s="12" t="s">
        <v>635</v>
      </c>
    </row>
    <row r="42" spans="1:16" ht="51">
      <c r="A42" s="6">
        <v>16</v>
      </c>
      <c r="B42" s="6" t="s">
        <v>636</v>
      </c>
      <c r="C42" s="6" t="s">
        <v>45</v>
      </c>
      <c r="D42" s="6" t="s">
        <v>637</v>
      </c>
      <c r="E42" s="6" t="s">
        <v>114</v>
      </c>
      <c r="F42" s="8">
        <v>357.45</v>
      </c>
      <c r="G42" s="11"/>
      <c r="H42" s="10">
        <f>ROUND((G42*F42),2)</f>
        <v>0</v>
      </c>
      <c r="O42">
        <f>rekapitulace!H8</f>
        <v>21</v>
      </c>
      <c r="P42">
        <f>O42/100*H42</f>
        <v>0</v>
      </c>
    </row>
    <row r="43" ht="25.5">
      <c r="D43" s="12" t="s">
        <v>638</v>
      </c>
    </row>
    <row r="44" spans="1:16" ht="25.5">
      <c r="A44" s="14">
        <v>17</v>
      </c>
      <c r="B44" s="14" t="s">
        <v>639</v>
      </c>
      <c r="C44" s="14" t="s">
        <v>45</v>
      </c>
      <c r="D44" s="14" t="s">
        <v>640</v>
      </c>
      <c r="E44" s="14" t="s">
        <v>82</v>
      </c>
      <c r="F44" s="8">
        <v>40.034</v>
      </c>
      <c r="G44" s="11"/>
      <c r="H44" s="10">
        <f>ROUND(G44*F44,2)</f>
        <v>0</v>
      </c>
      <c r="O44">
        <f>rekapitulace!H8</f>
        <v>21</v>
      </c>
      <c r="P44">
        <f>O44/100*H44</f>
        <v>0</v>
      </c>
    </row>
    <row r="45" ht="25.5">
      <c r="D45" s="12" t="s">
        <v>641</v>
      </c>
    </row>
    <row r="46" spans="1:16" ht="12.75">
      <c r="A46" s="6">
        <v>18</v>
      </c>
      <c r="B46" s="6" t="s">
        <v>642</v>
      </c>
      <c r="C46" s="6" t="s">
        <v>45</v>
      </c>
      <c r="D46" s="6" t="s">
        <v>643</v>
      </c>
      <c r="E46" s="6" t="s">
        <v>114</v>
      </c>
      <c r="F46" s="8">
        <v>357.45</v>
      </c>
      <c r="G46" s="11"/>
      <c r="H46" s="10">
        <f>ROUND((G46*F46),2)</f>
        <v>0</v>
      </c>
      <c r="O46">
        <f>rekapitulace!H8</f>
        <v>21</v>
      </c>
      <c r="P46">
        <f>O46/100*H46</f>
        <v>0</v>
      </c>
    </row>
    <row r="47" ht="38.25">
      <c r="D47" s="12" t="s">
        <v>644</v>
      </c>
    </row>
    <row r="48" spans="1:16" ht="25.5">
      <c r="A48" s="14">
        <v>19</v>
      </c>
      <c r="B48" s="14" t="s">
        <v>645</v>
      </c>
      <c r="C48" s="14" t="s">
        <v>45</v>
      </c>
      <c r="D48" s="14" t="s">
        <v>646</v>
      </c>
      <c r="E48" s="14" t="s">
        <v>171</v>
      </c>
      <c r="F48" s="8">
        <v>1564.5</v>
      </c>
      <c r="G48" s="11"/>
      <c r="H48" s="10">
        <f>ROUND(G48*F48,2)</f>
        <v>0</v>
      </c>
      <c r="O48">
        <f>rekapitulace!H8</f>
        <v>21</v>
      </c>
      <c r="P48">
        <f>O48/100*H48</f>
        <v>0</v>
      </c>
    </row>
    <row r="49" ht="25.5">
      <c r="D49" s="12" t="s">
        <v>647</v>
      </c>
    </row>
    <row r="50" spans="1:16" ht="12.75" customHeight="1">
      <c r="A50" s="13"/>
      <c r="B50" s="13"/>
      <c r="C50" s="13" t="s">
        <v>25</v>
      </c>
      <c r="D50" s="13" t="s">
        <v>87</v>
      </c>
      <c r="E50" s="13"/>
      <c r="F50" s="13"/>
      <c r="G50" s="13"/>
      <c r="H50" s="13">
        <f>SUM(H12:H49)</f>
        <v>0</v>
      </c>
      <c r="P50">
        <f>ROUND(SUM(P12:P49),2)</f>
        <v>0</v>
      </c>
    </row>
    <row r="52" spans="1:8" ht="12.75" customHeight="1">
      <c r="A52" s="7"/>
      <c r="B52" s="7"/>
      <c r="C52" s="7" t="s">
        <v>36</v>
      </c>
      <c r="D52" s="7" t="s">
        <v>350</v>
      </c>
      <c r="E52" s="7"/>
      <c r="F52" s="9"/>
      <c r="G52" s="7"/>
      <c r="H52" s="9"/>
    </row>
    <row r="53" spans="1:16" ht="38.25">
      <c r="A53" s="6">
        <v>20</v>
      </c>
      <c r="B53" s="6" t="s">
        <v>648</v>
      </c>
      <c r="C53" s="6" t="s">
        <v>45</v>
      </c>
      <c r="D53" s="6" t="s">
        <v>649</v>
      </c>
      <c r="E53" s="6" t="s">
        <v>79</v>
      </c>
      <c r="F53" s="8">
        <v>162.855</v>
      </c>
      <c r="G53" s="11"/>
      <c r="H53" s="10">
        <f>ROUND((G53*F53),2)</f>
        <v>0</v>
      </c>
      <c r="O53">
        <f>rekapitulace!H8</f>
        <v>21</v>
      </c>
      <c r="P53">
        <f>O53/100*H53</f>
        <v>0</v>
      </c>
    </row>
    <row r="54" ht="102">
      <c r="D54" s="12" t="s">
        <v>650</v>
      </c>
    </row>
    <row r="55" spans="1:16" ht="25.5">
      <c r="A55" s="6">
        <v>21</v>
      </c>
      <c r="B55" s="6" t="s">
        <v>354</v>
      </c>
      <c r="C55" s="6" t="s">
        <v>45</v>
      </c>
      <c r="D55" s="6" t="s">
        <v>355</v>
      </c>
      <c r="E55" s="6" t="s">
        <v>114</v>
      </c>
      <c r="F55" s="8">
        <v>610.159</v>
      </c>
      <c r="G55" s="11"/>
      <c r="H55" s="10">
        <f>ROUND((G55*F55),2)</f>
        <v>0</v>
      </c>
      <c r="O55">
        <f>rekapitulace!H8</f>
        <v>21</v>
      </c>
      <c r="P55">
        <f>O55/100*H55</f>
        <v>0</v>
      </c>
    </row>
    <row r="56" ht="127.5">
      <c r="D56" s="12" t="s">
        <v>651</v>
      </c>
    </row>
    <row r="57" spans="1:16" ht="25.5">
      <c r="A57" s="6">
        <v>22</v>
      </c>
      <c r="B57" s="6" t="s">
        <v>360</v>
      </c>
      <c r="C57" s="6" t="s">
        <v>45</v>
      </c>
      <c r="D57" s="6" t="s">
        <v>361</v>
      </c>
      <c r="E57" s="6" t="s">
        <v>114</v>
      </c>
      <c r="F57" s="8">
        <v>610.159</v>
      </c>
      <c r="G57" s="11"/>
      <c r="H57" s="10">
        <f>ROUND((G57*F57),2)</f>
        <v>0</v>
      </c>
      <c r="O57">
        <f>rekapitulace!H8</f>
        <v>21</v>
      </c>
      <c r="P57">
        <f>O57/100*H57</f>
        <v>0</v>
      </c>
    </row>
    <row r="58" spans="1:16" ht="12.75">
      <c r="A58" s="6">
        <v>23</v>
      </c>
      <c r="B58" s="6" t="s">
        <v>652</v>
      </c>
      <c r="C58" s="6" t="s">
        <v>45</v>
      </c>
      <c r="D58" s="6" t="s">
        <v>653</v>
      </c>
      <c r="E58" s="6" t="s">
        <v>114</v>
      </c>
      <c r="F58" s="8">
        <v>279.225</v>
      </c>
      <c r="G58" s="11"/>
      <c r="H58" s="10">
        <f>ROUND((G58*F58),2)</f>
        <v>0</v>
      </c>
      <c r="O58">
        <f>rekapitulace!H8</f>
        <v>21</v>
      </c>
      <c r="P58">
        <f>O58/100*H58</f>
        <v>0</v>
      </c>
    </row>
    <row r="59" ht="76.5">
      <c r="D59" s="12" t="s">
        <v>654</v>
      </c>
    </row>
    <row r="60" spans="1:16" ht="51">
      <c r="A60" s="6">
        <v>24</v>
      </c>
      <c r="B60" s="6" t="s">
        <v>655</v>
      </c>
      <c r="C60" s="6" t="s">
        <v>45</v>
      </c>
      <c r="D60" s="6" t="s">
        <v>656</v>
      </c>
      <c r="E60" s="6" t="s">
        <v>82</v>
      </c>
      <c r="F60" s="8">
        <v>16.286</v>
      </c>
      <c r="G60" s="11"/>
      <c r="H60" s="10">
        <f>ROUND((G60*F60),2)</f>
        <v>0</v>
      </c>
      <c r="O60">
        <f>rekapitulace!H8</f>
        <v>21</v>
      </c>
      <c r="P60">
        <f>O60/100*H60</f>
        <v>0</v>
      </c>
    </row>
    <row r="61" ht="38.25">
      <c r="D61" s="12" t="s">
        <v>657</v>
      </c>
    </row>
    <row r="62" spans="1:16" ht="12.75" customHeight="1">
      <c r="A62" s="13"/>
      <c r="B62" s="13"/>
      <c r="C62" s="13" t="s">
        <v>36</v>
      </c>
      <c r="D62" s="13" t="s">
        <v>350</v>
      </c>
      <c r="E62" s="13"/>
      <c r="F62" s="13"/>
      <c r="G62" s="13"/>
      <c r="H62" s="13">
        <f>SUM(H53:H61)</f>
        <v>0</v>
      </c>
      <c r="P62">
        <f>ROUND(SUM(P53:P61),2)</f>
        <v>0</v>
      </c>
    </row>
    <row r="64" spans="1:8" ht="12.75" customHeight="1">
      <c r="A64" s="7"/>
      <c r="B64" s="7"/>
      <c r="C64" s="7" t="s">
        <v>37</v>
      </c>
      <c r="D64" s="7" t="s">
        <v>142</v>
      </c>
      <c r="E64" s="7"/>
      <c r="F64" s="9"/>
      <c r="G64" s="7"/>
      <c r="H64" s="9"/>
    </row>
    <row r="65" spans="1:16" ht="25.5">
      <c r="A65" s="6">
        <v>25</v>
      </c>
      <c r="B65" s="6" t="s">
        <v>658</v>
      </c>
      <c r="C65" s="6" t="s">
        <v>45</v>
      </c>
      <c r="D65" s="6" t="s">
        <v>659</v>
      </c>
      <c r="E65" s="6" t="s">
        <v>114</v>
      </c>
      <c r="F65" s="8">
        <v>54</v>
      </c>
      <c r="G65" s="11"/>
      <c r="H65" s="10">
        <f>ROUND((G65*F65),2)</f>
        <v>0</v>
      </c>
      <c r="O65">
        <f>rekapitulace!H8</f>
        <v>21</v>
      </c>
      <c r="P65">
        <f>O65/100*H65</f>
        <v>0</v>
      </c>
    </row>
    <row r="66" ht="25.5">
      <c r="D66" s="12" t="s">
        <v>660</v>
      </c>
    </row>
    <row r="67" spans="1:16" ht="12.75">
      <c r="A67" s="6">
        <v>26</v>
      </c>
      <c r="B67" s="6" t="s">
        <v>368</v>
      </c>
      <c r="C67" s="6" t="s">
        <v>45</v>
      </c>
      <c r="D67" s="6" t="s">
        <v>562</v>
      </c>
      <c r="E67" s="6" t="s">
        <v>114</v>
      </c>
      <c r="F67" s="8">
        <v>18.6</v>
      </c>
      <c r="G67" s="11"/>
      <c r="H67" s="10">
        <f>ROUND((G67*F67),2)</f>
        <v>0</v>
      </c>
      <c r="O67">
        <f>rekapitulace!H8</f>
        <v>21</v>
      </c>
      <c r="P67">
        <f>O67/100*H67</f>
        <v>0</v>
      </c>
    </row>
    <row r="68" ht="25.5">
      <c r="D68" s="12" t="s">
        <v>661</v>
      </c>
    </row>
    <row r="69" spans="1:16" ht="51">
      <c r="A69" s="6">
        <v>27</v>
      </c>
      <c r="B69" s="6" t="s">
        <v>662</v>
      </c>
      <c r="C69" s="6" t="s">
        <v>45</v>
      </c>
      <c r="D69" s="6" t="s">
        <v>663</v>
      </c>
      <c r="E69" s="6" t="s">
        <v>114</v>
      </c>
      <c r="F69" s="8">
        <v>357.45</v>
      </c>
      <c r="G69" s="11"/>
      <c r="H69" s="10">
        <f>ROUND((G69*F69),2)</f>
        <v>0</v>
      </c>
      <c r="O69">
        <f>rekapitulace!H8</f>
        <v>21</v>
      </c>
      <c r="P69">
        <f>O69/100*H69</f>
        <v>0</v>
      </c>
    </row>
    <row r="70" ht="25.5">
      <c r="D70" s="12" t="s">
        <v>664</v>
      </c>
    </row>
    <row r="71" spans="1:16" ht="63.75">
      <c r="A71" s="6">
        <v>28</v>
      </c>
      <c r="B71" s="6" t="s">
        <v>665</v>
      </c>
      <c r="C71" s="6" t="s">
        <v>45</v>
      </c>
      <c r="D71" s="6" t="s">
        <v>666</v>
      </c>
      <c r="E71" s="6" t="s">
        <v>114</v>
      </c>
      <c r="F71" s="8">
        <v>357.45</v>
      </c>
      <c r="G71" s="11"/>
      <c r="H71" s="10">
        <f>ROUND((G71*F71),2)</f>
        <v>0</v>
      </c>
      <c r="O71">
        <f>rekapitulace!H8</f>
        <v>21</v>
      </c>
      <c r="P71">
        <f>O71/100*H71</f>
        <v>0</v>
      </c>
    </row>
    <row r="72" ht="25.5">
      <c r="D72" s="12" t="s">
        <v>638</v>
      </c>
    </row>
    <row r="73" spans="1:16" ht="12.75" customHeight="1">
      <c r="A73" s="13"/>
      <c r="B73" s="13"/>
      <c r="C73" s="13" t="s">
        <v>37</v>
      </c>
      <c r="D73" s="13" t="s">
        <v>142</v>
      </c>
      <c r="E73" s="13"/>
      <c r="F73" s="13"/>
      <c r="G73" s="13"/>
      <c r="H73" s="13">
        <f>SUM(H65:H72)</f>
        <v>0</v>
      </c>
      <c r="P73">
        <f>ROUND(SUM(P65:P72),2)</f>
        <v>0</v>
      </c>
    </row>
    <row r="75" spans="1:8" ht="12.75" customHeight="1">
      <c r="A75" s="7"/>
      <c r="B75" s="7"/>
      <c r="C75" s="7" t="s">
        <v>398</v>
      </c>
      <c r="D75" s="7" t="s">
        <v>397</v>
      </c>
      <c r="E75" s="7"/>
      <c r="F75" s="9"/>
      <c r="G75" s="7"/>
      <c r="H75" s="9"/>
    </row>
    <row r="76" spans="1:16" ht="38.25">
      <c r="A76" s="6">
        <v>29</v>
      </c>
      <c r="B76" s="6" t="s">
        <v>399</v>
      </c>
      <c r="C76" s="6" t="s">
        <v>45</v>
      </c>
      <c r="D76" s="6" t="s">
        <v>400</v>
      </c>
      <c r="E76" s="6" t="s">
        <v>114</v>
      </c>
      <c r="F76" s="8">
        <v>258</v>
      </c>
      <c r="G76" s="11"/>
      <c r="H76" s="10">
        <f>ROUND((G76*F76),2)</f>
        <v>0</v>
      </c>
      <c r="O76">
        <f>rekapitulace!H8</f>
        <v>21</v>
      </c>
      <c r="P76">
        <f>O76/100*H76</f>
        <v>0</v>
      </c>
    </row>
    <row r="77" ht="63.75">
      <c r="D77" s="12" t="s">
        <v>667</v>
      </c>
    </row>
    <row r="78" spans="1:16" ht="38.25">
      <c r="A78" s="14">
        <v>30</v>
      </c>
      <c r="B78" s="14" t="s">
        <v>402</v>
      </c>
      <c r="C78" s="14" t="s">
        <v>45</v>
      </c>
      <c r="D78" s="14" t="s">
        <v>668</v>
      </c>
      <c r="E78" s="14" t="s">
        <v>82</v>
      </c>
      <c r="F78" s="8">
        <v>0.09</v>
      </c>
      <c r="G78" s="11"/>
      <c r="H78" s="10">
        <f>ROUND(G78*F78,2)</f>
        <v>0</v>
      </c>
      <c r="O78">
        <f>rekapitulace!H8</f>
        <v>21</v>
      </c>
      <c r="P78">
        <f>O78/100*H78</f>
        <v>0</v>
      </c>
    </row>
    <row r="79" ht="12.75">
      <c r="D79" s="12" t="s">
        <v>669</v>
      </c>
    </row>
    <row r="80" spans="1:16" ht="38.25">
      <c r="A80" s="6">
        <v>31</v>
      </c>
      <c r="B80" s="6" t="s">
        <v>405</v>
      </c>
      <c r="C80" s="6" t="s">
        <v>45</v>
      </c>
      <c r="D80" s="6" t="s">
        <v>406</v>
      </c>
      <c r="E80" s="6" t="s">
        <v>114</v>
      </c>
      <c r="F80" s="8">
        <v>258</v>
      </c>
      <c r="G80" s="11"/>
      <c r="H80" s="10">
        <f>ROUND((G80*F80),2)</f>
        <v>0</v>
      </c>
      <c r="O80">
        <f>rekapitulace!H8</f>
        <v>21</v>
      </c>
      <c r="P80">
        <f>O80/100*H80</f>
        <v>0</v>
      </c>
    </row>
    <row r="81" ht="25.5">
      <c r="D81" s="12" t="s">
        <v>670</v>
      </c>
    </row>
    <row r="82" spans="1:16" ht="63.75">
      <c r="A82" s="14">
        <v>32</v>
      </c>
      <c r="B82" s="14" t="s">
        <v>408</v>
      </c>
      <c r="C82" s="14" t="s">
        <v>45</v>
      </c>
      <c r="D82" s="14" t="s">
        <v>671</v>
      </c>
      <c r="E82" s="14" t="s">
        <v>82</v>
      </c>
      <c r="F82" s="8">
        <v>0.116</v>
      </c>
      <c r="G82" s="11"/>
      <c r="H82" s="10">
        <f>ROUND(G82*F82,2)</f>
        <v>0</v>
      </c>
      <c r="O82">
        <f>rekapitulace!H8</f>
        <v>21</v>
      </c>
      <c r="P82">
        <f>O82/100*H82</f>
        <v>0</v>
      </c>
    </row>
    <row r="83" ht="12.75">
      <c r="D83" s="12" t="s">
        <v>672</v>
      </c>
    </row>
    <row r="84" spans="1:16" ht="51">
      <c r="A84" s="6">
        <v>33</v>
      </c>
      <c r="B84" s="6" t="s">
        <v>411</v>
      </c>
      <c r="C84" s="6" t="s">
        <v>45</v>
      </c>
      <c r="D84" s="6" t="s">
        <v>412</v>
      </c>
      <c r="E84" s="6" t="s">
        <v>82</v>
      </c>
      <c r="F84" s="8">
        <v>0.206</v>
      </c>
      <c r="G84" s="11"/>
      <c r="H84" s="10">
        <f>ROUND((G84*F84),2)</f>
        <v>0</v>
      </c>
      <c r="O84">
        <f>rekapitulace!H8</f>
        <v>21</v>
      </c>
      <c r="P84">
        <f>O84/100*H84</f>
        <v>0</v>
      </c>
    </row>
    <row r="85" spans="1:16" ht="12.75" customHeight="1">
      <c r="A85" s="13"/>
      <c r="B85" s="13"/>
      <c r="C85" s="13" t="s">
        <v>398</v>
      </c>
      <c r="D85" s="13" t="s">
        <v>397</v>
      </c>
      <c r="E85" s="13"/>
      <c r="F85" s="13"/>
      <c r="G85" s="13"/>
      <c r="H85" s="13">
        <f>SUM(H76:H84)</f>
        <v>0</v>
      </c>
      <c r="P85">
        <f>ROUND(SUM(P76:P84),2)</f>
        <v>0</v>
      </c>
    </row>
    <row r="87" spans="1:8" ht="12.75" customHeight="1">
      <c r="A87" s="7"/>
      <c r="B87" s="7"/>
      <c r="C87" s="7" t="s">
        <v>199</v>
      </c>
      <c r="D87" s="7" t="s">
        <v>446</v>
      </c>
      <c r="E87" s="7"/>
      <c r="F87" s="9"/>
      <c r="G87" s="7"/>
      <c r="H87" s="9"/>
    </row>
    <row r="88" spans="1:16" ht="12.75">
      <c r="A88" s="6">
        <v>34</v>
      </c>
      <c r="B88" s="6" t="s">
        <v>454</v>
      </c>
      <c r="C88" s="6" t="s">
        <v>45</v>
      </c>
      <c r="D88" s="6" t="s">
        <v>576</v>
      </c>
      <c r="E88" s="6" t="s">
        <v>114</v>
      </c>
      <c r="F88" s="8">
        <v>14.814</v>
      </c>
      <c r="G88" s="11"/>
      <c r="H88" s="10">
        <f>ROUND((G88*F88),2)</f>
        <v>0</v>
      </c>
      <c r="O88">
        <f>rekapitulace!H8</f>
        <v>21</v>
      </c>
      <c r="P88">
        <f>O88/100*H88</f>
        <v>0</v>
      </c>
    </row>
    <row r="89" ht="76.5">
      <c r="D89" s="12" t="s">
        <v>673</v>
      </c>
    </row>
    <row r="90" spans="1:16" ht="38.25">
      <c r="A90" s="6">
        <v>35</v>
      </c>
      <c r="B90" s="6" t="s">
        <v>457</v>
      </c>
      <c r="C90" s="6" t="s">
        <v>45</v>
      </c>
      <c r="D90" s="6" t="s">
        <v>458</v>
      </c>
      <c r="E90" s="6" t="s">
        <v>176</v>
      </c>
      <c r="F90" s="8">
        <v>64.68</v>
      </c>
      <c r="G90" s="11"/>
      <c r="H90" s="10">
        <f>ROUND((G90*F90),2)</f>
        <v>0</v>
      </c>
      <c r="O90">
        <f>rekapitulace!H8</f>
        <v>21</v>
      </c>
      <c r="P90">
        <f>O90/100*H90</f>
        <v>0</v>
      </c>
    </row>
    <row r="91" ht="76.5">
      <c r="D91" s="12" t="s">
        <v>674</v>
      </c>
    </row>
    <row r="92" spans="1:16" ht="38.25">
      <c r="A92" s="6">
        <v>36</v>
      </c>
      <c r="B92" s="6" t="s">
        <v>460</v>
      </c>
      <c r="C92" s="6" t="s">
        <v>45</v>
      </c>
      <c r="D92" s="6" t="s">
        <v>461</v>
      </c>
      <c r="E92" s="6" t="s">
        <v>176</v>
      </c>
      <c r="F92" s="8">
        <v>18.64</v>
      </c>
      <c r="G92" s="11"/>
      <c r="H92" s="10">
        <f>ROUND((G92*F92),2)</f>
        <v>0</v>
      </c>
      <c r="O92">
        <f>rekapitulace!H8</f>
        <v>21</v>
      </c>
      <c r="P92">
        <f>O92/100*H92</f>
        <v>0</v>
      </c>
    </row>
    <row r="93" ht="89.25">
      <c r="D93" s="12" t="s">
        <v>675</v>
      </c>
    </row>
    <row r="94" spans="1:16" ht="12.75">
      <c r="A94" s="6">
        <v>37</v>
      </c>
      <c r="B94" s="6" t="s">
        <v>676</v>
      </c>
      <c r="C94" s="6" t="s">
        <v>45</v>
      </c>
      <c r="D94" s="6" t="s">
        <v>677</v>
      </c>
      <c r="E94" s="6" t="s">
        <v>79</v>
      </c>
      <c r="F94" s="8">
        <v>84.97</v>
      </c>
      <c r="G94" s="11"/>
      <c r="H94" s="10">
        <f>ROUND((G94*F94),2)</f>
        <v>0</v>
      </c>
      <c r="O94">
        <f>rekapitulace!H8</f>
        <v>21</v>
      </c>
      <c r="P94">
        <f>O94/100*H94</f>
        <v>0</v>
      </c>
    </row>
    <row r="95" ht="63.75">
      <c r="D95" s="12" t="s">
        <v>678</v>
      </c>
    </row>
    <row r="96" spans="1:16" ht="25.5">
      <c r="A96" s="6">
        <v>38</v>
      </c>
      <c r="B96" s="6" t="s">
        <v>679</v>
      </c>
      <c r="C96" s="6" t="s">
        <v>45</v>
      </c>
      <c r="D96" s="6" t="s">
        <v>680</v>
      </c>
      <c r="E96" s="6" t="s">
        <v>114</v>
      </c>
      <c r="F96" s="8">
        <v>120</v>
      </c>
      <c r="G96" s="11"/>
      <c r="H96" s="10">
        <f>ROUND((G96*F96),2)</f>
        <v>0</v>
      </c>
      <c r="O96">
        <f>rekapitulace!H8</f>
        <v>21</v>
      </c>
      <c r="P96">
        <f>O96/100*H96</f>
        <v>0</v>
      </c>
    </row>
    <row r="97" ht="51">
      <c r="D97" s="12" t="s">
        <v>681</v>
      </c>
    </row>
    <row r="98" spans="1:16" ht="12.75" customHeight="1">
      <c r="A98" s="13"/>
      <c r="B98" s="13"/>
      <c r="C98" s="13" t="s">
        <v>199</v>
      </c>
      <c r="D98" s="13" t="s">
        <v>446</v>
      </c>
      <c r="E98" s="13"/>
      <c r="F98" s="13"/>
      <c r="G98" s="13"/>
      <c r="H98" s="13">
        <f>SUM(H88:H97)</f>
        <v>0</v>
      </c>
      <c r="P98">
        <f>ROUND(SUM(P88:P97),2)</f>
        <v>0</v>
      </c>
    </row>
    <row r="100" spans="1:8" ht="12.75" customHeight="1">
      <c r="A100" s="7"/>
      <c r="B100" s="7"/>
      <c r="C100" s="7" t="s">
        <v>476</v>
      </c>
      <c r="D100" s="7" t="s">
        <v>475</v>
      </c>
      <c r="E100" s="7"/>
      <c r="F100" s="9"/>
      <c r="G100" s="7"/>
      <c r="H100" s="9"/>
    </row>
    <row r="101" spans="1:16" ht="38.25">
      <c r="A101" s="6">
        <v>39</v>
      </c>
      <c r="B101" s="6" t="s">
        <v>682</v>
      </c>
      <c r="C101" s="6" t="s">
        <v>45</v>
      </c>
      <c r="D101" s="6" t="s">
        <v>683</v>
      </c>
      <c r="E101" s="6" t="s">
        <v>82</v>
      </c>
      <c r="F101" s="8">
        <v>209.494</v>
      </c>
      <c r="G101" s="11"/>
      <c r="H101" s="10">
        <f>ROUND((G101*F101),2)</f>
        <v>0</v>
      </c>
      <c r="O101">
        <f>rekapitulace!H8</f>
        <v>21</v>
      </c>
      <c r="P101">
        <f>O101/100*H101</f>
        <v>0</v>
      </c>
    </row>
    <row r="102" spans="1:16" ht="38.25">
      <c r="A102" s="6">
        <v>40</v>
      </c>
      <c r="B102" s="6" t="s">
        <v>684</v>
      </c>
      <c r="C102" s="6" t="s">
        <v>45</v>
      </c>
      <c r="D102" s="6" t="s">
        <v>685</v>
      </c>
      <c r="E102" s="6" t="s">
        <v>82</v>
      </c>
      <c r="F102" s="8">
        <v>3980.386</v>
      </c>
      <c r="G102" s="11"/>
      <c r="H102" s="10">
        <f>ROUND((G102*F102),2)</f>
        <v>0</v>
      </c>
      <c r="O102">
        <f>rekapitulace!H8</f>
        <v>21</v>
      </c>
      <c r="P102">
        <f>O102/100*H102</f>
        <v>0</v>
      </c>
    </row>
    <row r="103" spans="1:16" ht="25.5">
      <c r="A103" s="6">
        <v>41</v>
      </c>
      <c r="B103" s="6" t="s">
        <v>686</v>
      </c>
      <c r="C103" s="6" t="s">
        <v>45</v>
      </c>
      <c r="D103" s="6" t="s">
        <v>687</v>
      </c>
      <c r="E103" s="6" t="s">
        <v>82</v>
      </c>
      <c r="F103" s="8">
        <v>209.494</v>
      </c>
      <c r="G103" s="11"/>
      <c r="H103" s="10">
        <f>ROUND((G103*F103),2)</f>
        <v>0</v>
      </c>
      <c r="O103">
        <f>rekapitulace!H8</f>
        <v>21</v>
      </c>
      <c r="P103">
        <f>O103/100*H103</f>
        <v>0</v>
      </c>
    </row>
    <row r="104" spans="1:16" ht="12.75" customHeight="1">
      <c r="A104" s="13"/>
      <c r="B104" s="13"/>
      <c r="C104" s="13" t="s">
        <v>476</v>
      </c>
      <c r="D104" s="13" t="s">
        <v>475</v>
      </c>
      <c r="E104" s="13"/>
      <c r="F104" s="13"/>
      <c r="G104" s="13"/>
      <c r="H104" s="13">
        <f>SUM(H101:H103)</f>
        <v>0</v>
      </c>
      <c r="P104">
        <f>ROUND(SUM(P101:P103),2)</f>
        <v>0</v>
      </c>
    </row>
    <row r="106" spans="1:8" ht="12.75" customHeight="1">
      <c r="A106" s="7"/>
      <c r="B106" s="7"/>
      <c r="C106" s="7" t="s">
        <v>494</v>
      </c>
      <c r="D106" s="7" t="s">
        <v>493</v>
      </c>
      <c r="E106" s="7"/>
      <c r="F106" s="9"/>
      <c r="G106" s="7"/>
      <c r="H106" s="9"/>
    </row>
    <row r="107" spans="1:16" ht="63.75">
      <c r="A107" s="6">
        <v>42</v>
      </c>
      <c r="B107" s="6" t="s">
        <v>495</v>
      </c>
      <c r="C107" s="6" t="s">
        <v>45</v>
      </c>
      <c r="D107" s="6" t="s">
        <v>496</v>
      </c>
      <c r="E107" s="6" t="s">
        <v>82</v>
      </c>
      <c r="F107" s="8">
        <v>145.532</v>
      </c>
      <c r="G107" s="11"/>
      <c r="H107" s="10">
        <f>ROUND((G107*F107),2)</f>
        <v>0</v>
      </c>
      <c r="O107">
        <f>rekapitulace!H8</f>
        <v>21</v>
      </c>
      <c r="P107">
        <f>O107/100*H107</f>
        <v>0</v>
      </c>
    </row>
    <row r="108" spans="1:16" ht="12.75" customHeight="1">
      <c r="A108" s="13"/>
      <c r="B108" s="13"/>
      <c r="C108" s="13" t="s">
        <v>494</v>
      </c>
      <c r="D108" s="13" t="s">
        <v>493</v>
      </c>
      <c r="E108" s="13"/>
      <c r="F108" s="13"/>
      <c r="G108" s="13"/>
      <c r="H108" s="13">
        <f>SUM(H107:H107)</f>
        <v>0</v>
      </c>
      <c r="P108">
        <f>ROUND(SUM(P107:P107),2)</f>
        <v>0</v>
      </c>
    </row>
    <row r="110" spans="1:16" ht="12.75" customHeight="1">
      <c r="A110" s="13"/>
      <c r="B110" s="13"/>
      <c r="C110" s="13"/>
      <c r="D110" s="13" t="s">
        <v>72</v>
      </c>
      <c r="E110" s="13"/>
      <c r="F110" s="13"/>
      <c r="G110" s="13"/>
      <c r="H110" s="13">
        <f>+H50+H62+H73+H85+H98+H104+H108</f>
        <v>0</v>
      </c>
      <c r="P110">
        <f>+P50+P62+P73+P85+P98+P104+P108</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P15"/>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595</v>
      </c>
      <c r="D5" s="5" t="s">
        <v>596</v>
      </c>
      <c r="E5" s="5"/>
    </row>
    <row r="6" spans="1:5" ht="12.75" customHeight="1">
      <c r="A6" t="s">
        <v>18</v>
      </c>
      <c r="C6" s="5" t="s">
        <v>688</v>
      </c>
      <c r="D6" s="5" t="s">
        <v>689</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41</v>
      </c>
      <c r="D11" s="7" t="s">
        <v>413</v>
      </c>
      <c r="E11" s="7"/>
      <c r="F11" s="9"/>
      <c r="G11" s="7"/>
      <c r="H11" s="9"/>
    </row>
    <row r="12" spans="1:16" ht="12.75">
      <c r="A12" s="6">
        <v>1</v>
      </c>
      <c r="B12" s="6" t="s">
        <v>690</v>
      </c>
      <c r="C12" s="6" t="s">
        <v>45</v>
      </c>
      <c r="D12" s="6" t="s">
        <v>691</v>
      </c>
      <c r="E12" s="6" t="s">
        <v>171</v>
      </c>
      <c r="F12" s="8">
        <v>1</v>
      </c>
      <c r="G12" s="11"/>
      <c r="H12" s="10">
        <f>ROUND((G12*F12),2)</f>
        <v>0</v>
      </c>
      <c r="O12">
        <f>rekapitulace!H8</f>
        <v>21</v>
      </c>
      <c r="P12">
        <f>O12/100*H12</f>
        <v>0</v>
      </c>
    </row>
    <row r="13" spans="1:16" ht="12.75" customHeight="1">
      <c r="A13" s="13"/>
      <c r="B13" s="13"/>
      <c r="C13" s="13" t="s">
        <v>41</v>
      </c>
      <c r="D13" s="13" t="s">
        <v>413</v>
      </c>
      <c r="E13" s="13"/>
      <c r="F13" s="13"/>
      <c r="G13" s="13"/>
      <c r="H13" s="13">
        <f>SUM(H12:H12)</f>
        <v>0</v>
      </c>
      <c r="P13">
        <f>ROUND(SUM(P12:P12),2)</f>
        <v>0</v>
      </c>
    </row>
    <row r="15" spans="1:16" ht="12.75" customHeight="1">
      <c r="A15" s="13"/>
      <c r="B15" s="13"/>
      <c r="C15" s="13"/>
      <c r="D15" s="13" t="s">
        <v>72</v>
      </c>
      <c r="E15" s="13"/>
      <c r="F15" s="13"/>
      <c r="G15" s="13"/>
      <c r="H15" s="13">
        <f>+H13</f>
        <v>0</v>
      </c>
      <c r="P15">
        <f>+P13</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P90"/>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239</v>
      </c>
      <c r="D5" s="5" t="s">
        <v>240</v>
      </c>
      <c r="E5" s="5"/>
    </row>
    <row r="6" spans="1:5" ht="12.75" customHeight="1">
      <c r="A6" t="s">
        <v>18</v>
      </c>
      <c r="C6" s="5" t="s">
        <v>692</v>
      </c>
      <c r="D6" s="5" t="s">
        <v>693</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25</v>
      </c>
      <c r="D11" s="7" t="s">
        <v>87</v>
      </c>
      <c r="E11" s="7"/>
      <c r="F11" s="9"/>
      <c r="G11" s="7"/>
      <c r="H11" s="9"/>
    </row>
    <row r="12" spans="1:16" ht="38.25">
      <c r="A12" s="6">
        <v>1</v>
      </c>
      <c r="B12" s="6" t="s">
        <v>694</v>
      </c>
      <c r="C12" s="6" t="s">
        <v>45</v>
      </c>
      <c r="D12" s="6" t="s">
        <v>695</v>
      </c>
      <c r="E12" s="6" t="s">
        <v>176</v>
      </c>
      <c r="F12" s="8">
        <v>33</v>
      </c>
      <c r="G12" s="11"/>
      <c r="H12" s="10">
        <f>ROUND((G12*F12),2)</f>
        <v>0</v>
      </c>
      <c r="O12">
        <f>rekapitulace!H8</f>
        <v>21</v>
      </c>
      <c r="P12">
        <f>O12/100*H12</f>
        <v>0</v>
      </c>
    </row>
    <row r="13" ht="25.5">
      <c r="D13" s="12" t="s">
        <v>696</v>
      </c>
    </row>
    <row r="14" spans="1:16" ht="25.5">
      <c r="A14" s="14">
        <v>2</v>
      </c>
      <c r="B14" s="14" t="s">
        <v>697</v>
      </c>
      <c r="C14" s="14" t="s">
        <v>45</v>
      </c>
      <c r="D14" s="14" t="s">
        <v>698</v>
      </c>
      <c r="E14" s="14" t="s">
        <v>176</v>
      </c>
      <c r="F14" s="8">
        <v>33</v>
      </c>
      <c r="G14" s="11"/>
      <c r="H14" s="10">
        <f>ROUND(G14*F14,2)</f>
        <v>0</v>
      </c>
      <c r="O14">
        <f>rekapitulace!H8</f>
        <v>21</v>
      </c>
      <c r="P14">
        <f>O14/100*H14</f>
        <v>0</v>
      </c>
    </row>
    <row r="15" ht="12.75">
      <c r="D15" s="12" t="s">
        <v>699</v>
      </c>
    </row>
    <row r="16" spans="1:16" ht="38.25">
      <c r="A16" s="6">
        <v>3</v>
      </c>
      <c r="B16" s="6" t="s">
        <v>700</v>
      </c>
      <c r="C16" s="6" t="s">
        <v>45</v>
      </c>
      <c r="D16" s="6" t="s">
        <v>701</v>
      </c>
      <c r="E16" s="6" t="s">
        <v>176</v>
      </c>
      <c r="F16" s="8">
        <v>33</v>
      </c>
      <c r="G16" s="11"/>
      <c r="H16" s="10">
        <f>ROUND((G16*F16),2)</f>
        <v>0</v>
      </c>
      <c r="O16">
        <f>rekapitulace!H8</f>
        <v>21</v>
      </c>
      <c r="P16">
        <f>O16/100*H16</f>
        <v>0</v>
      </c>
    </row>
    <row r="17" spans="1:16" ht="25.5">
      <c r="A17" s="6">
        <v>4</v>
      </c>
      <c r="B17" s="6" t="s">
        <v>702</v>
      </c>
      <c r="C17" s="6" t="s">
        <v>45</v>
      </c>
      <c r="D17" s="6" t="s">
        <v>703</v>
      </c>
      <c r="E17" s="6" t="s">
        <v>171</v>
      </c>
      <c r="F17" s="8">
        <v>3</v>
      </c>
      <c r="G17" s="11"/>
      <c r="H17" s="10">
        <f>ROUND((G17*F17),2)</f>
        <v>0</v>
      </c>
      <c r="O17">
        <f>rekapitulace!H8</f>
        <v>21</v>
      </c>
      <c r="P17">
        <f>O17/100*H17</f>
        <v>0</v>
      </c>
    </row>
    <row r="18" spans="1:16" ht="25.5">
      <c r="A18" s="6">
        <v>5</v>
      </c>
      <c r="B18" s="6" t="s">
        <v>704</v>
      </c>
      <c r="C18" s="6" t="s">
        <v>45</v>
      </c>
      <c r="D18" s="6" t="s">
        <v>705</v>
      </c>
      <c r="E18" s="6" t="s">
        <v>171</v>
      </c>
      <c r="F18" s="8">
        <v>3</v>
      </c>
      <c r="G18" s="11"/>
      <c r="H18" s="10">
        <f>ROUND((G18*F18),2)</f>
        <v>0</v>
      </c>
      <c r="O18">
        <f>rekapitulace!H8</f>
        <v>21</v>
      </c>
      <c r="P18">
        <f>O18/100*H18</f>
        <v>0</v>
      </c>
    </row>
    <row r="19" spans="1:16" ht="12.75" customHeight="1">
      <c r="A19" s="13"/>
      <c r="B19" s="13"/>
      <c r="C19" s="13" t="s">
        <v>25</v>
      </c>
      <c r="D19" s="13" t="s">
        <v>87</v>
      </c>
      <c r="E19" s="13"/>
      <c r="F19" s="13"/>
      <c r="G19" s="13"/>
      <c r="H19" s="13">
        <f>SUM(H12:H18)</f>
        <v>0</v>
      </c>
      <c r="P19">
        <f>ROUND(SUM(P12:P18),2)</f>
        <v>0</v>
      </c>
    </row>
    <row r="21" spans="1:8" ht="12.75" customHeight="1">
      <c r="A21" s="7"/>
      <c r="B21" s="7"/>
      <c r="C21" s="7" t="s">
        <v>35</v>
      </c>
      <c r="D21" s="7" t="s">
        <v>332</v>
      </c>
      <c r="E21" s="7"/>
      <c r="F21" s="9"/>
      <c r="G21" s="7"/>
      <c r="H21" s="9"/>
    </row>
    <row r="22" spans="1:16" ht="38.25">
      <c r="A22" s="6">
        <v>6</v>
      </c>
      <c r="B22" s="6" t="s">
        <v>706</v>
      </c>
      <c r="C22" s="6" t="s">
        <v>45</v>
      </c>
      <c r="D22" s="6" t="s">
        <v>707</v>
      </c>
      <c r="E22" s="6" t="s">
        <v>176</v>
      </c>
      <c r="F22" s="8">
        <v>27</v>
      </c>
      <c r="G22" s="11"/>
      <c r="H22" s="10">
        <f>ROUND((G22*F22),2)</f>
        <v>0</v>
      </c>
      <c r="O22">
        <f>rekapitulace!H8</f>
        <v>21</v>
      </c>
      <c r="P22">
        <f>O22/100*H22</f>
        <v>0</v>
      </c>
    </row>
    <row r="23" ht="25.5">
      <c r="D23" s="12" t="s">
        <v>708</v>
      </c>
    </row>
    <row r="24" spans="1:16" ht="25.5">
      <c r="A24" s="6">
        <v>7</v>
      </c>
      <c r="B24" s="6" t="s">
        <v>709</v>
      </c>
      <c r="C24" s="6" t="s">
        <v>45</v>
      </c>
      <c r="D24" s="6" t="s">
        <v>710</v>
      </c>
      <c r="E24" s="6" t="s">
        <v>176</v>
      </c>
      <c r="F24" s="8">
        <v>27</v>
      </c>
      <c r="G24" s="11"/>
      <c r="H24" s="10">
        <f>ROUND((G24*F24),2)</f>
        <v>0</v>
      </c>
      <c r="O24">
        <f>rekapitulace!H8</f>
        <v>21</v>
      </c>
      <c r="P24">
        <f>O24/100*H24</f>
        <v>0</v>
      </c>
    </row>
    <row r="25" spans="1:16" ht="25.5">
      <c r="A25" s="6">
        <v>8</v>
      </c>
      <c r="B25" s="6" t="s">
        <v>711</v>
      </c>
      <c r="C25" s="6" t="s">
        <v>45</v>
      </c>
      <c r="D25" s="6" t="s">
        <v>712</v>
      </c>
      <c r="E25" s="6" t="s">
        <v>171</v>
      </c>
      <c r="F25" s="8">
        <v>3</v>
      </c>
      <c r="G25" s="11"/>
      <c r="H25" s="10">
        <f>ROUND((G25*F25),2)</f>
        <v>0</v>
      </c>
      <c r="O25">
        <f>rekapitulace!H8</f>
        <v>21</v>
      </c>
      <c r="P25">
        <f>O25/100*H25</f>
        <v>0</v>
      </c>
    </row>
    <row r="26" spans="1:16" ht="25.5">
      <c r="A26" s="6">
        <v>9</v>
      </c>
      <c r="B26" s="6" t="s">
        <v>713</v>
      </c>
      <c r="C26" s="6" t="s">
        <v>45</v>
      </c>
      <c r="D26" s="6" t="s">
        <v>714</v>
      </c>
      <c r="E26" s="6" t="s">
        <v>715</v>
      </c>
      <c r="F26" s="8">
        <v>6.75</v>
      </c>
      <c r="G26" s="11"/>
      <c r="H26" s="10">
        <f>ROUND((G26*F26),2)</f>
        <v>0</v>
      </c>
      <c r="O26">
        <f>rekapitulace!H8</f>
        <v>21</v>
      </c>
      <c r="P26">
        <f>O26/100*H26</f>
        <v>0</v>
      </c>
    </row>
    <row r="27" ht="25.5">
      <c r="D27" s="12" t="s">
        <v>716</v>
      </c>
    </row>
    <row r="28" spans="1:16" ht="25.5">
      <c r="A28" s="6">
        <v>10</v>
      </c>
      <c r="B28" s="6" t="s">
        <v>717</v>
      </c>
      <c r="C28" s="6" t="s">
        <v>45</v>
      </c>
      <c r="D28" s="6" t="s">
        <v>718</v>
      </c>
      <c r="E28" s="6" t="s">
        <v>715</v>
      </c>
      <c r="F28" s="8">
        <v>27</v>
      </c>
      <c r="G28" s="11"/>
      <c r="H28" s="10">
        <f>ROUND((G28*F28),2)</f>
        <v>0</v>
      </c>
      <c r="O28">
        <f>rekapitulace!H8</f>
        <v>21</v>
      </c>
      <c r="P28">
        <f>O28/100*H28</f>
        <v>0</v>
      </c>
    </row>
    <row r="29" ht="25.5">
      <c r="D29" s="12" t="s">
        <v>719</v>
      </c>
    </row>
    <row r="30" spans="1:16" ht="25.5">
      <c r="A30" s="14">
        <v>11</v>
      </c>
      <c r="B30" s="14" t="s">
        <v>720</v>
      </c>
      <c r="C30" s="14" t="s">
        <v>45</v>
      </c>
      <c r="D30" s="14" t="s">
        <v>721</v>
      </c>
      <c r="E30" s="14" t="s">
        <v>82</v>
      </c>
      <c r="F30" s="8">
        <v>1.432</v>
      </c>
      <c r="G30" s="11"/>
      <c r="H30" s="10">
        <f>ROUND(G30*F30,2)</f>
        <v>0</v>
      </c>
      <c r="O30">
        <f>rekapitulace!H8</f>
        <v>21</v>
      </c>
      <c r="P30">
        <f>O30/100*H30</f>
        <v>0</v>
      </c>
    </row>
    <row r="31" ht="38.25">
      <c r="D31" s="12" t="s">
        <v>722</v>
      </c>
    </row>
    <row r="32" spans="1:16" ht="25.5">
      <c r="A32" s="6">
        <v>12</v>
      </c>
      <c r="B32" s="6" t="s">
        <v>723</v>
      </c>
      <c r="C32" s="6" t="s">
        <v>45</v>
      </c>
      <c r="D32" s="6" t="s">
        <v>724</v>
      </c>
      <c r="E32" s="6" t="s">
        <v>171</v>
      </c>
      <c r="F32" s="8">
        <v>3</v>
      </c>
      <c r="G32" s="11"/>
      <c r="H32" s="10">
        <f>ROUND((G32*F32),2)</f>
        <v>0</v>
      </c>
      <c r="O32">
        <f>rekapitulace!H8</f>
        <v>21</v>
      </c>
      <c r="P32">
        <f>O32/100*H32</f>
        <v>0</v>
      </c>
    </row>
    <row r="33" spans="1:16" ht="12.75" customHeight="1">
      <c r="A33" s="13"/>
      <c r="B33" s="13"/>
      <c r="C33" s="13" t="s">
        <v>35</v>
      </c>
      <c r="D33" s="13" t="s">
        <v>332</v>
      </c>
      <c r="E33" s="13"/>
      <c r="F33" s="13"/>
      <c r="G33" s="13"/>
      <c r="H33" s="13">
        <f>SUM(H22:H32)</f>
        <v>0</v>
      </c>
      <c r="P33">
        <f>ROUND(SUM(P22:P32),2)</f>
        <v>0</v>
      </c>
    </row>
    <row r="35" spans="1:8" ht="12.75" customHeight="1">
      <c r="A35" s="7"/>
      <c r="B35" s="7"/>
      <c r="C35" s="7" t="s">
        <v>36</v>
      </c>
      <c r="D35" s="7" t="s">
        <v>350</v>
      </c>
      <c r="E35" s="7"/>
      <c r="F35" s="9"/>
      <c r="G35" s="7"/>
      <c r="H35" s="9"/>
    </row>
    <row r="36" spans="1:16" ht="38.25">
      <c r="A36" s="6">
        <v>13</v>
      </c>
      <c r="B36" s="6" t="s">
        <v>725</v>
      </c>
      <c r="C36" s="6" t="s">
        <v>45</v>
      </c>
      <c r="D36" s="6" t="s">
        <v>726</v>
      </c>
      <c r="E36" s="6" t="s">
        <v>79</v>
      </c>
      <c r="F36" s="8">
        <v>30.872</v>
      </c>
      <c r="G36" s="11"/>
      <c r="H36" s="10">
        <f>ROUND((G36*F36),2)</f>
        <v>0</v>
      </c>
      <c r="O36">
        <f>rekapitulace!H8</f>
        <v>21</v>
      </c>
      <c r="P36">
        <f>O36/100*H36</f>
        <v>0</v>
      </c>
    </row>
    <row r="37" ht="38.25">
      <c r="D37" s="12" t="s">
        <v>727</v>
      </c>
    </row>
    <row r="38" spans="1:16" ht="51">
      <c r="A38" s="6">
        <v>14</v>
      </c>
      <c r="B38" s="6" t="s">
        <v>728</v>
      </c>
      <c r="C38" s="6" t="s">
        <v>45</v>
      </c>
      <c r="D38" s="6" t="s">
        <v>729</v>
      </c>
      <c r="E38" s="6" t="s">
        <v>114</v>
      </c>
      <c r="F38" s="8">
        <v>54.112</v>
      </c>
      <c r="G38" s="11"/>
      <c r="H38" s="10">
        <f>ROUND((G38*F38),2)</f>
        <v>0</v>
      </c>
      <c r="O38">
        <f>rekapitulace!H8</f>
        <v>21</v>
      </c>
      <c r="P38">
        <f>O38/100*H38</f>
        <v>0</v>
      </c>
    </row>
    <row r="39" ht="25.5">
      <c r="D39" s="12" t="s">
        <v>730</v>
      </c>
    </row>
    <row r="40" spans="1:16" ht="51">
      <c r="A40" s="6">
        <v>15</v>
      </c>
      <c r="B40" s="6" t="s">
        <v>731</v>
      </c>
      <c r="C40" s="6" t="s">
        <v>45</v>
      </c>
      <c r="D40" s="6" t="s">
        <v>732</v>
      </c>
      <c r="E40" s="6" t="s">
        <v>114</v>
      </c>
      <c r="F40" s="8">
        <v>54.112</v>
      </c>
      <c r="G40" s="11"/>
      <c r="H40" s="10">
        <f>ROUND((G40*F40),2)</f>
        <v>0</v>
      </c>
      <c r="O40">
        <f>rekapitulace!H8</f>
        <v>21</v>
      </c>
      <c r="P40">
        <f>O40/100*H40</f>
        <v>0</v>
      </c>
    </row>
    <row r="41" spans="1:16" ht="38.25">
      <c r="A41" s="6">
        <v>16</v>
      </c>
      <c r="B41" s="6" t="s">
        <v>733</v>
      </c>
      <c r="C41" s="6" t="s">
        <v>45</v>
      </c>
      <c r="D41" s="6" t="s">
        <v>734</v>
      </c>
      <c r="E41" s="6" t="s">
        <v>82</v>
      </c>
      <c r="F41" s="8">
        <v>3.087</v>
      </c>
      <c r="G41" s="11"/>
      <c r="H41" s="10">
        <f>ROUND((G41*F41),2)</f>
        <v>0</v>
      </c>
      <c r="O41">
        <f>rekapitulace!H8</f>
        <v>21</v>
      </c>
      <c r="P41">
        <f>O41/100*H41</f>
        <v>0</v>
      </c>
    </row>
    <row r="42" ht="38.25">
      <c r="D42" s="12" t="s">
        <v>735</v>
      </c>
    </row>
    <row r="43" spans="1:16" ht="12.75" customHeight="1">
      <c r="A43" s="13"/>
      <c r="B43" s="13"/>
      <c r="C43" s="13" t="s">
        <v>36</v>
      </c>
      <c r="D43" s="13" t="s">
        <v>350</v>
      </c>
      <c r="E43" s="13"/>
      <c r="F43" s="13"/>
      <c r="G43" s="13"/>
      <c r="H43" s="13">
        <f>SUM(H36:H42)</f>
        <v>0</v>
      </c>
      <c r="P43">
        <f>ROUND(SUM(P36:P42),2)</f>
        <v>0</v>
      </c>
    </row>
    <row r="45" spans="1:8" ht="12.75" customHeight="1">
      <c r="A45" s="7"/>
      <c r="B45" s="7"/>
      <c r="C45" s="7" t="s">
        <v>737</v>
      </c>
      <c r="D45" s="7" t="s">
        <v>736</v>
      </c>
      <c r="E45" s="7"/>
      <c r="F45" s="9"/>
      <c r="G45" s="7"/>
      <c r="H45" s="9"/>
    </row>
    <row r="46" spans="1:16" ht="25.5">
      <c r="A46" s="6">
        <v>17</v>
      </c>
      <c r="B46" s="6" t="s">
        <v>738</v>
      </c>
      <c r="C46" s="6" t="s">
        <v>45</v>
      </c>
      <c r="D46" s="6" t="s">
        <v>739</v>
      </c>
      <c r="E46" s="6" t="s">
        <v>223</v>
      </c>
      <c r="F46" s="8">
        <v>1</v>
      </c>
      <c r="G46" s="11"/>
      <c r="H46" s="10">
        <f>ROUND((G46*F46),2)</f>
        <v>0</v>
      </c>
      <c r="O46">
        <f>rekapitulace!H8</f>
        <v>21</v>
      </c>
      <c r="P46">
        <f>O46/100*H46</f>
        <v>0</v>
      </c>
    </row>
    <row r="47" spans="1:16" ht="25.5">
      <c r="A47" s="6">
        <v>18</v>
      </c>
      <c r="B47" s="6" t="s">
        <v>740</v>
      </c>
      <c r="C47" s="6" t="s">
        <v>45</v>
      </c>
      <c r="D47" s="6" t="s">
        <v>741</v>
      </c>
      <c r="E47" s="6" t="s">
        <v>223</v>
      </c>
      <c r="F47" s="8">
        <v>1</v>
      </c>
      <c r="G47" s="11"/>
      <c r="H47" s="10">
        <f>ROUND((G47*F47),2)</f>
        <v>0</v>
      </c>
      <c r="O47">
        <f>rekapitulace!H8</f>
        <v>21</v>
      </c>
      <c r="P47">
        <f>O47/100*H47</f>
        <v>0</v>
      </c>
    </row>
    <row r="48" ht="25.5">
      <c r="D48" s="12" t="s">
        <v>742</v>
      </c>
    </row>
    <row r="49" spans="1:16" ht="12.75">
      <c r="A49" s="6">
        <v>19</v>
      </c>
      <c r="B49" s="6" t="s">
        <v>743</v>
      </c>
      <c r="C49" s="6" t="s">
        <v>45</v>
      </c>
      <c r="D49" s="6" t="s">
        <v>744</v>
      </c>
      <c r="E49" s="6" t="s">
        <v>171</v>
      </c>
      <c r="F49" s="8">
        <v>1</v>
      </c>
      <c r="G49" s="11"/>
      <c r="H49" s="10">
        <f>ROUND((G49*F49),2)</f>
        <v>0</v>
      </c>
      <c r="O49">
        <f>rekapitulace!H8</f>
        <v>21</v>
      </c>
      <c r="P49">
        <f>O49/100*H49</f>
        <v>0</v>
      </c>
    </row>
    <row r="50" spans="1:16" ht="38.25">
      <c r="A50" s="6">
        <v>20</v>
      </c>
      <c r="B50" s="6" t="s">
        <v>745</v>
      </c>
      <c r="C50" s="6" t="s">
        <v>45</v>
      </c>
      <c r="D50" s="6" t="s">
        <v>746</v>
      </c>
      <c r="E50" s="6" t="s">
        <v>82</v>
      </c>
      <c r="F50" s="8">
        <v>1.48</v>
      </c>
      <c r="G50" s="11"/>
      <c r="H50" s="10">
        <f>ROUND((G50*F50),2)</f>
        <v>0</v>
      </c>
      <c r="O50">
        <f>rekapitulace!H8</f>
        <v>21</v>
      </c>
      <c r="P50">
        <f>O50/100*H50</f>
        <v>0</v>
      </c>
    </row>
    <row r="51" spans="1:16" ht="12.75" customHeight="1">
      <c r="A51" s="13"/>
      <c r="B51" s="13"/>
      <c r="C51" s="13" t="s">
        <v>737</v>
      </c>
      <c r="D51" s="13" t="s">
        <v>736</v>
      </c>
      <c r="E51" s="13"/>
      <c r="F51" s="13"/>
      <c r="G51" s="13"/>
      <c r="H51" s="13">
        <f>SUM(H46:H50)</f>
        <v>0</v>
      </c>
      <c r="P51">
        <f>ROUND(SUM(P46:P50),2)</f>
        <v>0</v>
      </c>
    </row>
    <row r="53" spans="1:8" ht="12.75" customHeight="1">
      <c r="A53" s="7"/>
      <c r="B53" s="7"/>
      <c r="C53" s="7" t="s">
        <v>41</v>
      </c>
      <c r="D53" s="7" t="s">
        <v>413</v>
      </c>
      <c r="E53" s="7"/>
      <c r="F53" s="9"/>
      <c r="G53" s="7"/>
      <c r="H53" s="9"/>
    </row>
    <row r="54" spans="1:16" ht="38.25">
      <c r="A54" s="6">
        <v>21</v>
      </c>
      <c r="B54" s="6" t="s">
        <v>747</v>
      </c>
      <c r="C54" s="6" t="s">
        <v>45</v>
      </c>
      <c r="D54" s="6" t="s">
        <v>748</v>
      </c>
      <c r="E54" s="6" t="s">
        <v>171</v>
      </c>
      <c r="F54" s="8">
        <v>5</v>
      </c>
      <c r="G54" s="11"/>
      <c r="H54" s="10">
        <f>ROUND((G54*F54),2)</f>
        <v>0</v>
      </c>
      <c r="O54">
        <f>rekapitulace!H8</f>
        <v>21</v>
      </c>
      <c r="P54">
        <f>O54/100*H54</f>
        <v>0</v>
      </c>
    </row>
    <row r="55" spans="1:16" ht="51">
      <c r="A55" s="6">
        <v>22</v>
      </c>
      <c r="B55" s="6" t="s">
        <v>749</v>
      </c>
      <c r="C55" s="6" t="s">
        <v>45</v>
      </c>
      <c r="D55" s="6" t="s">
        <v>750</v>
      </c>
      <c r="E55" s="6" t="s">
        <v>171</v>
      </c>
      <c r="F55" s="8">
        <v>5</v>
      </c>
      <c r="G55" s="11"/>
      <c r="H55" s="10">
        <f>ROUND((G55*F55),2)</f>
        <v>0</v>
      </c>
      <c r="O55">
        <f>rekapitulace!H8</f>
        <v>21</v>
      </c>
      <c r="P55">
        <f>O55/100*H55</f>
        <v>0</v>
      </c>
    </row>
    <row r="56" spans="1:16" ht="12.75" customHeight="1">
      <c r="A56" s="13"/>
      <c r="B56" s="13"/>
      <c r="C56" s="13" t="s">
        <v>41</v>
      </c>
      <c r="D56" s="13" t="s">
        <v>413</v>
      </c>
      <c r="E56" s="13"/>
      <c r="F56" s="13"/>
      <c r="G56" s="13"/>
      <c r="H56" s="13">
        <f>SUM(H54:H55)</f>
        <v>0</v>
      </c>
      <c r="P56">
        <f>ROUND(SUM(P54:P55),2)</f>
        <v>0</v>
      </c>
    </row>
    <row r="58" spans="1:8" ht="12.75" customHeight="1">
      <c r="A58" s="7"/>
      <c r="B58" s="7"/>
      <c r="C58" s="7" t="s">
        <v>199</v>
      </c>
      <c r="D58" s="7" t="s">
        <v>446</v>
      </c>
      <c r="E58" s="7"/>
      <c r="F58" s="9"/>
      <c r="G58" s="7"/>
      <c r="H58" s="9"/>
    </row>
    <row r="59" spans="1:16" ht="38.25">
      <c r="A59" s="6">
        <v>23</v>
      </c>
      <c r="B59" s="6" t="s">
        <v>751</v>
      </c>
      <c r="C59" s="6" t="s">
        <v>45</v>
      </c>
      <c r="D59" s="6" t="s">
        <v>752</v>
      </c>
      <c r="E59" s="6" t="s">
        <v>176</v>
      </c>
      <c r="F59" s="8">
        <v>36.275</v>
      </c>
      <c r="G59" s="11"/>
      <c r="H59" s="10">
        <f>ROUND((G59*F59),2)</f>
        <v>0</v>
      </c>
      <c r="O59">
        <f>rekapitulace!H8</f>
        <v>21</v>
      </c>
      <c r="P59">
        <f>O59/100*H59</f>
        <v>0</v>
      </c>
    </row>
    <row r="60" ht="25.5">
      <c r="D60" s="12" t="s">
        <v>753</v>
      </c>
    </row>
    <row r="61" spans="1:16" ht="38.25">
      <c r="A61" s="6">
        <v>24</v>
      </c>
      <c r="B61" s="6" t="s">
        <v>754</v>
      </c>
      <c r="C61" s="6" t="s">
        <v>45</v>
      </c>
      <c r="D61" s="6" t="s">
        <v>755</v>
      </c>
      <c r="E61" s="6" t="s">
        <v>114</v>
      </c>
      <c r="F61" s="8">
        <v>27</v>
      </c>
      <c r="G61" s="11"/>
      <c r="H61" s="10">
        <f>ROUND((G61*F61),2)</f>
        <v>0</v>
      </c>
      <c r="O61">
        <f>rekapitulace!H8</f>
        <v>21</v>
      </c>
      <c r="P61">
        <f>O61/100*H61</f>
        <v>0</v>
      </c>
    </row>
    <row r="62" spans="1:16" ht="51">
      <c r="A62" s="6">
        <v>25</v>
      </c>
      <c r="B62" s="6" t="s">
        <v>756</v>
      </c>
      <c r="C62" s="6" t="s">
        <v>45</v>
      </c>
      <c r="D62" s="6" t="s">
        <v>757</v>
      </c>
      <c r="E62" s="6" t="s">
        <v>114</v>
      </c>
      <c r="F62" s="8">
        <v>810</v>
      </c>
      <c r="G62" s="11"/>
      <c r="H62" s="10">
        <f>ROUND((G62*F62),2)</f>
        <v>0</v>
      </c>
      <c r="O62">
        <f>rekapitulace!H8</f>
        <v>21</v>
      </c>
      <c r="P62">
        <f>O62/100*H62</f>
        <v>0</v>
      </c>
    </row>
    <row r="63" ht="25.5">
      <c r="D63" s="12" t="s">
        <v>758</v>
      </c>
    </row>
    <row r="64" spans="1:16" ht="51">
      <c r="A64" s="6">
        <v>26</v>
      </c>
      <c r="B64" s="6" t="s">
        <v>759</v>
      </c>
      <c r="C64" s="6" t="s">
        <v>45</v>
      </c>
      <c r="D64" s="6" t="s">
        <v>760</v>
      </c>
      <c r="E64" s="6" t="s">
        <v>114</v>
      </c>
      <c r="F64" s="8">
        <v>27</v>
      </c>
      <c r="G64" s="11"/>
      <c r="H64" s="10">
        <f>ROUND((G64*F64),2)</f>
        <v>0</v>
      </c>
      <c r="O64">
        <f>rekapitulace!H8</f>
        <v>21</v>
      </c>
      <c r="P64">
        <f>O64/100*H64</f>
        <v>0</v>
      </c>
    </row>
    <row r="65" spans="1:16" ht="51">
      <c r="A65" s="6">
        <v>27</v>
      </c>
      <c r="B65" s="6" t="s">
        <v>761</v>
      </c>
      <c r="C65" s="6" t="s">
        <v>45</v>
      </c>
      <c r="D65" s="6" t="s">
        <v>762</v>
      </c>
      <c r="E65" s="6" t="s">
        <v>171</v>
      </c>
      <c r="F65" s="8">
        <v>152</v>
      </c>
      <c r="G65" s="11"/>
      <c r="H65" s="10">
        <f>ROUND((G65*F65),2)</f>
        <v>0</v>
      </c>
      <c r="O65">
        <f>rekapitulace!H8</f>
        <v>21</v>
      </c>
      <c r="P65">
        <f>O65/100*H65</f>
        <v>0</v>
      </c>
    </row>
    <row r="66" ht="38.25">
      <c r="D66" s="12" t="s">
        <v>763</v>
      </c>
    </row>
    <row r="67" spans="1:16" ht="38.25">
      <c r="A67" s="6">
        <v>28</v>
      </c>
      <c r="B67" s="6" t="s">
        <v>764</v>
      </c>
      <c r="C67" s="6" t="s">
        <v>45</v>
      </c>
      <c r="D67" s="6" t="s">
        <v>765</v>
      </c>
      <c r="E67" s="6" t="s">
        <v>171</v>
      </c>
      <c r="F67" s="8">
        <v>152</v>
      </c>
      <c r="G67" s="11"/>
      <c r="H67" s="10">
        <f>ROUND((G67*F67),2)</f>
        <v>0</v>
      </c>
      <c r="O67">
        <f>rekapitulace!H8</f>
        <v>21</v>
      </c>
      <c r="P67">
        <f>O67/100*H67</f>
        <v>0</v>
      </c>
    </row>
    <row r="68" ht="25.5">
      <c r="D68" s="12" t="s">
        <v>766</v>
      </c>
    </row>
    <row r="69" spans="1:16" ht="51">
      <c r="A69" s="6">
        <v>29</v>
      </c>
      <c r="B69" s="6" t="s">
        <v>767</v>
      </c>
      <c r="C69" s="6" t="s">
        <v>45</v>
      </c>
      <c r="D69" s="6" t="s">
        <v>768</v>
      </c>
      <c r="E69" s="6" t="s">
        <v>79</v>
      </c>
      <c r="F69" s="8">
        <v>1.3</v>
      </c>
      <c r="G69" s="11"/>
      <c r="H69" s="10">
        <f>ROUND((G69*F69),2)</f>
        <v>0</v>
      </c>
      <c r="O69">
        <f>rekapitulace!H8</f>
        <v>21</v>
      </c>
      <c r="P69">
        <f>O69/100*H69</f>
        <v>0</v>
      </c>
    </row>
    <row r="70" ht="38.25">
      <c r="D70" s="12" t="s">
        <v>769</v>
      </c>
    </row>
    <row r="71" spans="1:16" ht="25.5">
      <c r="A71" s="6">
        <v>30</v>
      </c>
      <c r="B71" s="6" t="s">
        <v>770</v>
      </c>
      <c r="C71" s="6" t="s">
        <v>45</v>
      </c>
      <c r="D71" s="6" t="s">
        <v>771</v>
      </c>
      <c r="E71" s="6" t="s">
        <v>176</v>
      </c>
      <c r="F71" s="8">
        <v>30.55</v>
      </c>
      <c r="G71" s="11"/>
      <c r="H71" s="10">
        <f>ROUND((G71*F71),2)</f>
        <v>0</v>
      </c>
      <c r="O71">
        <f>rekapitulace!H8</f>
        <v>21</v>
      </c>
      <c r="P71">
        <f>O71/100*H71</f>
        <v>0</v>
      </c>
    </row>
    <row r="72" ht="25.5">
      <c r="D72" s="12" t="s">
        <v>772</v>
      </c>
    </row>
    <row r="73" spans="1:16" ht="38.25">
      <c r="A73" s="6">
        <v>31</v>
      </c>
      <c r="B73" s="6" t="s">
        <v>773</v>
      </c>
      <c r="C73" s="6" t="s">
        <v>45</v>
      </c>
      <c r="D73" s="6" t="s">
        <v>774</v>
      </c>
      <c r="E73" s="6" t="s">
        <v>171</v>
      </c>
      <c r="F73" s="8">
        <v>3</v>
      </c>
      <c r="G73" s="11"/>
      <c r="H73" s="10">
        <f>ROUND((G73*F73),2)</f>
        <v>0</v>
      </c>
      <c r="O73">
        <f>rekapitulace!H8</f>
        <v>21</v>
      </c>
      <c r="P73">
        <f>O73/100*H73</f>
        <v>0</v>
      </c>
    </row>
    <row r="74" spans="1:16" ht="38.25">
      <c r="A74" s="6">
        <v>32</v>
      </c>
      <c r="B74" s="6" t="s">
        <v>775</v>
      </c>
      <c r="C74" s="6" t="s">
        <v>45</v>
      </c>
      <c r="D74" s="6" t="s">
        <v>776</v>
      </c>
      <c r="E74" s="6" t="s">
        <v>176</v>
      </c>
      <c r="F74" s="8">
        <v>6</v>
      </c>
      <c r="G74" s="11"/>
      <c r="H74" s="10">
        <f>ROUND((G74*F74),2)</f>
        <v>0</v>
      </c>
      <c r="O74">
        <f>rekapitulace!H8</f>
        <v>21</v>
      </c>
      <c r="P74">
        <f>O74/100*H74</f>
        <v>0</v>
      </c>
    </row>
    <row r="75" ht="25.5">
      <c r="D75" s="12" t="s">
        <v>777</v>
      </c>
    </row>
    <row r="76" spans="1:16" ht="51">
      <c r="A76" s="6">
        <v>33</v>
      </c>
      <c r="B76" s="6" t="s">
        <v>778</v>
      </c>
      <c r="C76" s="6" t="s">
        <v>45</v>
      </c>
      <c r="D76" s="6" t="s">
        <v>779</v>
      </c>
      <c r="E76" s="6" t="s">
        <v>176</v>
      </c>
      <c r="F76" s="8">
        <v>87.3</v>
      </c>
      <c r="G76" s="11"/>
      <c r="H76" s="10">
        <f>ROUND((G76*F76),2)</f>
        <v>0</v>
      </c>
      <c r="O76">
        <f>rekapitulace!H8</f>
        <v>21</v>
      </c>
      <c r="P76">
        <f>O76/100*H76</f>
        <v>0</v>
      </c>
    </row>
    <row r="77" ht="51">
      <c r="D77" s="12" t="s">
        <v>780</v>
      </c>
    </row>
    <row r="78" spans="1:16" ht="12.75" customHeight="1">
      <c r="A78" s="13"/>
      <c r="B78" s="13"/>
      <c r="C78" s="13" t="s">
        <v>199</v>
      </c>
      <c r="D78" s="13" t="s">
        <v>446</v>
      </c>
      <c r="E78" s="13"/>
      <c r="F78" s="13"/>
      <c r="G78" s="13"/>
      <c r="H78" s="13">
        <f>SUM(H59:H77)</f>
        <v>0</v>
      </c>
      <c r="P78">
        <f>ROUND(SUM(P59:P77),2)</f>
        <v>0</v>
      </c>
    </row>
    <row r="80" spans="1:8" ht="12.75" customHeight="1">
      <c r="A80" s="7"/>
      <c r="B80" s="7"/>
      <c r="C80" s="7" t="s">
        <v>476</v>
      </c>
      <c r="D80" s="7" t="s">
        <v>475</v>
      </c>
      <c r="E80" s="7"/>
      <c r="F80" s="9"/>
      <c r="G80" s="7"/>
      <c r="H80" s="9"/>
    </row>
    <row r="81" spans="1:16" ht="38.25">
      <c r="A81" s="6">
        <v>34</v>
      </c>
      <c r="B81" s="6" t="s">
        <v>482</v>
      </c>
      <c r="C81" s="6" t="s">
        <v>45</v>
      </c>
      <c r="D81" s="6" t="s">
        <v>483</v>
      </c>
      <c r="E81" s="6" t="s">
        <v>82</v>
      </c>
      <c r="F81" s="8">
        <v>5.584</v>
      </c>
      <c r="G81" s="11"/>
      <c r="H81" s="10">
        <f>ROUND((G81*F81),2)</f>
        <v>0</v>
      </c>
      <c r="O81">
        <f>rekapitulace!H8</f>
        <v>21</v>
      </c>
      <c r="P81">
        <f>O81/100*H81</f>
        <v>0</v>
      </c>
    </row>
    <row r="82" spans="1:16" ht="38.25">
      <c r="A82" s="6">
        <v>35</v>
      </c>
      <c r="B82" s="6" t="s">
        <v>485</v>
      </c>
      <c r="C82" s="6" t="s">
        <v>45</v>
      </c>
      <c r="D82" s="6" t="s">
        <v>486</v>
      </c>
      <c r="E82" s="6" t="s">
        <v>82</v>
      </c>
      <c r="F82" s="8">
        <v>50.256</v>
      </c>
      <c r="G82" s="11"/>
      <c r="H82" s="10">
        <f>ROUND((G82*F82),2)</f>
        <v>0</v>
      </c>
      <c r="O82">
        <f>rekapitulace!H8</f>
        <v>21</v>
      </c>
      <c r="P82">
        <f>O82/100*H82</f>
        <v>0</v>
      </c>
    </row>
    <row r="83" spans="1:16" ht="25.5">
      <c r="A83" s="6">
        <v>36</v>
      </c>
      <c r="B83" s="6" t="s">
        <v>781</v>
      </c>
      <c r="C83" s="6" t="s">
        <v>45</v>
      </c>
      <c r="D83" s="6" t="s">
        <v>782</v>
      </c>
      <c r="E83" s="6" t="s">
        <v>82</v>
      </c>
      <c r="F83" s="8">
        <v>4.197</v>
      </c>
      <c r="G83" s="11"/>
      <c r="H83" s="10">
        <f>ROUND((G83*F83),2)</f>
        <v>0</v>
      </c>
      <c r="O83">
        <f>rekapitulace!H8</f>
        <v>21</v>
      </c>
      <c r="P83">
        <f>O83/100*H83</f>
        <v>0</v>
      </c>
    </row>
    <row r="84" spans="1:16" ht="12.75" customHeight="1">
      <c r="A84" s="13"/>
      <c r="B84" s="13"/>
      <c r="C84" s="13" t="s">
        <v>476</v>
      </c>
      <c r="D84" s="13" t="s">
        <v>475</v>
      </c>
      <c r="E84" s="13"/>
      <c r="F84" s="13"/>
      <c r="G84" s="13"/>
      <c r="H84" s="13">
        <f>SUM(H81:H83)</f>
        <v>0</v>
      </c>
      <c r="P84">
        <f>ROUND(SUM(P81:P83),2)</f>
        <v>0</v>
      </c>
    </row>
    <row r="86" spans="1:8" ht="12.75" customHeight="1">
      <c r="A86" s="7"/>
      <c r="B86" s="7"/>
      <c r="C86" s="7" t="s">
        <v>494</v>
      </c>
      <c r="D86" s="7" t="s">
        <v>493</v>
      </c>
      <c r="E86" s="7"/>
      <c r="F86" s="9"/>
      <c r="G86" s="7"/>
      <c r="H86" s="9"/>
    </row>
    <row r="87" spans="1:16" ht="63.75">
      <c r="A87" s="6">
        <v>37</v>
      </c>
      <c r="B87" s="6" t="s">
        <v>783</v>
      </c>
      <c r="C87" s="6" t="s">
        <v>45</v>
      </c>
      <c r="D87" s="6" t="s">
        <v>784</v>
      </c>
      <c r="E87" s="6" t="s">
        <v>82</v>
      </c>
      <c r="F87" s="8">
        <v>80.967</v>
      </c>
      <c r="G87" s="11"/>
      <c r="H87" s="10">
        <f>ROUND((G87*F87),2)</f>
        <v>0</v>
      </c>
      <c r="O87">
        <f>rekapitulace!H8</f>
        <v>21</v>
      </c>
      <c r="P87">
        <f>O87/100*H87</f>
        <v>0</v>
      </c>
    </row>
    <row r="88" spans="1:16" ht="12.75" customHeight="1">
      <c r="A88" s="13"/>
      <c r="B88" s="13"/>
      <c r="C88" s="13" t="s">
        <v>494</v>
      </c>
      <c r="D88" s="13" t="s">
        <v>493</v>
      </c>
      <c r="E88" s="13"/>
      <c r="F88" s="13"/>
      <c r="G88" s="13"/>
      <c r="H88" s="13">
        <f>SUM(H87:H87)</f>
        <v>0</v>
      </c>
      <c r="P88">
        <f>ROUND(SUM(P87:P87),2)</f>
        <v>0</v>
      </c>
    </row>
    <row r="90" spans="1:16" ht="12.75" customHeight="1">
      <c r="A90" s="13"/>
      <c r="B90" s="13"/>
      <c r="C90" s="13"/>
      <c r="D90" s="13" t="s">
        <v>72</v>
      </c>
      <c r="E90" s="13"/>
      <c r="F90" s="13"/>
      <c r="G90" s="13"/>
      <c r="H90" s="13">
        <f>+H19+H33+H43+H51+H56+H78+H84+H88</f>
        <v>0</v>
      </c>
      <c r="P90">
        <f>+P19+P33+P43+P51+P56+P78+P84+P88</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P110"/>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239</v>
      </c>
      <c r="D5" s="5" t="s">
        <v>240</v>
      </c>
      <c r="E5" s="5"/>
    </row>
    <row r="6" spans="1:5" ht="12.75" customHeight="1">
      <c r="A6" t="s">
        <v>18</v>
      </c>
      <c r="C6" s="5" t="s">
        <v>785</v>
      </c>
      <c r="D6" s="5" t="s">
        <v>786</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25</v>
      </c>
      <c r="D11" s="7" t="s">
        <v>87</v>
      </c>
      <c r="E11" s="7"/>
      <c r="F11" s="9"/>
      <c r="G11" s="7"/>
      <c r="H11" s="9"/>
    </row>
    <row r="12" spans="1:16" ht="51">
      <c r="A12" s="6">
        <v>1</v>
      </c>
      <c r="B12" s="6" t="s">
        <v>787</v>
      </c>
      <c r="C12" s="6" t="s">
        <v>45</v>
      </c>
      <c r="D12" s="6" t="s">
        <v>788</v>
      </c>
      <c r="E12" s="6" t="s">
        <v>79</v>
      </c>
      <c r="F12" s="8">
        <v>3.44</v>
      </c>
      <c r="G12" s="11"/>
      <c r="H12" s="10">
        <f>ROUND((G12*F12),2)</f>
        <v>0</v>
      </c>
      <c r="O12">
        <f>rekapitulace!H8</f>
        <v>21</v>
      </c>
      <c r="P12">
        <f>O12/100*H12</f>
        <v>0</v>
      </c>
    </row>
    <row r="13" ht="25.5">
      <c r="D13" s="12" t="s">
        <v>789</v>
      </c>
    </row>
    <row r="14" spans="1:16" ht="38.25">
      <c r="A14" s="6">
        <v>2</v>
      </c>
      <c r="B14" s="6" t="s">
        <v>790</v>
      </c>
      <c r="C14" s="6" t="s">
        <v>45</v>
      </c>
      <c r="D14" s="6" t="s">
        <v>791</v>
      </c>
      <c r="E14" s="6" t="s">
        <v>79</v>
      </c>
      <c r="F14" s="8">
        <v>3.44</v>
      </c>
      <c r="G14" s="11"/>
      <c r="H14" s="10">
        <f>ROUND((G14*F14),2)</f>
        <v>0</v>
      </c>
      <c r="O14">
        <f>rekapitulace!H8</f>
        <v>21</v>
      </c>
      <c r="P14">
        <f>O14/100*H14</f>
        <v>0</v>
      </c>
    </row>
    <row r="15" spans="1:16" ht="38.25">
      <c r="A15" s="6">
        <v>3</v>
      </c>
      <c r="B15" s="6" t="s">
        <v>792</v>
      </c>
      <c r="C15" s="6" t="s">
        <v>45</v>
      </c>
      <c r="D15" s="6" t="s">
        <v>793</v>
      </c>
      <c r="E15" s="6" t="s">
        <v>79</v>
      </c>
      <c r="F15" s="8">
        <v>3.44</v>
      </c>
      <c r="G15" s="11"/>
      <c r="H15" s="10">
        <f>ROUND((G15*F15),2)</f>
        <v>0</v>
      </c>
      <c r="O15">
        <f>rekapitulace!H8</f>
        <v>21</v>
      </c>
      <c r="P15">
        <f>O15/100*H15</f>
        <v>0</v>
      </c>
    </row>
    <row r="16" spans="1:16" ht="38.25">
      <c r="A16" s="6">
        <v>4</v>
      </c>
      <c r="B16" s="6" t="s">
        <v>794</v>
      </c>
      <c r="C16" s="6" t="s">
        <v>45</v>
      </c>
      <c r="D16" s="6" t="s">
        <v>795</v>
      </c>
      <c r="E16" s="6" t="s">
        <v>171</v>
      </c>
      <c r="F16" s="8">
        <v>16</v>
      </c>
      <c r="G16" s="11"/>
      <c r="H16" s="10">
        <f>ROUND((G16*F16),2)</f>
        <v>0</v>
      </c>
      <c r="O16">
        <f>rekapitulace!H8</f>
        <v>21</v>
      </c>
      <c r="P16">
        <f>O16/100*H16</f>
        <v>0</v>
      </c>
    </row>
    <row r="17" spans="1:16" ht="38.25">
      <c r="A17" s="6">
        <v>5</v>
      </c>
      <c r="B17" s="6" t="s">
        <v>694</v>
      </c>
      <c r="C17" s="6" t="s">
        <v>45</v>
      </c>
      <c r="D17" s="6" t="s">
        <v>695</v>
      </c>
      <c r="E17" s="6" t="s">
        <v>176</v>
      </c>
      <c r="F17" s="8">
        <v>176</v>
      </c>
      <c r="G17" s="11"/>
      <c r="H17" s="10">
        <f>ROUND((G17*F17),2)</f>
        <v>0</v>
      </c>
      <c r="O17">
        <f>rekapitulace!H8</f>
        <v>21</v>
      </c>
      <c r="P17">
        <f>O17/100*H17</f>
        <v>0</v>
      </c>
    </row>
    <row r="18" ht="25.5">
      <c r="D18" s="12" t="s">
        <v>796</v>
      </c>
    </row>
    <row r="19" spans="1:16" ht="25.5">
      <c r="A19" s="14">
        <v>6</v>
      </c>
      <c r="B19" s="14" t="s">
        <v>697</v>
      </c>
      <c r="C19" s="14" t="s">
        <v>45</v>
      </c>
      <c r="D19" s="14" t="s">
        <v>698</v>
      </c>
      <c r="E19" s="14" t="s">
        <v>176</v>
      </c>
      <c r="F19" s="8">
        <v>176</v>
      </c>
      <c r="G19" s="11"/>
      <c r="H19" s="10">
        <f>ROUND(G19*F19,2)</f>
        <v>0</v>
      </c>
      <c r="O19">
        <f>rekapitulace!H8</f>
        <v>21</v>
      </c>
      <c r="P19">
        <f>O19/100*H19</f>
        <v>0</v>
      </c>
    </row>
    <row r="20" ht="12.75">
      <c r="D20" s="12" t="s">
        <v>797</v>
      </c>
    </row>
    <row r="21" spans="1:16" ht="38.25">
      <c r="A21" s="6">
        <v>7</v>
      </c>
      <c r="B21" s="6" t="s">
        <v>700</v>
      </c>
      <c r="C21" s="6" t="s">
        <v>45</v>
      </c>
      <c r="D21" s="6" t="s">
        <v>701</v>
      </c>
      <c r="E21" s="6" t="s">
        <v>176</v>
      </c>
      <c r="F21" s="8">
        <v>176</v>
      </c>
      <c r="G21" s="11"/>
      <c r="H21" s="10">
        <f>ROUND((G21*F21),2)</f>
        <v>0</v>
      </c>
      <c r="O21">
        <f>rekapitulace!H8</f>
        <v>21</v>
      </c>
      <c r="P21">
        <f>O21/100*H21</f>
        <v>0</v>
      </c>
    </row>
    <row r="22" spans="1:16" ht="25.5">
      <c r="A22" s="6">
        <v>8</v>
      </c>
      <c r="B22" s="6" t="s">
        <v>702</v>
      </c>
      <c r="C22" s="6" t="s">
        <v>45</v>
      </c>
      <c r="D22" s="6" t="s">
        <v>703</v>
      </c>
      <c r="E22" s="6" t="s">
        <v>171</v>
      </c>
      <c r="F22" s="8">
        <v>16</v>
      </c>
      <c r="G22" s="11"/>
      <c r="H22" s="10">
        <f>ROUND((G22*F22),2)</f>
        <v>0</v>
      </c>
      <c r="O22">
        <f>rekapitulace!H8</f>
        <v>21</v>
      </c>
      <c r="P22">
        <f>O22/100*H22</f>
        <v>0</v>
      </c>
    </row>
    <row r="23" spans="1:16" ht="25.5">
      <c r="A23" s="6">
        <v>9</v>
      </c>
      <c r="B23" s="6" t="s">
        <v>704</v>
      </c>
      <c r="C23" s="6" t="s">
        <v>45</v>
      </c>
      <c r="D23" s="6" t="s">
        <v>705</v>
      </c>
      <c r="E23" s="6" t="s">
        <v>171</v>
      </c>
      <c r="F23" s="8">
        <v>16</v>
      </c>
      <c r="G23" s="11"/>
      <c r="H23" s="10">
        <f>ROUND((G23*F23),2)</f>
        <v>0</v>
      </c>
      <c r="O23">
        <f>rekapitulace!H8</f>
        <v>21</v>
      </c>
      <c r="P23">
        <f>O23/100*H23</f>
        <v>0</v>
      </c>
    </row>
    <row r="24" spans="1:16" ht="63.75">
      <c r="A24" s="6">
        <v>10</v>
      </c>
      <c r="B24" s="6" t="s">
        <v>798</v>
      </c>
      <c r="C24" s="6" t="s">
        <v>45</v>
      </c>
      <c r="D24" s="6" t="s">
        <v>799</v>
      </c>
      <c r="E24" s="6" t="s">
        <v>79</v>
      </c>
      <c r="F24" s="8">
        <v>13.416</v>
      </c>
      <c r="G24" s="11"/>
      <c r="H24" s="10">
        <f>ROUND((G24*F24),2)</f>
        <v>0</v>
      </c>
      <c r="O24">
        <f>rekapitulace!H8</f>
        <v>21</v>
      </c>
      <c r="P24">
        <f>O24/100*H24</f>
        <v>0</v>
      </c>
    </row>
    <row r="25" ht="25.5">
      <c r="D25" s="12" t="s">
        <v>800</v>
      </c>
    </row>
    <row r="26" spans="1:16" ht="25.5">
      <c r="A26" s="14">
        <v>11</v>
      </c>
      <c r="B26" s="14" t="s">
        <v>801</v>
      </c>
      <c r="C26" s="14" t="s">
        <v>45</v>
      </c>
      <c r="D26" s="14" t="s">
        <v>802</v>
      </c>
      <c r="E26" s="14" t="s">
        <v>82</v>
      </c>
      <c r="F26" s="8">
        <v>24.149</v>
      </c>
      <c r="G26" s="11"/>
      <c r="H26" s="10">
        <f>ROUND(G26*F26,2)</f>
        <v>0</v>
      </c>
      <c r="O26">
        <f>rekapitulace!H8</f>
        <v>21</v>
      </c>
      <c r="P26">
        <f>O26/100*H26</f>
        <v>0</v>
      </c>
    </row>
    <row r="27" ht="12.75">
      <c r="D27" s="12" t="s">
        <v>803</v>
      </c>
    </row>
    <row r="28" spans="1:16" ht="12.75" customHeight="1">
      <c r="A28" s="13"/>
      <c r="B28" s="13"/>
      <c r="C28" s="13" t="s">
        <v>25</v>
      </c>
      <c r="D28" s="13" t="s">
        <v>87</v>
      </c>
      <c r="E28" s="13"/>
      <c r="F28" s="13"/>
      <c r="G28" s="13"/>
      <c r="H28" s="13">
        <f>SUM(H12:H27)</f>
        <v>0</v>
      </c>
      <c r="P28">
        <f>ROUND(SUM(P12:P27),2)</f>
        <v>0</v>
      </c>
    </row>
    <row r="30" spans="1:8" ht="12.75" customHeight="1">
      <c r="A30" s="7"/>
      <c r="B30" s="7"/>
      <c r="C30" s="7" t="s">
        <v>35</v>
      </c>
      <c r="D30" s="7" t="s">
        <v>332</v>
      </c>
      <c r="E30" s="7"/>
      <c r="F30" s="9"/>
      <c r="G30" s="7"/>
      <c r="H30" s="9"/>
    </row>
    <row r="31" spans="1:16" ht="38.25">
      <c r="A31" s="6">
        <v>12</v>
      </c>
      <c r="B31" s="6" t="s">
        <v>706</v>
      </c>
      <c r="C31" s="6" t="s">
        <v>45</v>
      </c>
      <c r="D31" s="6" t="s">
        <v>707</v>
      </c>
      <c r="E31" s="6" t="s">
        <v>176</v>
      </c>
      <c r="F31" s="8">
        <v>144</v>
      </c>
      <c r="G31" s="11"/>
      <c r="H31" s="10">
        <f>ROUND((G31*F31),2)</f>
        <v>0</v>
      </c>
      <c r="O31">
        <f>rekapitulace!H8</f>
        <v>21</v>
      </c>
      <c r="P31">
        <f>O31/100*H31</f>
        <v>0</v>
      </c>
    </row>
    <row r="32" ht="25.5">
      <c r="D32" s="12" t="s">
        <v>804</v>
      </c>
    </row>
    <row r="33" spans="1:16" ht="25.5">
      <c r="A33" s="6">
        <v>13</v>
      </c>
      <c r="B33" s="6" t="s">
        <v>805</v>
      </c>
      <c r="C33" s="6" t="s">
        <v>45</v>
      </c>
      <c r="D33" s="6" t="s">
        <v>806</v>
      </c>
      <c r="E33" s="6" t="s">
        <v>171</v>
      </c>
      <c r="F33" s="8">
        <v>1</v>
      </c>
      <c r="G33" s="11"/>
      <c r="H33" s="10">
        <f>ROUND((G33*F33),2)</f>
        <v>0</v>
      </c>
      <c r="O33">
        <f>rekapitulace!H8</f>
        <v>21</v>
      </c>
      <c r="P33">
        <f>O33/100*H33</f>
        <v>0</v>
      </c>
    </row>
    <row r="34" spans="1:16" ht="25.5">
      <c r="A34" s="6">
        <v>14</v>
      </c>
      <c r="B34" s="6" t="s">
        <v>709</v>
      </c>
      <c r="C34" s="6" t="s">
        <v>45</v>
      </c>
      <c r="D34" s="6" t="s">
        <v>710</v>
      </c>
      <c r="E34" s="6" t="s">
        <v>176</v>
      </c>
      <c r="F34" s="8">
        <v>144</v>
      </c>
      <c r="G34" s="11"/>
      <c r="H34" s="10">
        <f>ROUND((G34*F34),2)</f>
        <v>0</v>
      </c>
      <c r="O34">
        <f>rekapitulace!H8</f>
        <v>21</v>
      </c>
      <c r="P34">
        <f>O34/100*H34</f>
        <v>0</v>
      </c>
    </row>
    <row r="35" spans="1:16" ht="25.5">
      <c r="A35" s="6">
        <v>15</v>
      </c>
      <c r="B35" s="6" t="s">
        <v>713</v>
      </c>
      <c r="C35" s="6" t="s">
        <v>45</v>
      </c>
      <c r="D35" s="6" t="s">
        <v>714</v>
      </c>
      <c r="E35" s="6" t="s">
        <v>715</v>
      </c>
      <c r="F35" s="8">
        <v>36</v>
      </c>
      <c r="G35" s="11"/>
      <c r="H35" s="10">
        <f>ROUND((G35*F35),2)</f>
        <v>0</v>
      </c>
      <c r="O35">
        <f>rekapitulace!H8</f>
        <v>21</v>
      </c>
      <c r="P35">
        <f>O35/100*H35</f>
        <v>0</v>
      </c>
    </row>
    <row r="36" ht="25.5">
      <c r="D36" s="12" t="s">
        <v>807</v>
      </c>
    </row>
    <row r="37" spans="1:16" ht="25.5">
      <c r="A37" s="6">
        <v>16</v>
      </c>
      <c r="B37" s="6" t="s">
        <v>717</v>
      </c>
      <c r="C37" s="6" t="s">
        <v>45</v>
      </c>
      <c r="D37" s="6" t="s">
        <v>718</v>
      </c>
      <c r="E37" s="6" t="s">
        <v>715</v>
      </c>
      <c r="F37" s="8">
        <v>144</v>
      </c>
      <c r="G37" s="11"/>
      <c r="H37" s="10">
        <f>ROUND((G37*F37),2)</f>
        <v>0</v>
      </c>
      <c r="O37">
        <f>rekapitulace!H8</f>
        <v>21</v>
      </c>
      <c r="P37">
        <f>O37/100*H37</f>
        <v>0</v>
      </c>
    </row>
    <row r="38" ht="25.5">
      <c r="D38" s="12" t="s">
        <v>808</v>
      </c>
    </row>
    <row r="39" spans="1:16" ht="25.5">
      <c r="A39" s="14">
        <v>17</v>
      </c>
      <c r="B39" s="14" t="s">
        <v>720</v>
      </c>
      <c r="C39" s="14" t="s">
        <v>45</v>
      </c>
      <c r="D39" s="14" t="s">
        <v>721</v>
      </c>
      <c r="E39" s="14" t="s">
        <v>82</v>
      </c>
      <c r="F39" s="8">
        <v>7.634</v>
      </c>
      <c r="G39" s="11"/>
      <c r="H39" s="10">
        <f>ROUND(G39*F39,2)</f>
        <v>0</v>
      </c>
      <c r="O39">
        <f>rekapitulace!H8</f>
        <v>21</v>
      </c>
      <c r="P39">
        <f>O39/100*H39</f>
        <v>0</v>
      </c>
    </row>
    <row r="40" ht="38.25">
      <c r="D40" s="12" t="s">
        <v>809</v>
      </c>
    </row>
    <row r="41" spans="1:16" ht="25.5">
      <c r="A41" s="6">
        <v>18</v>
      </c>
      <c r="B41" s="6" t="s">
        <v>723</v>
      </c>
      <c r="C41" s="6" t="s">
        <v>45</v>
      </c>
      <c r="D41" s="6" t="s">
        <v>724</v>
      </c>
      <c r="E41" s="6" t="s">
        <v>171</v>
      </c>
      <c r="F41" s="8">
        <v>16</v>
      </c>
      <c r="G41" s="11"/>
      <c r="H41" s="10">
        <f>ROUND((G41*F41),2)</f>
        <v>0</v>
      </c>
      <c r="O41">
        <f>rekapitulace!H8</f>
        <v>21</v>
      </c>
      <c r="P41">
        <f>O41/100*H41</f>
        <v>0</v>
      </c>
    </row>
    <row r="42" spans="1:16" ht="12.75" customHeight="1">
      <c r="A42" s="13"/>
      <c r="B42" s="13"/>
      <c r="C42" s="13" t="s">
        <v>35</v>
      </c>
      <c r="D42" s="13" t="s">
        <v>332</v>
      </c>
      <c r="E42" s="13"/>
      <c r="F42" s="13"/>
      <c r="G42" s="13"/>
      <c r="H42" s="13">
        <f>SUM(H31:H41)</f>
        <v>0</v>
      </c>
      <c r="P42">
        <f>ROUND(SUM(P31:P41),2)</f>
        <v>0</v>
      </c>
    </row>
    <row r="44" spans="1:8" ht="12.75" customHeight="1">
      <c r="A44" s="7"/>
      <c r="B44" s="7"/>
      <c r="C44" s="7" t="s">
        <v>36</v>
      </c>
      <c r="D44" s="7" t="s">
        <v>350</v>
      </c>
      <c r="E44" s="7"/>
      <c r="F44" s="9"/>
      <c r="G44" s="7"/>
      <c r="H44" s="9"/>
    </row>
    <row r="45" spans="1:16" ht="38.25">
      <c r="A45" s="6">
        <v>19</v>
      </c>
      <c r="B45" s="6" t="s">
        <v>725</v>
      </c>
      <c r="C45" s="6" t="s">
        <v>45</v>
      </c>
      <c r="D45" s="6" t="s">
        <v>726</v>
      </c>
      <c r="E45" s="6" t="s">
        <v>79</v>
      </c>
      <c r="F45" s="8">
        <v>19.82</v>
      </c>
      <c r="G45" s="11"/>
      <c r="H45" s="10">
        <f>ROUND((G45*F45),2)</f>
        <v>0</v>
      </c>
      <c r="O45">
        <f>rekapitulace!H8</f>
        <v>21</v>
      </c>
      <c r="P45">
        <f>O45/100*H45</f>
        <v>0</v>
      </c>
    </row>
    <row r="46" ht="38.25">
      <c r="D46" s="12" t="s">
        <v>810</v>
      </c>
    </row>
    <row r="47" spans="1:16" ht="51">
      <c r="A47" s="6">
        <v>20</v>
      </c>
      <c r="B47" s="6" t="s">
        <v>728</v>
      </c>
      <c r="C47" s="6" t="s">
        <v>45</v>
      </c>
      <c r="D47" s="6" t="s">
        <v>729</v>
      </c>
      <c r="E47" s="6" t="s">
        <v>114</v>
      </c>
      <c r="F47" s="8">
        <v>67.26</v>
      </c>
      <c r="G47" s="11"/>
      <c r="H47" s="10">
        <f>ROUND((G47*F47),2)</f>
        <v>0</v>
      </c>
      <c r="O47">
        <f>rekapitulace!H8</f>
        <v>21</v>
      </c>
      <c r="P47">
        <f>O47/100*H47</f>
        <v>0</v>
      </c>
    </row>
    <row r="48" ht="25.5">
      <c r="D48" s="12" t="s">
        <v>811</v>
      </c>
    </row>
    <row r="49" spans="1:16" ht="51">
      <c r="A49" s="6">
        <v>21</v>
      </c>
      <c r="B49" s="6" t="s">
        <v>731</v>
      </c>
      <c r="C49" s="6" t="s">
        <v>45</v>
      </c>
      <c r="D49" s="6" t="s">
        <v>732</v>
      </c>
      <c r="E49" s="6" t="s">
        <v>114</v>
      </c>
      <c r="F49" s="8">
        <v>67.26</v>
      </c>
      <c r="G49" s="11"/>
      <c r="H49" s="10">
        <f>ROUND((G49*F49),2)</f>
        <v>0</v>
      </c>
      <c r="O49">
        <f>rekapitulace!H8</f>
        <v>21</v>
      </c>
      <c r="P49">
        <f>O49/100*H49</f>
        <v>0</v>
      </c>
    </row>
    <row r="50" spans="1:16" ht="38.25">
      <c r="A50" s="6">
        <v>22</v>
      </c>
      <c r="B50" s="6" t="s">
        <v>733</v>
      </c>
      <c r="C50" s="6" t="s">
        <v>45</v>
      </c>
      <c r="D50" s="6" t="s">
        <v>734</v>
      </c>
      <c r="E50" s="6" t="s">
        <v>82</v>
      </c>
      <c r="F50" s="8">
        <v>1.523</v>
      </c>
      <c r="G50" s="11"/>
      <c r="H50" s="10">
        <f>ROUND((G50*F50),2)</f>
        <v>0</v>
      </c>
      <c r="O50">
        <f>rekapitulace!H8</f>
        <v>21</v>
      </c>
      <c r="P50">
        <f>O50/100*H50</f>
        <v>0</v>
      </c>
    </row>
    <row r="51" ht="38.25">
      <c r="D51" s="12" t="s">
        <v>812</v>
      </c>
    </row>
    <row r="52" spans="1:16" ht="12.75" customHeight="1">
      <c r="A52" s="13"/>
      <c r="B52" s="13"/>
      <c r="C52" s="13" t="s">
        <v>36</v>
      </c>
      <c r="D52" s="13" t="s">
        <v>350</v>
      </c>
      <c r="E52" s="13"/>
      <c r="F52" s="13"/>
      <c r="G52" s="13"/>
      <c r="H52" s="13">
        <f>SUM(H45:H51)</f>
        <v>0</v>
      </c>
      <c r="P52">
        <f>ROUND(SUM(P45:P51),2)</f>
        <v>0</v>
      </c>
    </row>
    <row r="54" spans="1:8" ht="12.75" customHeight="1">
      <c r="A54" s="7"/>
      <c r="B54" s="7"/>
      <c r="C54" s="7" t="s">
        <v>37</v>
      </c>
      <c r="D54" s="7" t="s">
        <v>142</v>
      </c>
      <c r="E54" s="7"/>
      <c r="F54" s="9"/>
      <c r="G54" s="7"/>
      <c r="H54" s="9"/>
    </row>
    <row r="55" spans="1:16" ht="25.5">
      <c r="A55" s="6">
        <v>23</v>
      </c>
      <c r="B55" s="6" t="s">
        <v>813</v>
      </c>
      <c r="C55" s="6" t="s">
        <v>45</v>
      </c>
      <c r="D55" s="6" t="s">
        <v>814</v>
      </c>
      <c r="E55" s="6" t="s">
        <v>114</v>
      </c>
      <c r="F55" s="8">
        <v>17.2</v>
      </c>
      <c r="G55" s="11"/>
      <c r="H55" s="10">
        <f>ROUND((G55*F55),2)</f>
        <v>0</v>
      </c>
      <c r="O55">
        <f>rekapitulace!H8</f>
        <v>21</v>
      </c>
      <c r="P55">
        <f>O55/100*H55</f>
        <v>0</v>
      </c>
    </row>
    <row r="56" spans="1:16" ht="38.25">
      <c r="A56" s="6">
        <v>24</v>
      </c>
      <c r="B56" s="6" t="s">
        <v>815</v>
      </c>
      <c r="C56" s="6" t="s">
        <v>45</v>
      </c>
      <c r="D56" s="6" t="s">
        <v>816</v>
      </c>
      <c r="E56" s="6" t="s">
        <v>114</v>
      </c>
      <c r="F56" s="8">
        <v>1.72</v>
      </c>
      <c r="G56" s="11"/>
      <c r="H56" s="10">
        <f>ROUND((G56*F56),2)</f>
        <v>0</v>
      </c>
      <c r="O56">
        <f>rekapitulace!H8</f>
        <v>21</v>
      </c>
      <c r="P56">
        <f>O56/100*H56</f>
        <v>0</v>
      </c>
    </row>
    <row r="57" ht="25.5">
      <c r="D57" s="12" t="s">
        <v>817</v>
      </c>
    </row>
    <row r="58" spans="1:16" ht="38.25">
      <c r="A58" s="6">
        <v>25</v>
      </c>
      <c r="B58" s="6" t="s">
        <v>818</v>
      </c>
      <c r="C58" s="6" t="s">
        <v>45</v>
      </c>
      <c r="D58" s="6" t="s">
        <v>819</v>
      </c>
      <c r="E58" s="6" t="s">
        <v>114</v>
      </c>
      <c r="F58" s="8">
        <v>15.48</v>
      </c>
      <c r="G58" s="11"/>
      <c r="H58" s="10">
        <f>ROUND((G58*F58),2)</f>
        <v>0</v>
      </c>
      <c r="O58">
        <f>rekapitulace!H8</f>
        <v>21</v>
      </c>
      <c r="P58">
        <f>O58/100*H58</f>
        <v>0</v>
      </c>
    </row>
    <row r="59" ht="25.5">
      <c r="D59" s="12" t="s">
        <v>820</v>
      </c>
    </row>
    <row r="60" spans="1:16" ht="12.75" customHeight="1">
      <c r="A60" s="13"/>
      <c r="B60" s="13"/>
      <c r="C60" s="13" t="s">
        <v>37</v>
      </c>
      <c r="D60" s="13" t="s">
        <v>142</v>
      </c>
      <c r="E60" s="13"/>
      <c r="F60" s="13"/>
      <c r="G60" s="13"/>
      <c r="H60" s="13">
        <f>SUM(H55:H59)</f>
        <v>0</v>
      </c>
      <c r="P60">
        <f>ROUND(SUM(P55:P59),2)</f>
        <v>0</v>
      </c>
    </row>
    <row r="62" spans="1:8" ht="12.75" customHeight="1">
      <c r="A62" s="7"/>
      <c r="B62" s="7"/>
      <c r="C62" s="7" t="s">
        <v>737</v>
      </c>
      <c r="D62" s="7" t="s">
        <v>736</v>
      </c>
      <c r="E62" s="7"/>
      <c r="F62" s="9"/>
      <c r="G62" s="7"/>
      <c r="H62" s="9"/>
    </row>
    <row r="63" spans="1:16" ht="25.5">
      <c r="A63" s="6">
        <v>26</v>
      </c>
      <c r="B63" s="6" t="s">
        <v>738</v>
      </c>
      <c r="C63" s="6" t="s">
        <v>45</v>
      </c>
      <c r="D63" s="6" t="s">
        <v>739</v>
      </c>
      <c r="E63" s="6" t="s">
        <v>223</v>
      </c>
      <c r="F63" s="8">
        <v>1</v>
      </c>
      <c r="G63" s="11"/>
      <c r="H63" s="10">
        <f>ROUND((G63*F63),2)</f>
        <v>0</v>
      </c>
      <c r="O63">
        <f>rekapitulace!H8</f>
        <v>21</v>
      </c>
      <c r="P63">
        <f>O63/100*H63</f>
        <v>0</v>
      </c>
    </row>
    <row r="64" spans="1:16" ht="25.5">
      <c r="A64" s="6">
        <v>27</v>
      </c>
      <c r="B64" s="6" t="s">
        <v>821</v>
      </c>
      <c r="C64" s="6" t="s">
        <v>45</v>
      </c>
      <c r="D64" s="6" t="s">
        <v>822</v>
      </c>
      <c r="E64" s="6" t="s">
        <v>171</v>
      </c>
      <c r="F64" s="8">
        <v>1</v>
      </c>
      <c r="G64" s="11"/>
      <c r="H64" s="10">
        <f>ROUND((G64*F64),2)</f>
        <v>0</v>
      </c>
      <c r="O64">
        <f>rekapitulace!H8</f>
        <v>21</v>
      </c>
      <c r="P64">
        <f>O64/100*H64</f>
        <v>0</v>
      </c>
    </row>
    <row r="65" spans="1:16" ht="25.5">
      <c r="A65" s="6">
        <v>28</v>
      </c>
      <c r="B65" s="6" t="s">
        <v>823</v>
      </c>
      <c r="C65" s="6" t="s">
        <v>45</v>
      </c>
      <c r="D65" s="6" t="s">
        <v>824</v>
      </c>
      <c r="E65" s="6" t="s">
        <v>214</v>
      </c>
      <c r="F65" s="8">
        <v>301</v>
      </c>
      <c r="G65" s="11"/>
      <c r="H65" s="10">
        <f>ROUND((G65*F65),2)</f>
        <v>0</v>
      </c>
      <c r="O65">
        <f>rekapitulace!H8</f>
        <v>21</v>
      </c>
      <c r="P65">
        <f>O65/100*H65</f>
        <v>0</v>
      </c>
    </row>
    <row r="66" ht="25.5">
      <c r="D66" s="12" t="s">
        <v>825</v>
      </c>
    </row>
    <row r="67" spans="1:16" ht="25.5">
      <c r="A67" s="14">
        <v>29</v>
      </c>
      <c r="B67" s="14" t="s">
        <v>826</v>
      </c>
      <c r="C67" s="14" t="s">
        <v>45</v>
      </c>
      <c r="D67" s="14" t="s">
        <v>827</v>
      </c>
      <c r="E67" s="14" t="s">
        <v>82</v>
      </c>
      <c r="F67" s="8">
        <v>0.301</v>
      </c>
      <c r="G67" s="11"/>
      <c r="H67" s="10">
        <f>ROUND(G67*F67,2)</f>
        <v>0</v>
      </c>
      <c r="O67">
        <f>rekapitulace!H8</f>
        <v>21</v>
      </c>
      <c r="P67">
        <f>O67/100*H67</f>
        <v>0</v>
      </c>
    </row>
    <row r="68" ht="12.75">
      <c r="D68" s="12" t="s">
        <v>828</v>
      </c>
    </row>
    <row r="69" spans="1:16" ht="25.5">
      <c r="A69" s="6">
        <v>30</v>
      </c>
      <c r="B69" s="6" t="s">
        <v>740</v>
      </c>
      <c r="C69" s="6" t="s">
        <v>45</v>
      </c>
      <c r="D69" s="6" t="s">
        <v>741</v>
      </c>
      <c r="E69" s="6" t="s">
        <v>223</v>
      </c>
      <c r="F69" s="8">
        <v>1</v>
      </c>
      <c r="G69" s="11"/>
      <c r="H69" s="10">
        <f>ROUND((G69*F69),2)</f>
        <v>0</v>
      </c>
      <c r="O69">
        <f>rekapitulace!H8</f>
        <v>21</v>
      </c>
      <c r="P69">
        <f>O69/100*H69</f>
        <v>0</v>
      </c>
    </row>
    <row r="70" ht="25.5">
      <c r="D70" s="12" t="s">
        <v>829</v>
      </c>
    </row>
    <row r="71" spans="1:16" ht="38.25">
      <c r="A71" s="6">
        <v>31</v>
      </c>
      <c r="B71" s="6" t="s">
        <v>745</v>
      </c>
      <c r="C71" s="6" t="s">
        <v>45</v>
      </c>
      <c r="D71" s="6" t="s">
        <v>746</v>
      </c>
      <c r="E71" s="6" t="s">
        <v>82</v>
      </c>
      <c r="F71" s="8">
        <v>1.48</v>
      </c>
      <c r="G71" s="11"/>
      <c r="H71" s="10">
        <f>ROUND((G71*F71),2)</f>
        <v>0</v>
      </c>
      <c r="O71">
        <f>rekapitulace!H8</f>
        <v>21</v>
      </c>
      <c r="P71">
        <f>O71/100*H71</f>
        <v>0</v>
      </c>
    </row>
    <row r="72" spans="1:16" ht="12.75" customHeight="1">
      <c r="A72" s="13"/>
      <c r="B72" s="13"/>
      <c r="C72" s="13" t="s">
        <v>737</v>
      </c>
      <c r="D72" s="13" t="s">
        <v>736</v>
      </c>
      <c r="E72" s="13"/>
      <c r="F72" s="13"/>
      <c r="G72" s="13"/>
      <c r="H72" s="13">
        <f>SUM(H63:H71)</f>
        <v>0</v>
      </c>
      <c r="P72">
        <f>ROUND(SUM(P63:P71),2)</f>
        <v>0</v>
      </c>
    </row>
    <row r="74" spans="1:8" ht="12.75" customHeight="1">
      <c r="A74" s="7"/>
      <c r="B74" s="7"/>
      <c r="C74" s="7" t="s">
        <v>199</v>
      </c>
      <c r="D74" s="7" t="s">
        <v>446</v>
      </c>
      <c r="E74" s="7"/>
      <c r="F74" s="9"/>
      <c r="G74" s="7"/>
      <c r="H74" s="9"/>
    </row>
    <row r="75" spans="1:16" ht="25.5">
      <c r="A75" s="6">
        <v>32</v>
      </c>
      <c r="B75" s="6" t="s">
        <v>454</v>
      </c>
      <c r="C75" s="6" t="s">
        <v>45</v>
      </c>
      <c r="D75" s="6" t="s">
        <v>455</v>
      </c>
      <c r="E75" s="6" t="s">
        <v>114</v>
      </c>
      <c r="F75" s="8">
        <v>6.436</v>
      </c>
      <c r="G75" s="11"/>
      <c r="H75" s="10">
        <f>ROUND((G75*F75),2)</f>
        <v>0</v>
      </c>
      <c r="O75">
        <f>rekapitulace!H8</f>
        <v>21</v>
      </c>
      <c r="P75">
        <f>O75/100*H75</f>
        <v>0</v>
      </c>
    </row>
    <row r="76" ht="51">
      <c r="D76" s="12" t="s">
        <v>830</v>
      </c>
    </row>
    <row r="77" spans="1:16" ht="38.25">
      <c r="A77" s="6">
        <v>33</v>
      </c>
      <c r="B77" s="6" t="s">
        <v>457</v>
      </c>
      <c r="C77" s="6" t="s">
        <v>45</v>
      </c>
      <c r="D77" s="6" t="s">
        <v>458</v>
      </c>
      <c r="E77" s="6" t="s">
        <v>176</v>
      </c>
      <c r="F77" s="8">
        <v>15.06</v>
      </c>
      <c r="G77" s="11"/>
      <c r="H77" s="10">
        <f>ROUND((G77*F77),2)</f>
        <v>0</v>
      </c>
      <c r="O77">
        <f>rekapitulace!H8</f>
        <v>21</v>
      </c>
      <c r="P77">
        <f>O77/100*H77</f>
        <v>0</v>
      </c>
    </row>
    <row r="78" ht="63.75">
      <c r="D78" s="12" t="s">
        <v>831</v>
      </c>
    </row>
    <row r="79" spans="1:16" ht="38.25">
      <c r="A79" s="6">
        <v>34</v>
      </c>
      <c r="B79" s="6" t="s">
        <v>460</v>
      </c>
      <c r="C79" s="6" t="s">
        <v>45</v>
      </c>
      <c r="D79" s="6" t="s">
        <v>461</v>
      </c>
      <c r="E79" s="6" t="s">
        <v>176</v>
      </c>
      <c r="F79" s="8">
        <v>10.76</v>
      </c>
      <c r="G79" s="11"/>
      <c r="H79" s="10">
        <f>ROUND((G79*F79),2)</f>
        <v>0</v>
      </c>
      <c r="O79">
        <f>rekapitulace!H8</f>
        <v>21</v>
      </c>
      <c r="P79">
        <f>O79/100*H79</f>
        <v>0</v>
      </c>
    </row>
    <row r="80" ht="63.75">
      <c r="D80" s="12" t="s">
        <v>832</v>
      </c>
    </row>
    <row r="81" spans="1:16" ht="38.25">
      <c r="A81" s="6">
        <v>35</v>
      </c>
      <c r="B81" s="6" t="s">
        <v>751</v>
      </c>
      <c r="C81" s="6" t="s">
        <v>45</v>
      </c>
      <c r="D81" s="6" t="s">
        <v>752</v>
      </c>
      <c r="E81" s="6" t="s">
        <v>176</v>
      </c>
      <c r="F81" s="8">
        <v>69</v>
      </c>
      <c r="G81" s="11"/>
      <c r="H81" s="10">
        <f>ROUND((G81*F81),2)</f>
        <v>0</v>
      </c>
      <c r="O81">
        <f>rekapitulace!H8</f>
        <v>21</v>
      </c>
      <c r="P81">
        <f>O81/100*H81</f>
        <v>0</v>
      </c>
    </row>
    <row r="82" ht="25.5">
      <c r="D82" s="12" t="s">
        <v>833</v>
      </c>
    </row>
    <row r="83" spans="1:16" ht="25.5">
      <c r="A83" s="6">
        <v>36</v>
      </c>
      <c r="B83" s="6" t="s">
        <v>834</v>
      </c>
      <c r="C83" s="6" t="s">
        <v>45</v>
      </c>
      <c r="D83" s="6" t="s">
        <v>835</v>
      </c>
      <c r="E83" s="6" t="s">
        <v>176</v>
      </c>
      <c r="F83" s="8">
        <v>0.78</v>
      </c>
      <c r="G83" s="11"/>
      <c r="H83" s="10">
        <f>ROUND((G83*F83),2)</f>
        <v>0</v>
      </c>
      <c r="O83">
        <f>rekapitulace!H8</f>
        <v>21</v>
      </c>
      <c r="P83">
        <f>O83/100*H83</f>
        <v>0</v>
      </c>
    </row>
    <row r="84" spans="1:16" ht="25.5">
      <c r="A84" s="14">
        <v>37</v>
      </c>
      <c r="B84" s="14" t="s">
        <v>836</v>
      </c>
      <c r="C84" s="14" t="s">
        <v>45</v>
      </c>
      <c r="D84" s="14" t="s">
        <v>837</v>
      </c>
      <c r="E84" s="14" t="s">
        <v>176</v>
      </c>
      <c r="F84" s="8">
        <v>0.78</v>
      </c>
      <c r="G84" s="11"/>
      <c r="H84" s="10">
        <f>ROUND(G84*F84,2)</f>
        <v>0</v>
      </c>
      <c r="O84">
        <f>rekapitulace!H8</f>
        <v>21</v>
      </c>
      <c r="P84">
        <f>O84/100*H84</f>
        <v>0</v>
      </c>
    </row>
    <row r="85" ht="12.75">
      <c r="D85" s="12" t="s">
        <v>838</v>
      </c>
    </row>
    <row r="86" spans="1:16" ht="51">
      <c r="A86" s="6">
        <v>38</v>
      </c>
      <c r="B86" s="6" t="s">
        <v>761</v>
      </c>
      <c r="C86" s="6" t="s">
        <v>45</v>
      </c>
      <c r="D86" s="6" t="s">
        <v>762</v>
      </c>
      <c r="E86" s="6" t="s">
        <v>171</v>
      </c>
      <c r="F86" s="8">
        <v>64</v>
      </c>
      <c r="G86" s="11"/>
      <c r="H86" s="10">
        <f>ROUND((G86*F86),2)</f>
        <v>0</v>
      </c>
      <c r="O86">
        <f>rekapitulace!H8</f>
        <v>21</v>
      </c>
      <c r="P86">
        <f>O86/100*H86</f>
        <v>0</v>
      </c>
    </row>
    <row r="87" ht="38.25">
      <c r="D87" s="12" t="s">
        <v>839</v>
      </c>
    </row>
    <row r="88" spans="1:16" ht="38.25">
      <c r="A88" s="6">
        <v>39</v>
      </c>
      <c r="B88" s="6" t="s">
        <v>764</v>
      </c>
      <c r="C88" s="6" t="s">
        <v>45</v>
      </c>
      <c r="D88" s="6" t="s">
        <v>765</v>
      </c>
      <c r="E88" s="6" t="s">
        <v>171</v>
      </c>
      <c r="F88" s="8">
        <v>64</v>
      </c>
      <c r="G88" s="11"/>
      <c r="H88" s="10">
        <f>ROUND((G88*F88),2)</f>
        <v>0</v>
      </c>
      <c r="O88">
        <f>rekapitulace!H8</f>
        <v>21</v>
      </c>
      <c r="P88">
        <f>O88/100*H88</f>
        <v>0</v>
      </c>
    </row>
    <row r="89" ht="25.5">
      <c r="D89" s="12" t="s">
        <v>840</v>
      </c>
    </row>
    <row r="90" spans="1:16" ht="25.5">
      <c r="A90" s="6">
        <v>40</v>
      </c>
      <c r="B90" s="6" t="s">
        <v>841</v>
      </c>
      <c r="C90" s="6" t="s">
        <v>45</v>
      </c>
      <c r="D90" s="6" t="s">
        <v>842</v>
      </c>
      <c r="E90" s="6" t="s">
        <v>79</v>
      </c>
      <c r="F90" s="8">
        <v>1.72</v>
      </c>
      <c r="G90" s="11"/>
      <c r="H90" s="10">
        <f>ROUND((G90*F90),2)</f>
        <v>0</v>
      </c>
      <c r="O90">
        <f>rekapitulace!H8</f>
        <v>21</v>
      </c>
      <c r="P90">
        <f>O90/100*H90</f>
        <v>0</v>
      </c>
    </row>
    <row r="91" ht="25.5">
      <c r="D91" s="12" t="s">
        <v>843</v>
      </c>
    </row>
    <row r="92" spans="1:16" ht="25.5">
      <c r="A92" s="6">
        <v>41</v>
      </c>
      <c r="B92" s="6" t="s">
        <v>770</v>
      </c>
      <c r="C92" s="6" t="s">
        <v>45</v>
      </c>
      <c r="D92" s="6" t="s">
        <v>771</v>
      </c>
      <c r="E92" s="6" t="s">
        <v>176</v>
      </c>
      <c r="F92" s="8">
        <v>40.6</v>
      </c>
      <c r="G92" s="11"/>
      <c r="H92" s="10">
        <f>ROUND((G92*F92),2)</f>
        <v>0</v>
      </c>
      <c r="O92">
        <f>rekapitulace!H8</f>
        <v>21</v>
      </c>
      <c r="P92">
        <f>O92/100*H92</f>
        <v>0</v>
      </c>
    </row>
    <row r="93" ht="51">
      <c r="D93" s="12" t="s">
        <v>844</v>
      </c>
    </row>
    <row r="94" spans="1:16" ht="38.25">
      <c r="A94" s="6">
        <v>42</v>
      </c>
      <c r="B94" s="6" t="s">
        <v>775</v>
      </c>
      <c r="C94" s="6" t="s">
        <v>45</v>
      </c>
      <c r="D94" s="6" t="s">
        <v>776</v>
      </c>
      <c r="E94" s="6" t="s">
        <v>176</v>
      </c>
      <c r="F94" s="8">
        <v>32</v>
      </c>
      <c r="G94" s="11"/>
      <c r="H94" s="10">
        <f>ROUND((G94*F94),2)</f>
        <v>0</v>
      </c>
      <c r="O94">
        <f>rekapitulace!H8</f>
        <v>21</v>
      </c>
      <c r="P94">
        <f>O94/100*H94</f>
        <v>0</v>
      </c>
    </row>
    <row r="95" ht="25.5">
      <c r="D95" s="12" t="s">
        <v>845</v>
      </c>
    </row>
    <row r="96" spans="1:16" ht="51">
      <c r="A96" s="6">
        <v>43</v>
      </c>
      <c r="B96" s="6" t="s">
        <v>778</v>
      </c>
      <c r="C96" s="6" t="s">
        <v>45</v>
      </c>
      <c r="D96" s="6" t="s">
        <v>779</v>
      </c>
      <c r="E96" s="6" t="s">
        <v>176</v>
      </c>
      <c r="F96" s="8">
        <v>207</v>
      </c>
      <c r="G96" s="11"/>
      <c r="H96" s="10">
        <f>ROUND((G96*F96),2)</f>
        <v>0</v>
      </c>
      <c r="O96">
        <f>rekapitulace!H8</f>
        <v>21</v>
      </c>
      <c r="P96">
        <f>O96/100*H96</f>
        <v>0</v>
      </c>
    </row>
    <row r="97" ht="51">
      <c r="D97" s="12" t="s">
        <v>846</v>
      </c>
    </row>
    <row r="98" spans="1:16" ht="12.75" customHeight="1">
      <c r="A98" s="13"/>
      <c r="B98" s="13"/>
      <c r="C98" s="13" t="s">
        <v>199</v>
      </c>
      <c r="D98" s="13" t="s">
        <v>446</v>
      </c>
      <c r="E98" s="13"/>
      <c r="F98" s="13"/>
      <c r="G98" s="13"/>
      <c r="H98" s="13">
        <f>SUM(H75:H97)</f>
        <v>0</v>
      </c>
      <c r="P98">
        <f>ROUND(SUM(P75:P97),2)</f>
        <v>0</v>
      </c>
    </row>
    <row r="100" spans="1:8" ht="12.75" customHeight="1">
      <c r="A100" s="7"/>
      <c r="B100" s="7"/>
      <c r="C100" s="7" t="s">
        <v>476</v>
      </c>
      <c r="D100" s="7" t="s">
        <v>475</v>
      </c>
      <c r="E100" s="7"/>
      <c r="F100" s="9"/>
      <c r="G100" s="7"/>
      <c r="H100" s="9"/>
    </row>
    <row r="101" spans="1:16" ht="38.25">
      <c r="A101" s="6">
        <v>44</v>
      </c>
      <c r="B101" s="6" t="s">
        <v>482</v>
      </c>
      <c r="C101" s="6" t="s">
        <v>45</v>
      </c>
      <c r="D101" s="6" t="s">
        <v>483</v>
      </c>
      <c r="E101" s="6" t="s">
        <v>82</v>
      </c>
      <c r="F101" s="8">
        <v>6.618</v>
      </c>
      <c r="G101" s="11"/>
      <c r="H101" s="10">
        <f>ROUND((G101*F101),2)</f>
        <v>0</v>
      </c>
      <c r="O101">
        <f>rekapitulace!H8</f>
        <v>21</v>
      </c>
      <c r="P101">
        <f>O101/100*H101</f>
        <v>0</v>
      </c>
    </row>
    <row r="102" spans="1:16" ht="38.25">
      <c r="A102" s="6">
        <v>45</v>
      </c>
      <c r="B102" s="6" t="s">
        <v>485</v>
      </c>
      <c r="C102" s="6" t="s">
        <v>45</v>
      </c>
      <c r="D102" s="6" t="s">
        <v>486</v>
      </c>
      <c r="E102" s="6" t="s">
        <v>82</v>
      </c>
      <c r="F102" s="8">
        <v>59.562</v>
      </c>
      <c r="G102" s="11"/>
      <c r="H102" s="10">
        <f>ROUND((G102*F102),2)</f>
        <v>0</v>
      </c>
      <c r="O102">
        <f>rekapitulace!H8</f>
        <v>21</v>
      </c>
      <c r="P102">
        <f>O102/100*H102</f>
        <v>0</v>
      </c>
    </row>
    <row r="103" spans="1:16" ht="25.5">
      <c r="A103" s="6">
        <v>46</v>
      </c>
      <c r="B103" s="6" t="s">
        <v>781</v>
      </c>
      <c r="C103" s="6" t="s">
        <v>45</v>
      </c>
      <c r="D103" s="6" t="s">
        <v>782</v>
      </c>
      <c r="E103" s="6" t="s">
        <v>82</v>
      </c>
      <c r="F103" s="8">
        <v>6.618</v>
      </c>
      <c r="G103" s="11"/>
      <c r="H103" s="10">
        <f>ROUND((G103*F103),2)</f>
        <v>0</v>
      </c>
      <c r="O103">
        <f>rekapitulace!H8</f>
        <v>21</v>
      </c>
      <c r="P103">
        <f>O103/100*H103</f>
        <v>0</v>
      </c>
    </row>
    <row r="104" spans="1:16" ht="12.75" customHeight="1">
      <c r="A104" s="13"/>
      <c r="B104" s="13"/>
      <c r="C104" s="13" t="s">
        <v>476</v>
      </c>
      <c r="D104" s="13" t="s">
        <v>475</v>
      </c>
      <c r="E104" s="13"/>
      <c r="F104" s="13"/>
      <c r="G104" s="13"/>
      <c r="H104" s="13">
        <f>SUM(H101:H103)</f>
        <v>0</v>
      </c>
      <c r="P104">
        <f>ROUND(SUM(P101:P103),2)</f>
        <v>0</v>
      </c>
    </row>
    <row r="106" spans="1:8" ht="12.75" customHeight="1">
      <c r="A106" s="7"/>
      <c r="B106" s="7"/>
      <c r="C106" s="7" t="s">
        <v>494</v>
      </c>
      <c r="D106" s="7" t="s">
        <v>493</v>
      </c>
      <c r="E106" s="7"/>
      <c r="F106" s="9"/>
      <c r="G106" s="7"/>
      <c r="H106" s="9"/>
    </row>
    <row r="107" spans="1:16" ht="63.75">
      <c r="A107" s="6">
        <v>47</v>
      </c>
      <c r="B107" s="6" t="s">
        <v>783</v>
      </c>
      <c r="C107" s="6" t="s">
        <v>45</v>
      </c>
      <c r="D107" s="6" t="s">
        <v>784</v>
      </c>
      <c r="E107" s="6" t="s">
        <v>82</v>
      </c>
      <c r="F107" s="8">
        <v>90.141</v>
      </c>
      <c r="G107" s="11"/>
      <c r="H107" s="10">
        <f>ROUND((G107*F107),2)</f>
        <v>0</v>
      </c>
      <c r="O107">
        <f>rekapitulace!H8</f>
        <v>21</v>
      </c>
      <c r="P107">
        <f>O107/100*H107</f>
        <v>0</v>
      </c>
    </row>
    <row r="108" spans="1:16" ht="12.75" customHeight="1">
      <c r="A108" s="13"/>
      <c r="B108" s="13"/>
      <c r="C108" s="13" t="s">
        <v>494</v>
      </c>
      <c r="D108" s="13" t="s">
        <v>493</v>
      </c>
      <c r="E108" s="13"/>
      <c r="F108" s="13"/>
      <c r="G108" s="13"/>
      <c r="H108" s="13">
        <f>SUM(H107:H107)</f>
        <v>0</v>
      </c>
      <c r="P108">
        <f>ROUND(SUM(P107:P107),2)</f>
        <v>0</v>
      </c>
    </row>
    <row r="110" spans="1:16" ht="12.75" customHeight="1">
      <c r="A110" s="13"/>
      <c r="B110" s="13"/>
      <c r="C110" s="13"/>
      <c r="D110" s="13" t="s">
        <v>72</v>
      </c>
      <c r="E110" s="13"/>
      <c r="F110" s="13"/>
      <c r="G110" s="13"/>
      <c r="H110" s="13">
        <f>+H28+H42+H52+H60+H72+H98+H104+H108</f>
        <v>0</v>
      </c>
      <c r="P110">
        <f>+P28+P42+P52+P60+P72+P98+P104+P108</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P131"/>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239</v>
      </c>
      <c r="D5" s="5" t="s">
        <v>240</v>
      </c>
      <c r="E5" s="5"/>
    </row>
    <row r="6" spans="1:5" ht="12.75" customHeight="1">
      <c r="A6" t="s">
        <v>18</v>
      </c>
      <c r="C6" s="5" t="s">
        <v>847</v>
      </c>
      <c r="D6" s="5" t="s">
        <v>848</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35</v>
      </c>
      <c r="D11" s="7" t="s">
        <v>332</v>
      </c>
      <c r="E11" s="7"/>
      <c r="F11" s="9"/>
      <c r="G11" s="7"/>
      <c r="H11" s="9"/>
    </row>
    <row r="12" spans="1:16" ht="38.25">
      <c r="A12" s="6">
        <v>1</v>
      </c>
      <c r="B12" s="6" t="s">
        <v>849</v>
      </c>
      <c r="C12" s="6" t="s">
        <v>45</v>
      </c>
      <c r="D12" s="6" t="s">
        <v>850</v>
      </c>
      <c r="E12" s="6" t="s">
        <v>79</v>
      </c>
      <c r="F12" s="8">
        <v>3.143</v>
      </c>
      <c r="G12" s="11"/>
      <c r="H12" s="10">
        <f>ROUND((G12*F12),2)</f>
        <v>0</v>
      </c>
      <c r="O12">
        <f>rekapitulace!H8</f>
        <v>21</v>
      </c>
      <c r="P12">
        <f>O12/100*H12</f>
        <v>0</v>
      </c>
    </row>
    <row r="13" ht="38.25">
      <c r="D13" s="12" t="s">
        <v>851</v>
      </c>
    </row>
    <row r="14" spans="1:16" ht="51">
      <c r="A14" s="6">
        <v>2</v>
      </c>
      <c r="B14" s="6" t="s">
        <v>852</v>
      </c>
      <c r="C14" s="6" t="s">
        <v>45</v>
      </c>
      <c r="D14" s="6" t="s">
        <v>853</v>
      </c>
      <c r="E14" s="6" t="s">
        <v>114</v>
      </c>
      <c r="F14" s="8">
        <v>14.166</v>
      </c>
      <c r="G14" s="11"/>
      <c r="H14" s="10">
        <f>ROUND((G14*F14),2)</f>
        <v>0</v>
      </c>
      <c r="O14">
        <f>rekapitulace!H8</f>
        <v>21</v>
      </c>
      <c r="P14">
        <f>O14/100*H14</f>
        <v>0</v>
      </c>
    </row>
    <row r="15" ht="38.25">
      <c r="D15" s="12" t="s">
        <v>854</v>
      </c>
    </row>
    <row r="16" spans="1:16" ht="51">
      <c r="A16" s="6">
        <v>3</v>
      </c>
      <c r="B16" s="6" t="s">
        <v>855</v>
      </c>
      <c r="C16" s="6" t="s">
        <v>45</v>
      </c>
      <c r="D16" s="6" t="s">
        <v>856</v>
      </c>
      <c r="E16" s="6" t="s">
        <v>114</v>
      </c>
      <c r="F16" s="8">
        <v>14.166</v>
      </c>
      <c r="G16" s="11"/>
      <c r="H16" s="10">
        <f>ROUND((G16*F16),2)</f>
        <v>0</v>
      </c>
      <c r="O16">
        <f>rekapitulace!H8</f>
        <v>21</v>
      </c>
      <c r="P16">
        <f>O16/100*H16</f>
        <v>0</v>
      </c>
    </row>
    <row r="17" spans="1:16" ht="51">
      <c r="A17" s="6">
        <v>4</v>
      </c>
      <c r="B17" s="6" t="s">
        <v>857</v>
      </c>
      <c r="C17" s="6" t="s">
        <v>45</v>
      </c>
      <c r="D17" s="6" t="s">
        <v>858</v>
      </c>
      <c r="E17" s="6" t="s">
        <v>82</v>
      </c>
      <c r="F17" s="8">
        <v>0.471</v>
      </c>
      <c r="G17" s="11"/>
      <c r="H17" s="10">
        <f>ROUND((G17*F17),2)</f>
        <v>0</v>
      </c>
      <c r="O17">
        <f>rekapitulace!H8</f>
        <v>21</v>
      </c>
      <c r="P17">
        <f>O17/100*H17</f>
        <v>0</v>
      </c>
    </row>
    <row r="18" ht="25.5">
      <c r="D18" s="12" t="s">
        <v>859</v>
      </c>
    </row>
    <row r="19" spans="1:16" ht="51">
      <c r="A19" s="6">
        <v>5</v>
      </c>
      <c r="B19" s="6" t="s">
        <v>860</v>
      </c>
      <c r="C19" s="6" t="s">
        <v>45</v>
      </c>
      <c r="D19" s="6" t="s">
        <v>861</v>
      </c>
      <c r="E19" s="6" t="s">
        <v>82</v>
      </c>
      <c r="F19" s="8">
        <v>0.107</v>
      </c>
      <c r="G19" s="11"/>
      <c r="H19" s="10">
        <f>ROUND((G19*F19),2)</f>
        <v>0</v>
      </c>
      <c r="O19">
        <f>rekapitulace!H8</f>
        <v>21</v>
      </c>
      <c r="P19">
        <f>O19/100*H19</f>
        <v>0</v>
      </c>
    </row>
    <row r="20" ht="25.5">
      <c r="D20" s="12" t="s">
        <v>862</v>
      </c>
    </row>
    <row r="21" spans="1:16" ht="12.75" customHeight="1">
      <c r="A21" s="13"/>
      <c r="B21" s="13"/>
      <c r="C21" s="13" t="s">
        <v>35</v>
      </c>
      <c r="D21" s="13" t="s">
        <v>332</v>
      </c>
      <c r="E21" s="13"/>
      <c r="F21" s="13"/>
      <c r="G21" s="13"/>
      <c r="H21" s="13">
        <f>SUM(H12:H20)</f>
        <v>0</v>
      </c>
      <c r="P21">
        <f>ROUND(SUM(P12:P20),2)</f>
        <v>0</v>
      </c>
    </row>
    <row r="23" spans="1:8" ht="12.75" customHeight="1">
      <c r="A23" s="7"/>
      <c r="B23" s="7"/>
      <c r="C23" s="7" t="s">
        <v>36</v>
      </c>
      <c r="D23" s="7" t="s">
        <v>350</v>
      </c>
      <c r="E23" s="7"/>
      <c r="F23" s="9"/>
      <c r="G23" s="7"/>
      <c r="H23" s="9"/>
    </row>
    <row r="24" spans="1:16" ht="38.25">
      <c r="A24" s="6">
        <v>6</v>
      </c>
      <c r="B24" s="6" t="s">
        <v>725</v>
      </c>
      <c r="C24" s="6" t="s">
        <v>45</v>
      </c>
      <c r="D24" s="6" t="s">
        <v>726</v>
      </c>
      <c r="E24" s="6" t="s">
        <v>79</v>
      </c>
      <c r="F24" s="8">
        <v>6.464</v>
      </c>
      <c r="G24" s="11"/>
      <c r="H24" s="10">
        <f>ROUND((G24*F24),2)</f>
        <v>0</v>
      </c>
      <c r="O24">
        <f>rekapitulace!H8</f>
        <v>21</v>
      </c>
      <c r="P24">
        <f>O24/100*H24</f>
        <v>0</v>
      </c>
    </row>
    <row r="25" ht="25.5">
      <c r="D25" s="12" t="s">
        <v>863</v>
      </c>
    </row>
    <row r="26" spans="1:16" ht="63.75">
      <c r="A26" s="6">
        <v>7</v>
      </c>
      <c r="B26" s="6" t="s">
        <v>864</v>
      </c>
      <c r="C26" s="6" t="s">
        <v>45</v>
      </c>
      <c r="D26" s="6" t="s">
        <v>865</v>
      </c>
      <c r="E26" s="6" t="s">
        <v>114</v>
      </c>
      <c r="F26" s="8">
        <v>16.16</v>
      </c>
      <c r="G26" s="11"/>
      <c r="H26" s="10">
        <f>ROUND((G26*F26),2)</f>
        <v>0</v>
      </c>
      <c r="O26">
        <f>rekapitulace!H8</f>
        <v>21</v>
      </c>
      <c r="P26">
        <f>O26/100*H26</f>
        <v>0</v>
      </c>
    </row>
    <row r="27" ht="25.5">
      <c r="D27" s="12" t="s">
        <v>866</v>
      </c>
    </row>
    <row r="28" spans="1:16" ht="63.75">
      <c r="A28" s="6">
        <v>8</v>
      </c>
      <c r="B28" s="6" t="s">
        <v>867</v>
      </c>
      <c r="C28" s="6" t="s">
        <v>45</v>
      </c>
      <c r="D28" s="6" t="s">
        <v>868</v>
      </c>
      <c r="E28" s="6" t="s">
        <v>114</v>
      </c>
      <c r="F28" s="8">
        <v>16.16</v>
      </c>
      <c r="G28" s="11"/>
      <c r="H28" s="10">
        <f>ROUND((G28*F28),2)</f>
        <v>0</v>
      </c>
      <c r="O28">
        <f>rekapitulace!H8</f>
        <v>21</v>
      </c>
      <c r="P28">
        <f>O28/100*H28</f>
        <v>0</v>
      </c>
    </row>
    <row r="29" spans="1:16" ht="38.25">
      <c r="A29" s="6">
        <v>9</v>
      </c>
      <c r="B29" s="6" t="s">
        <v>733</v>
      </c>
      <c r="C29" s="6" t="s">
        <v>45</v>
      </c>
      <c r="D29" s="6" t="s">
        <v>734</v>
      </c>
      <c r="E29" s="6" t="s">
        <v>82</v>
      </c>
      <c r="F29" s="8">
        <v>0.646</v>
      </c>
      <c r="G29" s="11"/>
      <c r="H29" s="10">
        <f>ROUND((G29*F29),2)</f>
        <v>0</v>
      </c>
      <c r="O29">
        <f>rekapitulace!H8</f>
        <v>21</v>
      </c>
      <c r="P29">
        <f>O29/100*H29</f>
        <v>0</v>
      </c>
    </row>
    <row r="30" ht="25.5">
      <c r="D30" s="12" t="s">
        <v>869</v>
      </c>
    </row>
    <row r="31" spans="1:16" ht="38.25">
      <c r="A31" s="6">
        <v>10</v>
      </c>
      <c r="B31" s="6" t="s">
        <v>870</v>
      </c>
      <c r="C31" s="6" t="s">
        <v>45</v>
      </c>
      <c r="D31" s="6" t="s">
        <v>871</v>
      </c>
      <c r="E31" s="6" t="s">
        <v>79</v>
      </c>
      <c r="F31" s="8">
        <v>7.71</v>
      </c>
      <c r="G31" s="11"/>
      <c r="H31" s="10">
        <f>ROUND((G31*F31),2)</f>
        <v>0</v>
      </c>
      <c r="O31">
        <f>rekapitulace!H8</f>
        <v>21</v>
      </c>
      <c r="P31">
        <f>O31/100*H31</f>
        <v>0</v>
      </c>
    </row>
    <row r="32" ht="51">
      <c r="D32" s="12" t="s">
        <v>872</v>
      </c>
    </row>
    <row r="33" spans="1:16" ht="51">
      <c r="A33" s="6">
        <v>11</v>
      </c>
      <c r="B33" s="6" t="s">
        <v>873</v>
      </c>
      <c r="C33" s="6" t="s">
        <v>45</v>
      </c>
      <c r="D33" s="6" t="s">
        <v>874</v>
      </c>
      <c r="E33" s="6" t="s">
        <v>114</v>
      </c>
      <c r="F33" s="8">
        <v>77.1</v>
      </c>
      <c r="G33" s="11"/>
      <c r="H33" s="10">
        <f>ROUND((G33*F33),2)</f>
        <v>0</v>
      </c>
      <c r="O33">
        <f>rekapitulace!H8</f>
        <v>21</v>
      </c>
      <c r="P33">
        <f>O33/100*H33</f>
        <v>0</v>
      </c>
    </row>
    <row r="34" ht="51">
      <c r="D34" s="12" t="s">
        <v>875</v>
      </c>
    </row>
    <row r="35" spans="1:16" ht="51">
      <c r="A35" s="6">
        <v>12</v>
      </c>
      <c r="B35" s="6" t="s">
        <v>876</v>
      </c>
      <c r="C35" s="6" t="s">
        <v>45</v>
      </c>
      <c r="D35" s="6" t="s">
        <v>877</v>
      </c>
      <c r="E35" s="6" t="s">
        <v>114</v>
      </c>
      <c r="F35" s="8">
        <v>77.1</v>
      </c>
      <c r="G35" s="11"/>
      <c r="H35" s="10">
        <f>ROUND((G35*F35),2)</f>
        <v>0</v>
      </c>
      <c r="O35">
        <f>rekapitulace!H8</f>
        <v>21</v>
      </c>
      <c r="P35">
        <f>O35/100*H35</f>
        <v>0</v>
      </c>
    </row>
    <row r="36" spans="1:16" ht="51">
      <c r="A36" s="6">
        <v>13</v>
      </c>
      <c r="B36" s="6" t="s">
        <v>878</v>
      </c>
      <c r="C36" s="6" t="s">
        <v>45</v>
      </c>
      <c r="D36" s="6" t="s">
        <v>879</v>
      </c>
      <c r="E36" s="6" t="s">
        <v>82</v>
      </c>
      <c r="F36" s="8">
        <v>1.156</v>
      </c>
      <c r="G36" s="11"/>
      <c r="H36" s="10">
        <f>ROUND((G36*F36),2)</f>
        <v>0</v>
      </c>
      <c r="O36">
        <f>rekapitulace!H8</f>
        <v>21</v>
      </c>
      <c r="P36">
        <f>O36/100*H36</f>
        <v>0</v>
      </c>
    </row>
    <row r="37" ht="51">
      <c r="D37" s="12" t="s">
        <v>880</v>
      </c>
    </row>
    <row r="38" spans="1:16" ht="12.75" customHeight="1">
      <c r="A38" s="13"/>
      <c r="B38" s="13"/>
      <c r="C38" s="13" t="s">
        <v>36</v>
      </c>
      <c r="D38" s="13" t="s">
        <v>350</v>
      </c>
      <c r="E38" s="13"/>
      <c r="F38" s="13"/>
      <c r="G38" s="13"/>
      <c r="H38" s="13">
        <f>SUM(H24:H37)</f>
        <v>0</v>
      </c>
      <c r="P38">
        <f>ROUND(SUM(P24:P37),2)</f>
        <v>0</v>
      </c>
    </row>
    <row r="40" spans="1:8" ht="12.75" customHeight="1">
      <c r="A40" s="7"/>
      <c r="B40" s="7"/>
      <c r="C40" s="7" t="s">
        <v>37</v>
      </c>
      <c r="D40" s="7" t="s">
        <v>142</v>
      </c>
      <c r="E40" s="7"/>
      <c r="F40" s="9"/>
      <c r="G40" s="7"/>
      <c r="H40" s="9"/>
    </row>
    <row r="41" spans="1:16" ht="38.25">
      <c r="A41" s="6">
        <v>14</v>
      </c>
      <c r="B41" s="6" t="s">
        <v>881</v>
      </c>
      <c r="C41" s="6" t="s">
        <v>45</v>
      </c>
      <c r="D41" s="6" t="s">
        <v>882</v>
      </c>
      <c r="E41" s="6" t="s">
        <v>79</v>
      </c>
      <c r="F41" s="8">
        <v>29.28</v>
      </c>
      <c r="G41" s="11"/>
      <c r="H41" s="10">
        <f>ROUND((G41*F41),2)</f>
        <v>0</v>
      </c>
      <c r="O41">
        <f>rekapitulace!H8</f>
        <v>21</v>
      </c>
      <c r="P41">
        <f>O41/100*H41</f>
        <v>0</v>
      </c>
    </row>
    <row r="42" ht="25.5">
      <c r="D42" s="12" t="s">
        <v>883</v>
      </c>
    </row>
    <row r="43" spans="1:16" ht="38.25">
      <c r="A43" s="6">
        <v>15</v>
      </c>
      <c r="B43" s="6" t="s">
        <v>884</v>
      </c>
      <c r="C43" s="6" t="s">
        <v>45</v>
      </c>
      <c r="D43" s="6" t="s">
        <v>885</v>
      </c>
      <c r="E43" s="6" t="s">
        <v>114</v>
      </c>
      <c r="F43" s="8">
        <v>22.22</v>
      </c>
      <c r="G43" s="11"/>
      <c r="H43" s="10">
        <f>ROUND((G43*F43),2)</f>
        <v>0</v>
      </c>
      <c r="O43">
        <f>rekapitulace!H8</f>
        <v>21</v>
      </c>
      <c r="P43">
        <f>O43/100*H43</f>
        <v>0</v>
      </c>
    </row>
    <row r="44" ht="25.5">
      <c r="D44" s="12" t="s">
        <v>886</v>
      </c>
    </row>
    <row r="45" spans="1:16" ht="38.25">
      <c r="A45" s="6">
        <v>16</v>
      </c>
      <c r="B45" s="6" t="s">
        <v>887</v>
      </c>
      <c r="C45" s="6" t="s">
        <v>45</v>
      </c>
      <c r="D45" s="6" t="s">
        <v>888</v>
      </c>
      <c r="E45" s="6" t="s">
        <v>114</v>
      </c>
      <c r="F45" s="8">
        <v>22.22</v>
      </c>
      <c r="G45" s="11"/>
      <c r="H45" s="10">
        <f>ROUND((G45*F45),2)</f>
        <v>0</v>
      </c>
      <c r="O45">
        <f>rekapitulace!H8</f>
        <v>21</v>
      </c>
      <c r="P45">
        <f>O45/100*H45</f>
        <v>0</v>
      </c>
    </row>
    <row r="46" spans="1:16" ht="63.75">
      <c r="A46" s="6">
        <v>17</v>
      </c>
      <c r="B46" s="6" t="s">
        <v>889</v>
      </c>
      <c r="C46" s="6" t="s">
        <v>45</v>
      </c>
      <c r="D46" s="6" t="s">
        <v>890</v>
      </c>
      <c r="E46" s="6" t="s">
        <v>82</v>
      </c>
      <c r="F46" s="8">
        <v>4.392</v>
      </c>
      <c r="G46" s="11"/>
      <c r="H46" s="10">
        <f>ROUND((G46*F46),2)</f>
        <v>0</v>
      </c>
      <c r="O46">
        <f>rekapitulace!H8</f>
        <v>21</v>
      </c>
      <c r="P46">
        <f>O46/100*H46</f>
        <v>0</v>
      </c>
    </row>
    <row r="47" ht="25.5">
      <c r="D47" s="12" t="s">
        <v>891</v>
      </c>
    </row>
    <row r="48" spans="1:16" ht="25.5">
      <c r="A48" s="6">
        <v>18</v>
      </c>
      <c r="B48" s="6" t="s">
        <v>368</v>
      </c>
      <c r="C48" s="6" t="s">
        <v>45</v>
      </c>
      <c r="D48" s="6" t="s">
        <v>369</v>
      </c>
      <c r="E48" s="6" t="s">
        <v>114</v>
      </c>
      <c r="F48" s="8">
        <v>12</v>
      </c>
      <c r="G48" s="11"/>
      <c r="H48" s="10">
        <f>ROUND((G48*F48),2)</f>
        <v>0</v>
      </c>
      <c r="O48">
        <f>rekapitulace!H8</f>
        <v>21</v>
      </c>
      <c r="P48">
        <f>O48/100*H48</f>
        <v>0</v>
      </c>
    </row>
    <row r="49" ht="25.5">
      <c r="D49" s="12" t="s">
        <v>892</v>
      </c>
    </row>
    <row r="50" spans="1:16" ht="12.75" customHeight="1">
      <c r="A50" s="13"/>
      <c r="B50" s="13"/>
      <c r="C50" s="13" t="s">
        <v>37</v>
      </c>
      <c r="D50" s="13" t="s">
        <v>142</v>
      </c>
      <c r="E50" s="13"/>
      <c r="F50" s="13"/>
      <c r="G50" s="13"/>
      <c r="H50" s="13">
        <f>SUM(H41:H49)</f>
        <v>0</v>
      </c>
      <c r="P50">
        <f>ROUND(SUM(P41:P49),2)</f>
        <v>0</v>
      </c>
    </row>
    <row r="52" spans="1:8" ht="12.75" customHeight="1">
      <c r="A52" s="7"/>
      <c r="B52" s="7"/>
      <c r="C52" s="7" t="s">
        <v>39</v>
      </c>
      <c r="D52" s="7" t="s">
        <v>893</v>
      </c>
      <c r="E52" s="7"/>
      <c r="F52" s="9"/>
      <c r="G52" s="7"/>
      <c r="H52" s="9"/>
    </row>
    <row r="53" spans="1:16" ht="38.25">
      <c r="A53" s="6">
        <v>19</v>
      </c>
      <c r="B53" s="6" t="s">
        <v>894</v>
      </c>
      <c r="C53" s="6" t="s">
        <v>45</v>
      </c>
      <c r="D53" s="6" t="s">
        <v>895</v>
      </c>
      <c r="E53" s="6" t="s">
        <v>79</v>
      </c>
      <c r="F53" s="8">
        <v>3.2</v>
      </c>
      <c r="G53" s="11"/>
      <c r="H53" s="10">
        <f>ROUND((G53*F53),2)</f>
        <v>0</v>
      </c>
      <c r="O53">
        <f>rekapitulace!H8</f>
        <v>21</v>
      </c>
      <c r="P53">
        <f>O53/100*H53</f>
        <v>0</v>
      </c>
    </row>
    <row r="54" ht="25.5">
      <c r="D54" s="12" t="s">
        <v>896</v>
      </c>
    </row>
    <row r="55" spans="1:16" ht="38.25">
      <c r="A55" s="6">
        <v>20</v>
      </c>
      <c r="B55" s="6" t="s">
        <v>897</v>
      </c>
      <c r="C55" s="6" t="s">
        <v>45</v>
      </c>
      <c r="D55" s="6" t="s">
        <v>898</v>
      </c>
      <c r="E55" s="6" t="s">
        <v>79</v>
      </c>
      <c r="F55" s="8">
        <v>14.64</v>
      </c>
      <c r="G55" s="11"/>
      <c r="H55" s="10">
        <f>ROUND((G55*F55),2)</f>
        <v>0</v>
      </c>
      <c r="O55">
        <f>rekapitulace!H8</f>
        <v>21</v>
      </c>
      <c r="P55">
        <f>O55/100*H55</f>
        <v>0</v>
      </c>
    </row>
    <row r="56" ht="25.5">
      <c r="D56" s="12" t="s">
        <v>899</v>
      </c>
    </row>
    <row r="57" spans="1:16" ht="25.5">
      <c r="A57" s="6">
        <v>21</v>
      </c>
      <c r="B57" s="6" t="s">
        <v>900</v>
      </c>
      <c r="C57" s="6" t="s">
        <v>45</v>
      </c>
      <c r="D57" s="6" t="s">
        <v>901</v>
      </c>
      <c r="E57" s="6" t="s">
        <v>114</v>
      </c>
      <c r="F57" s="8">
        <v>107.36</v>
      </c>
      <c r="G57" s="11"/>
      <c r="H57" s="10">
        <f>ROUND((G57*F57),2)</f>
        <v>0</v>
      </c>
      <c r="O57">
        <f>rekapitulace!H8</f>
        <v>21</v>
      </c>
      <c r="P57">
        <f>O57/100*H57</f>
        <v>0</v>
      </c>
    </row>
    <row r="58" ht="25.5">
      <c r="D58" s="12" t="s">
        <v>902</v>
      </c>
    </row>
    <row r="59" spans="1:16" ht="12.75" customHeight="1">
      <c r="A59" s="13"/>
      <c r="B59" s="13"/>
      <c r="C59" s="13" t="s">
        <v>39</v>
      </c>
      <c r="D59" s="13" t="s">
        <v>893</v>
      </c>
      <c r="E59" s="13"/>
      <c r="F59" s="13"/>
      <c r="G59" s="13"/>
      <c r="H59" s="13">
        <f>SUM(H53:H58)</f>
        <v>0</v>
      </c>
      <c r="P59">
        <f>ROUND(SUM(P53:P58),2)</f>
        <v>0</v>
      </c>
    </row>
    <row r="61" spans="1:8" ht="12.75" customHeight="1">
      <c r="A61" s="7"/>
      <c r="B61" s="7"/>
      <c r="C61" s="7" t="s">
        <v>398</v>
      </c>
      <c r="D61" s="7" t="s">
        <v>397</v>
      </c>
      <c r="E61" s="7"/>
      <c r="F61" s="9"/>
      <c r="G61" s="7"/>
      <c r="H61" s="9"/>
    </row>
    <row r="62" spans="1:16" ht="38.25">
      <c r="A62" s="6">
        <v>22</v>
      </c>
      <c r="B62" s="6" t="s">
        <v>903</v>
      </c>
      <c r="C62" s="6" t="s">
        <v>45</v>
      </c>
      <c r="D62" s="6" t="s">
        <v>904</v>
      </c>
      <c r="E62" s="6" t="s">
        <v>114</v>
      </c>
      <c r="F62" s="8">
        <v>97.6</v>
      </c>
      <c r="G62" s="11"/>
      <c r="H62" s="10">
        <f>ROUND((G62*F62),2)</f>
        <v>0</v>
      </c>
      <c r="O62">
        <f>rekapitulace!H8</f>
        <v>21</v>
      </c>
      <c r="P62">
        <f>O62/100*H62</f>
        <v>0</v>
      </c>
    </row>
    <row r="63" ht="25.5">
      <c r="D63" s="12" t="s">
        <v>905</v>
      </c>
    </row>
    <row r="64" spans="1:16" ht="38.25">
      <c r="A64" s="6">
        <v>23</v>
      </c>
      <c r="B64" s="6" t="s">
        <v>399</v>
      </c>
      <c r="C64" s="6" t="s">
        <v>45</v>
      </c>
      <c r="D64" s="6" t="s">
        <v>400</v>
      </c>
      <c r="E64" s="6" t="s">
        <v>114</v>
      </c>
      <c r="F64" s="8">
        <v>14.84</v>
      </c>
      <c r="G64" s="11"/>
      <c r="H64" s="10">
        <f>ROUND((G64*F64),2)</f>
        <v>0</v>
      </c>
      <c r="O64">
        <f>rekapitulace!H8</f>
        <v>21</v>
      </c>
      <c r="P64">
        <f>O64/100*H64</f>
        <v>0</v>
      </c>
    </row>
    <row r="65" ht="76.5">
      <c r="D65" s="12" t="s">
        <v>906</v>
      </c>
    </row>
    <row r="66" spans="1:16" ht="25.5">
      <c r="A66" s="14">
        <v>24</v>
      </c>
      <c r="B66" s="14" t="s">
        <v>402</v>
      </c>
      <c r="C66" s="14" t="s">
        <v>45</v>
      </c>
      <c r="D66" s="14" t="s">
        <v>403</v>
      </c>
      <c r="E66" s="14" t="s">
        <v>82</v>
      </c>
      <c r="F66" s="8">
        <v>0.039</v>
      </c>
      <c r="G66" s="11"/>
      <c r="H66" s="10">
        <f>ROUND(G66*F66,2)</f>
        <v>0</v>
      </c>
      <c r="O66">
        <f>rekapitulace!H8</f>
        <v>21</v>
      </c>
      <c r="P66">
        <f>O66/100*H66</f>
        <v>0</v>
      </c>
    </row>
    <row r="67" ht="25.5">
      <c r="D67" s="12" t="s">
        <v>907</v>
      </c>
    </row>
    <row r="68" spans="1:16" ht="38.25">
      <c r="A68" s="6">
        <v>25</v>
      </c>
      <c r="B68" s="6" t="s">
        <v>405</v>
      </c>
      <c r="C68" s="6" t="s">
        <v>45</v>
      </c>
      <c r="D68" s="6" t="s">
        <v>406</v>
      </c>
      <c r="E68" s="6" t="s">
        <v>114</v>
      </c>
      <c r="F68" s="8">
        <v>20.76</v>
      </c>
      <c r="G68" s="11"/>
      <c r="H68" s="10">
        <f>ROUND((G68*F68),2)</f>
        <v>0</v>
      </c>
      <c r="O68">
        <f>rekapitulace!H8</f>
        <v>21</v>
      </c>
      <c r="P68">
        <f>O68/100*H68</f>
        <v>0</v>
      </c>
    </row>
    <row r="69" ht="25.5">
      <c r="D69" s="12" t="s">
        <v>908</v>
      </c>
    </row>
    <row r="70" spans="1:16" ht="51">
      <c r="A70" s="14">
        <v>26</v>
      </c>
      <c r="B70" s="14" t="s">
        <v>408</v>
      </c>
      <c r="C70" s="14" t="s">
        <v>45</v>
      </c>
      <c r="D70" s="14" t="s">
        <v>409</v>
      </c>
      <c r="E70" s="14" t="s">
        <v>82</v>
      </c>
      <c r="F70" s="8">
        <v>0.009</v>
      </c>
      <c r="G70" s="11"/>
      <c r="H70" s="10">
        <f>ROUND(G70*F70,2)</f>
        <v>0</v>
      </c>
      <c r="O70">
        <f>rekapitulace!H8</f>
        <v>21</v>
      </c>
      <c r="P70">
        <f>O70/100*H70</f>
        <v>0</v>
      </c>
    </row>
    <row r="71" ht="12.75">
      <c r="D71" s="12" t="s">
        <v>909</v>
      </c>
    </row>
    <row r="72" spans="1:16" ht="51">
      <c r="A72" s="6">
        <v>27</v>
      </c>
      <c r="B72" s="6" t="s">
        <v>411</v>
      </c>
      <c r="C72" s="6" t="s">
        <v>45</v>
      </c>
      <c r="D72" s="6" t="s">
        <v>412</v>
      </c>
      <c r="E72" s="6" t="s">
        <v>82</v>
      </c>
      <c r="F72" s="8">
        <v>0.048</v>
      </c>
      <c r="G72" s="11"/>
      <c r="H72" s="10">
        <f>ROUND((G72*F72),2)</f>
        <v>0</v>
      </c>
      <c r="O72">
        <f>rekapitulace!H8</f>
        <v>21</v>
      </c>
      <c r="P72">
        <f>O72/100*H72</f>
        <v>0</v>
      </c>
    </row>
    <row r="73" spans="1:16" ht="12.75" customHeight="1">
      <c r="A73" s="13"/>
      <c r="B73" s="13"/>
      <c r="C73" s="13" t="s">
        <v>398</v>
      </c>
      <c r="D73" s="13" t="s">
        <v>397</v>
      </c>
      <c r="E73" s="13"/>
      <c r="F73" s="13"/>
      <c r="G73" s="13"/>
      <c r="H73" s="13">
        <f>SUM(H62:H72)</f>
        <v>0</v>
      </c>
      <c r="P73">
        <f>ROUND(SUM(P62:P72),2)</f>
        <v>0</v>
      </c>
    </row>
    <row r="75" spans="1:8" ht="12.75" customHeight="1">
      <c r="A75" s="7"/>
      <c r="B75" s="7"/>
      <c r="C75" s="7" t="s">
        <v>911</v>
      </c>
      <c r="D75" s="7" t="s">
        <v>910</v>
      </c>
      <c r="E75" s="7"/>
      <c r="F75" s="9"/>
      <c r="G75" s="7"/>
      <c r="H75" s="9"/>
    </row>
    <row r="76" spans="1:16" ht="25.5">
      <c r="A76" s="6">
        <v>28</v>
      </c>
      <c r="B76" s="6" t="s">
        <v>912</v>
      </c>
      <c r="C76" s="6" t="s">
        <v>45</v>
      </c>
      <c r="D76" s="6" t="s">
        <v>913</v>
      </c>
      <c r="E76" s="6" t="s">
        <v>114</v>
      </c>
      <c r="F76" s="8">
        <v>96.38</v>
      </c>
      <c r="G76" s="11"/>
      <c r="H76" s="10">
        <f>ROUND((G76*F76),2)</f>
        <v>0</v>
      </c>
      <c r="O76">
        <f>rekapitulace!H8</f>
        <v>21</v>
      </c>
      <c r="P76">
        <f>O76/100*H76</f>
        <v>0</v>
      </c>
    </row>
    <row r="77" spans="1:16" ht="25.5">
      <c r="A77" s="6">
        <v>29</v>
      </c>
      <c r="B77" s="6" t="s">
        <v>914</v>
      </c>
      <c r="C77" s="6" t="s">
        <v>45</v>
      </c>
      <c r="D77" s="6" t="s">
        <v>915</v>
      </c>
      <c r="E77" s="6" t="s">
        <v>114</v>
      </c>
      <c r="F77" s="8">
        <v>96.38</v>
      </c>
      <c r="G77" s="11"/>
      <c r="H77" s="10">
        <f>ROUND((G77*F77),2)</f>
        <v>0</v>
      </c>
      <c r="O77">
        <f>rekapitulace!H8</f>
        <v>21</v>
      </c>
      <c r="P77">
        <f>O77/100*H77</f>
        <v>0</v>
      </c>
    </row>
    <row r="78" spans="1:16" ht="25.5">
      <c r="A78" s="6">
        <v>30</v>
      </c>
      <c r="B78" s="6" t="s">
        <v>916</v>
      </c>
      <c r="C78" s="6" t="s">
        <v>45</v>
      </c>
      <c r="D78" s="6" t="s">
        <v>917</v>
      </c>
      <c r="E78" s="6" t="s">
        <v>171</v>
      </c>
      <c r="F78" s="8">
        <v>2</v>
      </c>
      <c r="G78" s="11"/>
      <c r="H78" s="10">
        <f>ROUND((G78*F78),2)</f>
        <v>0</v>
      </c>
      <c r="O78">
        <f>rekapitulace!H8</f>
        <v>21</v>
      </c>
      <c r="P78">
        <f>O78/100*H78</f>
        <v>0</v>
      </c>
    </row>
    <row r="79" spans="1:16" ht="38.25">
      <c r="A79" s="6">
        <v>31</v>
      </c>
      <c r="B79" s="6" t="s">
        <v>918</v>
      </c>
      <c r="C79" s="6" t="s">
        <v>45</v>
      </c>
      <c r="D79" s="6" t="s">
        <v>919</v>
      </c>
      <c r="E79" s="6" t="s">
        <v>114</v>
      </c>
      <c r="F79" s="8">
        <v>96.38</v>
      </c>
      <c r="G79" s="11"/>
      <c r="H79" s="10">
        <f>ROUND((G79*F79),2)</f>
        <v>0</v>
      </c>
      <c r="O79">
        <f>rekapitulace!H8</f>
        <v>21</v>
      </c>
      <c r="P79">
        <f>O79/100*H79</f>
        <v>0</v>
      </c>
    </row>
    <row r="80" spans="1:16" ht="25.5">
      <c r="A80" s="14">
        <v>32</v>
      </c>
      <c r="B80" s="14" t="s">
        <v>920</v>
      </c>
      <c r="C80" s="14" t="s">
        <v>45</v>
      </c>
      <c r="D80" s="14" t="s">
        <v>921</v>
      </c>
      <c r="E80" s="14" t="s">
        <v>114</v>
      </c>
      <c r="F80" s="8">
        <v>110.837</v>
      </c>
      <c r="G80" s="11"/>
      <c r="H80" s="10">
        <f>ROUND(G80*F80,2)</f>
        <v>0</v>
      </c>
      <c r="O80">
        <f>rekapitulace!H8</f>
        <v>21</v>
      </c>
      <c r="P80">
        <f>O80/100*H80</f>
        <v>0</v>
      </c>
    </row>
    <row r="81" ht="12.75">
      <c r="D81" s="12" t="s">
        <v>922</v>
      </c>
    </row>
    <row r="82" spans="1:16" ht="38.25">
      <c r="A82" s="6">
        <v>33</v>
      </c>
      <c r="B82" s="6" t="s">
        <v>923</v>
      </c>
      <c r="C82" s="6" t="s">
        <v>45</v>
      </c>
      <c r="D82" s="6" t="s">
        <v>924</v>
      </c>
      <c r="E82" s="6" t="s">
        <v>82</v>
      </c>
      <c r="F82" s="8">
        <v>0.584</v>
      </c>
      <c r="G82" s="11"/>
      <c r="H82" s="10">
        <f>ROUND((G82*F82),2)</f>
        <v>0</v>
      </c>
      <c r="O82">
        <f>rekapitulace!H8</f>
        <v>21</v>
      </c>
      <c r="P82">
        <f>O82/100*H82</f>
        <v>0</v>
      </c>
    </row>
    <row r="83" spans="1:16" ht="12.75" customHeight="1">
      <c r="A83" s="13"/>
      <c r="B83" s="13"/>
      <c r="C83" s="13" t="s">
        <v>911</v>
      </c>
      <c r="D83" s="13" t="s">
        <v>910</v>
      </c>
      <c r="E83" s="13"/>
      <c r="F83" s="13"/>
      <c r="G83" s="13"/>
      <c r="H83" s="13">
        <f>SUM(H76:H82)</f>
        <v>0</v>
      </c>
      <c r="P83">
        <f>ROUND(SUM(P76:P82),2)</f>
        <v>0</v>
      </c>
    </row>
    <row r="85" spans="1:8" ht="12.75" customHeight="1">
      <c r="A85" s="7"/>
      <c r="B85" s="7"/>
      <c r="C85" s="7" t="s">
        <v>926</v>
      </c>
      <c r="D85" s="7" t="s">
        <v>925</v>
      </c>
      <c r="E85" s="7"/>
      <c r="F85" s="9"/>
      <c r="G85" s="7"/>
      <c r="H85" s="9"/>
    </row>
    <row r="86" spans="1:16" ht="38.25">
      <c r="A86" s="6">
        <v>34</v>
      </c>
      <c r="B86" s="6" t="s">
        <v>927</v>
      </c>
      <c r="C86" s="6" t="s">
        <v>45</v>
      </c>
      <c r="D86" s="6" t="s">
        <v>928</v>
      </c>
      <c r="E86" s="6" t="s">
        <v>223</v>
      </c>
      <c r="F86" s="8">
        <v>1</v>
      </c>
      <c r="G86" s="11"/>
      <c r="H86" s="10">
        <f>ROUND((G86*F86),2)</f>
        <v>0</v>
      </c>
      <c r="O86">
        <f>rekapitulace!H8</f>
        <v>21</v>
      </c>
      <c r="P86">
        <f>O86/100*H86</f>
        <v>0</v>
      </c>
    </row>
    <row r="87" spans="1:16" ht="12.75" customHeight="1">
      <c r="A87" s="13"/>
      <c r="B87" s="13"/>
      <c r="C87" s="13" t="s">
        <v>926</v>
      </c>
      <c r="D87" s="13" t="s">
        <v>925</v>
      </c>
      <c r="E87" s="13"/>
      <c r="F87" s="13"/>
      <c r="G87" s="13"/>
      <c r="H87" s="13">
        <f>SUM(H86:H86)</f>
        <v>0</v>
      </c>
      <c r="P87">
        <f>ROUND(SUM(P86:P86),2)</f>
        <v>0</v>
      </c>
    </row>
    <row r="89" spans="1:8" ht="12.75" customHeight="1">
      <c r="A89" s="7"/>
      <c r="B89" s="7"/>
      <c r="C89" s="7" t="s">
        <v>930</v>
      </c>
      <c r="D89" s="7" t="s">
        <v>929</v>
      </c>
      <c r="E89" s="7"/>
      <c r="F89" s="9"/>
      <c r="G89" s="7"/>
      <c r="H89" s="9"/>
    </row>
    <row r="90" spans="1:16" ht="25.5">
      <c r="A90" s="6">
        <v>35</v>
      </c>
      <c r="B90" s="6" t="s">
        <v>931</v>
      </c>
      <c r="C90" s="6" t="s">
        <v>45</v>
      </c>
      <c r="D90" s="6" t="s">
        <v>932</v>
      </c>
      <c r="E90" s="6" t="s">
        <v>176</v>
      </c>
      <c r="F90" s="8">
        <v>40.4</v>
      </c>
      <c r="G90" s="11"/>
      <c r="H90" s="10">
        <f>ROUND((G90*F90),2)</f>
        <v>0</v>
      </c>
      <c r="O90">
        <f>rekapitulace!H8</f>
        <v>21</v>
      </c>
      <c r="P90">
        <f>O90/100*H90</f>
        <v>0</v>
      </c>
    </row>
    <row r="91" spans="1:16" ht="51">
      <c r="A91" s="6">
        <v>36</v>
      </c>
      <c r="B91" s="6" t="s">
        <v>933</v>
      </c>
      <c r="C91" s="6" t="s">
        <v>45</v>
      </c>
      <c r="D91" s="6" t="s">
        <v>934</v>
      </c>
      <c r="E91" s="6" t="s">
        <v>171</v>
      </c>
      <c r="F91" s="8">
        <v>10</v>
      </c>
      <c r="G91" s="11"/>
      <c r="H91" s="10">
        <f>ROUND((G91*F91),2)</f>
        <v>0</v>
      </c>
      <c r="O91">
        <f>rekapitulace!H8</f>
        <v>21</v>
      </c>
      <c r="P91">
        <f>O91/100*H91</f>
        <v>0</v>
      </c>
    </row>
    <row r="92" spans="1:16" ht="38.25">
      <c r="A92" s="6">
        <v>37</v>
      </c>
      <c r="B92" s="6" t="s">
        <v>935</v>
      </c>
      <c r="C92" s="6" t="s">
        <v>45</v>
      </c>
      <c r="D92" s="6" t="s">
        <v>936</v>
      </c>
      <c r="E92" s="6" t="s">
        <v>176</v>
      </c>
      <c r="F92" s="8">
        <v>8</v>
      </c>
      <c r="G92" s="11"/>
      <c r="H92" s="10">
        <f>ROUND((G92*F92),2)</f>
        <v>0</v>
      </c>
      <c r="O92">
        <f>rekapitulace!H8</f>
        <v>21</v>
      </c>
      <c r="P92">
        <f>O92/100*H92</f>
        <v>0</v>
      </c>
    </row>
    <row r="93" spans="1:16" ht="51">
      <c r="A93" s="6">
        <v>38</v>
      </c>
      <c r="B93" s="6" t="s">
        <v>937</v>
      </c>
      <c r="C93" s="6" t="s">
        <v>45</v>
      </c>
      <c r="D93" s="6" t="s">
        <v>938</v>
      </c>
      <c r="E93" s="6" t="s">
        <v>176</v>
      </c>
      <c r="F93" s="8">
        <v>32.4</v>
      </c>
      <c r="G93" s="11"/>
      <c r="H93" s="10">
        <f>ROUND((G93*F93),2)</f>
        <v>0</v>
      </c>
      <c r="O93">
        <f>rekapitulace!H8</f>
        <v>21</v>
      </c>
      <c r="P93">
        <f>O93/100*H93</f>
        <v>0</v>
      </c>
    </row>
    <row r="94" ht="25.5">
      <c r="D94" s="12" t="s">
        <v>939</v>
      </c>
    </row>
    <row r="95" spans="1:16" ht="63.75">
      <c r="A95" s="6">
        <v>39</v>
      </c>
      <c r="B95" s="6" t="s">
        <v>940</v>
      </c>
      <c r="C95" s="6" t="s">
        <v>45</v>
      </c>
      <c r="D95" s="6" t="s">
        <v>941</v>
      </c>
      <c r="E95" s="6" t="s">
        <v>171</v>
      </c>
      <c r="F95" s="8">
        <v>2</v>
      </c>
      <c r="G95" s="11"/>
      <c r="H95" s="10">
        <f>ROUND((G95*F95),2)</f>
        <v>0</v>
      </c>
      <c r="O95">
        <f>rekapitulace!H8</f>
        <v>21</v>
      </c>
      <c r="P95">
        <f>O95/100*H95</f>
        <v>0</v>
      </c>
    </row>
    <row r="96" spans="1:16" ht="51">
      <c r="A96" s="6">
        <v>40</v>
      </c>
      <c r="B96" s="6" t="s">
        <v>942</v>
      </c>
      <c r="C96" s="6" t="s">
        <v>45</v>
      </c>
      <c r="D96" s="6" t="s">
        <v>943</v>
      </c>
      <c r="E96" s="6" t="s">
        <v>171</v>
      </c>
      <c r="F96" s="8">
        <v>10</v>
      </c>
      <c r="G96" s="11"/>
      <c r="H96" s="10">
        <f>ROUND((G96*F96),2)</f>
        <v>0</v>
      </c>
      <c r="O96">
        <f>rekapitulace!H8</f>
        <v>21</v>
      </c>
      <c r="P96">
        <f>O96/100*H96</f>
        <v>0</v>
      </c>
    </row>
    <row r="97" spans="1:16" ht="12.75">
      <c r="A97" s="6">
        <v>41</v>
      </c>
      <c r="B97" s="6" t="s">
        <v>944</v>
      </c>
      <c r="C97" s="6" t="s">
        <v>45</v>
      </c>
      <c r="D97" s="6" t="s">
        <v>945</v>
      </c>
      <c r="E97" s="6" t="s">
        <v>171</v>
      </c>
      <c r="F97" s="8">
        <v>10</v>
      </c>
      <c r="G97" s="11"/>
      <c r="H97" s="10">
        <f>ROUND((G97*F97),2)</f>
        <v>0</v>
      </c>
      <c r="O97">
        <f>rekapitulace!H8</f>
        <v>21</v>
      </c>
      <c r="P97">
        <f>O97/100*H97</f>
        <v>0</v>
      </c>
    </row>
    <row r="98" spans="1:16" ht="12.75">
      <c r="A98" s="6">
        <v>42</v>
      </c>
      <c r="B98" s="6" t="s">
        <v>946</v>
      </c>
      <c r="C98" s="6" t="s">
        <v>45</v>
      </c>
      <c r="D98" s="6" t="s">
        <v>947</v>
      </c>
      <c r="E98" s="6" t="s">
        <v>171</v>
      </c>
      <c r="F98" s="8">
        <v>2</v>
      </c>
      <c r="G98" s="11"/>
      <c r="H98" s="10">
        <f>ROUND((G98*F98),2)</f>
        <v>0</v>
      </c>
      <c r="O98">
        <f>rekapitulace!H8</f>
        <v>21</v>
      </c>
      <c r="P98">
        <f>O98/100*H98</f>
        <v>0</v>
      </c>
    </row>
    <row r="99" spans="1:16" ht="38.25">
      <c r="A99" s="6">
        <v>43</v>
      </c>
      <c r="B99" s="6" t="s">
        <v>948</v>
      </c>
      <c r="C99" s="6" t="s">
        <v>45</v>
      </c>
      <c r="D99" s="6" t="s">
        <v>949</v>
      </c>
      <c r="E99" s="6" t="s">
        <v>82</v>
      </c>
      <c r="F99" s="8">
        <v>0.131</v>
      </c>
      <c r="G99" s="11"/>
      <c r="H99" s="10">
        <f>ROUND((G99*F99),2)</f>
        <v>0</v>
      </c>
      <c r="O99">
        <f>rekapitulace!H8</f>
        <v>21</v>
      </c>
      <c r="P99">
        <f>O99/100*H99</f>
        <v>0</v>
      </c>
    </row>
    <row r="100" spans="1:16" ht="12.75" customHeight="1">
      <c r="A100" s="13"/>
      <c r="B100" s="13"/>
      <c r="C100" s="13" t="s">
        <v>930</v>
      </c>
      <c r="D100" s="13" t="s">
        <v>929</v>
      </c>
      <c r="E100" s="13"/>
      <c r="F100" s="13"/>
      <c r="G100" s="13"/>
      <c r="H100" s="13">
        <f>SUM(H90:H99)</f>
        <v>0</v>
      </c>
      <c r="P100">
        <f>ROUND(SUM(P90:P99),2)</f>
        <v>0</v>
      </c>
    </row>
    <row r="102" spans="1:8" ht="12.75" customHeight="1">
      <c r="A102" s="7"/>
      <c r="B102" s="7"/>
      <c r="C102" s="7" t="s">
        <v>199</v>
      </c>
      <c r="D102" s="7" t="s">
        <v>446</v>
      </c>
      <c r="E102" s="7"/>
      <c r="F102" s="9"/>
      <c r="G102" s="7"/>
      <c r="H102" s="9"/>
    </row>
    <row r="103" spans="1:16" ht="25.5">
      <c r="A103" s="6">
        <v>44</v>
      </c>
      <c r="B103" s="6" t="s">
        <v>950</v>
      </c>
      <c r="C103" s="6" t="s">
        <v>45</v>
      </c>
      <c r="D103" s="6" t="s">
        <v>951</v>
      </c>
      <c r="E103" s="6" t="s">
        <v>176</v>
      </c>
      <c r="F103" s="8">
        <v>4</v>
      </c>
      <c r="G103" s="11"/>
      <c r="H103" s="10">
        <f>ROUND((G103*F103),2)</f>
        <v>0</v>
      </c>
      <c r="O103">
        <f>rekapitulace!H8</f>
        <v>21</v>
      </c>
      <c r="P103">
        <f>O103/100*H103</f>
        <v>0</v>
      </c>
    </row>
    <row r="104" spans="1:16" ht="12.75">
      <c r="A104" s="6">
        <v>45</v>
      </c>
      <c r="B104" s="6" t="s">
        <v>952</v>
      </c>
      <c r="C104" s="6" t="s">
        <v>45</v>
      </c>
      <c r="D104" s="6" t="s">
        <v>953</v>
      </c>
      <c r="E104" s="6" t="s">
        <v>176</v>
      </c>
      <c r="F104" s="8">
        <v>4</v>
      </c>
      <c r="G104" s="11"/>
      <c r="H104" s="10">
        <f>ROUND((G104*F104),2)</f>
        <v>0</v>
      </c>
      <c r="O104">
        <f>rekapitulace!H8</f>
        <v>21</v>
      </c>
      <c r="P104">
        <f>O104/100*H104</f>
        <v>0</v>
      </c>
    </row>
    <row r="105" spans="1:16" ht="38.25">
      <c r="A105" s="6">
        <v>46</v>
      </c>
      <c r="B105" s="6" t="s">
        <v>751</v>
      </c>
      <c r="C105" s="6" t="s">
        <v>45</v>
      </c>
      <c r="D105" s="6" t="s">
        <v>752</v>
      </c>
      <c r="E105" s="6" t="s">
        <v>176</v>
      </c>
      <c r="F105" s="8">
        <v>80.8</v>
      </c>
      <c r="G105" s="11"/>
      <c r="H105" s="10">
        <f>ROUND((G105*F105),2)</f>
        <v>0</v>
      </c>
      <c r="O105">
        <f>rekapitulace!H8</f>
        <v>21</v>
      </c>
      <c r="P105">
        <f>O105/100*H105</f>
        <v>0</v>
      </c>
    </row>
    <row r="106" ht="25.5">
      <c r="D106" s="12" t="s">
        <v>954</v>
      </c>
    </row>
    <row r="107" spans="1:16" ht="25.5">
      <c r="A107" s="6">
        <v>47</v>
      </c>
      <c r="B107" s="6" t="s">
        <v>834</v>
      </c>
      <c r="C107" s="6" t="s">
        <v>45</v>
      </c>
      <c r="D107" s="6" t="s">
        <v>835</v>
      </c>
      <c r="E107" s="6" t="s">
        <v>176</v>
      </c>
      <c r="F107" s="8">
        <v>40.4</v>
      </c>
      <c r="G107" s="11"/>
      <c r="H107" s="10">
        <f>ROUND((G107*F107),2)</f>
        <v>0</v>
      </c>
      <c r="O107">
        <f>rekapitulace!H8</f>
        <v>21</v>
      </c>
      <c r="P107">
        <f>O107/100*H107</f>
        <v>0</v>
      </c>
    </row>
    <row r="108" spans="1:16" ht="25.5">
      <c r="A108" s="14">
        <v>48</v>
      </c>
      <c r="B108" s="14" t="s">
        <v>836</v>
      </c>
      <c r="C108" s="14" t="s">
        <v>45</v>
      </c>
      <c r="D108" s="14" t="s">
        <v>837</v>
      </c>
      <c r="E108" s="14" t="s">
        <v>176</v>
      </c>
      <c r="F108" s="8">
        <v>40.4</v>
      </c>
      <c r="G108" s="11"/>
      <c r="H108" s="10">
        <f>ROUND(G108*F108,2)</f>
        <v>0</v>
      </c>
      <c r="O108">
        <f>rekapitulace!H8</f>
        <v>21</v>
      </c>
      <c r="P108">
        <f>O108/100*H108</f>
        <v>0</v>
      </c>
    </row>
    <row r="109" ht="12.75">
      <c r="D109" s="12" t="s">
        <v>955</v>
      </c>
    </row>
    <row r="110" spans="1:16" ht="25.5">
      <c r="A110" s="6">
        <v>49</v>
      </c>
      <c r="B110" s="6" t="s">
        <v>956</v>
      </c>
      <c r="C110" s="6" t="s">
        <v>45</v>
      </c>
      <c r="D110" s="6" t="s">
        <v>957</v>
      </c>
      <c r="E110" s="6" t="s">
        <v>79</v>
      </c>
      <c r="F110" s="8">
        <v>7.71</v>
      </c>
      <c r="G110" s="11"/>
      <c r="H110" s="10">
        <f>ROUND((G110*F110),2)</f>
        <v>0</v>
      </c>
      <c r="O110">
        <f>rekapitulace!H8</f>
        <v>21</v>
      </c>
      <c r="P110">
        <f>O110/100*H110</f>
        <v>0</v>
      </c>
    </row>
    <row r="111" ht="38.25">
      <c r="D111" s="12" t="s">
        <v>958</v>
      </c>
    </row>
    <row r="112" spans="1:16" ht="38.25">
      <c r="A112" s="6">
        <v>50</v>
      </c>
      <c r="B112" s="6" t="s">
        <v>959</v>
      </c>
      <c r="C112" s="6" t="s">
        <v>45</v>
      </c>
      <c r="D112" s="6" t="s">
        <v>960</v>
      </c>
      <c r="E112" s="6" t="s">
        <v>114</v>
      </c>
      <c r="F112" s="8">
        <v>50.4</v>
      </c>
      <c r="G112" s="11"/>
      <c r="H112" s="10">
        <f>ROUND((G112*F112),2)</f>
        <v>0</v>
      </c>
      <c r="O112">
        <f>rekapitulace!H8</f>
        <v>21</v>
      </c>
      <c r="P112">
        <f>O112/100*H112</f>
        <v>0</v>
      </c>
    </row>
    <row r="113" ht="25.5">
      <c r="D113" s="12" t="s">
        <v>961</v>
      </c>
    </row>
    <row r="114" spans="1:16" ht="51">
      <c r="A114" s="6">
        <v>51</v>
      </c>
      <c r="B114" s="6" t="s">
        <v>962</v>
      </c>
      <c r="C114" s="6" t="s">
        <v>45</v>
      </c>
      <c r="D114" s="6" t="s">
        <v>963</v>
      </c>
      <c r="E114" s="6" t="s">
        <v>176</v>
      </c>
      <c r="F114" s="8">
        <v>194.1</v>
      </c>
      <c r="G114" s="11"/>
      <c r="H114" s="10">
        <f>ROUND((G114*F114),2)</f>
        <v>0</v>
      </c>
      <c r="O114">
        <f>rekapitulace!H8</f>
        <v>21</v>
      </c>
      <c r="P114">
        <f>O114/100*H114</f>
        <v>0</v>
      </c>
    </row>
    <row r="115" ht="25.5">
      <c r="D115" s="12" t="s">
        <v>964</v>
      </c>
    </row>
    <row r="116" spans="1:16" ht="12.75" customHeight="1">
      <c r="A116" s="13"/>
      <c r="B116" s="13"/>
      <c r="C116" s="13" t="s">
        <v>199</v>
      </c>
      <c r="D116" s="13" t="s">
        <v>446</v>
      </c>
      <c r="E116" s="13"/>
      <c r="F116" s="13"/>
      <c r="G116" s="13"/>
      <c r="H116" s="13">
        <f>SUM(H103:H115)</f>
        <v>0</v>
      </c>
      <c r="P116">
        <f>ROUND(SUM(P103:P115),2)</f>
        <v>0</v>
      </c>
    </row>
    <row r="118" spans="1:8" ht="12.75" customHeight="1">
      <c r="A118" s="7"/>
      <c r="B118" s="7"/>
      <c r="C118" s="7" t="s">
        <v>476</v>
      </c>
      <c r="D118" s="7" t="s">
        <v>475</v>
      </c>
      <c r="E118" s="7"/>
      <c r="F118" s="9"/>
      <c r="G118" s="7"/>
      <c r="H118" s="9"/>
    </row>
    <row r="119" spans="1:16" ht="38.25">
      <c r="A119" s="6">
        <v>52</v>
      </c>
      <c r="B119" s="6" t="s">
        <v>965</v>
      </c>
      <c r="C119" s="6" t="s">
        <v>45</v>
      </c>
      <c r="D119" s="6" t="s">
        <v>966</v>
      </c>
      <c r="E119" s="6" t="s">
        <v>82</v>
      </c>
      <c r="F119" s="8">
        <v>32.299</v>
      </c>
      <c r="G119" s="11"/>
      <c r="H119" s="10">
        <f aca="true" t="shared" si="0" ref="H119:H124">ROUND((G119*F119),2)</f>
        <v>0</v>
      </c>
      <c r="O119">
        <f>rekapitulace!H8</f>
        <v>21</v>
      </c>
      <c r="P119">
        <f aca="true" t="shared" si="1" ref="P119:P124">O119/100*H119</f>
        <v>0</v>
      </c>
    </row>
    <row r="120" spans="1:16" ht="38.25">
      <c r="A120" s="6">
        <v>53</v>
      </c>
      <c r="B120" s="6" t="s">
        <v>682</v>
      </c>
      <c r="C120" s="6" t="s">
        <v>45</v>
      </c>
      <c r="D120" s="6" t="s">
        <v>683</v>
      </c>
      <c r="E120" s="6" t="s">
        <v>82</v>
      </c>
      <c r="F120" s="8">
        <v>32.299</v>
      </c>
      <c r="G120" s="11"/>
      <c r="H120" s="10">
        <f t="shared" si="0"/>
        <v>0</v>
      </c>
      <c r="O120">
        <f>rekapitulace!H8</f>
        <v>21</v>
      </c>
      <c r="P120">
        <f t="shared" si="1"/>
        <v>0</v>
      </c>
    </row>
    <row r="121" spans="1:16" ht="38.25">
      <c r="A121" s="6">
        <v>54</v>
      </c>
      <c r="B121" s="6" t="s">
        <v>684</v>
      </c>
      <c r="C121" s="6" t="s">
        <v>45</v>
      </c>
      <c r="D121" s="6" t="s">
        <v>685</v>
      </c>
      <c r="E121" s="6" t="s">
        <v>82</v>
      </c>
      <c r="F121" s="8">
        <v>290.691</v>
      </c>
      <c r="G121" s="11"/>
      <c r="H121" s="10">
        <f t="shared" si="0"/>
        <v>0</v>
      </c>
      <c r="O121">
        <f>rekapitulace!H8</f>
        <v>21</v>
      </c>
      <c r="P121">
        <f t="shared" si="1"/>
        <v>0</v>
      </c>
    </row>
    <row r="122" spans="1:16" ht="25.5">
      <c r="A122" s="6">
        <v>55</v>
      </c>
      <c r="B122" s="6" t="s">
        <v>967</v>
      </c>
      <c r="C122" s="6" t="s">
        <v>45</v>
      </c>
      <c r="D122" s="6" t="s">
        <v>687</v>
      </c>
      <c r="E122" s="6" t="s">
        <v>82</v>
      </c>
      <c r="F122" s="8">
        <v>12.542</v>
      </c>
      <c r="G122" s="11"/>
      <c r="H122" s="10">
        <f t="shared" si="0"/>
        <v>0</v>
      </c>
      <c r="O122">
        <f>rekapitulace!H8</f>
        <v>21</v>
      </c>
      <c r="P122">
        <f t="shared" si="1"/>
        <v>0</v>
      </c>
    </row>
    <row r="123" spans="1:16" ht="25.5">
      <c r="A123" s="6">
        <v>56</v>
      </c>
      <c r="B123" s="6" t="s">
        <v>968</v>
      </c>
      <c r="C123" s="6" t="s">
        <v>45</v>
      </c>
      <c r="D123" s="6" t="s">
        <v>969</v>
      </c>
      <c r="E123" s="6" t="s">
        <v>82</v>
      </c>
      <c r="F123" s="8">
        <v>18.504</v>
      </c>
      <c r="G123" s="11"/>
      <c r="H123" s="10">
        <f t="shared" si="0"/>
        <v>0</v>
      </c>
      <c r="O123">
        <f>rekapitulace!H8</f>
        <v>21</v>
      </c>
      <c r="P123">
        <f t="shared" si="1"/>
        <v>0</v>
      </c>
    </row>
    <row r="124" spans="1:16" ht="25.5">
      <c r="A124" s="6">
        <v>57</v>
      </c>
      <c r="B124" s="6" t="s">
        <v>970</v>
      </c>
      <c r="C124" s="6" t="s">
        <v>45</v>
      </c>
      <c r="D124" s="6" t="s">
        <v>971</v>
      </c>
      <c r="E124" s="6" t="s">
        <v>82</v>
      </c>
      <c r="F124" s="8">
        <v>1.253</v>
      </c>
      <c r="G124" s="11"/>
      <c r="H124" s="10">
        <f t="shared" si="0"/>
        <v>0</v>
      </c>
      <c r="O124">
        <f>rekapitulace!H8</f>
        <v>21</v>
      </c>
      <c r="P124">
        <f t="shared" si="1"/>
        <v>0</v>
      </c>
    </row>
    <row r="125" spans="1:16" ht="12.75" customHeight="1">
      <c r="A125" s="13"/>
      <c r="B125" s="13"/>
      <c r="C125" s="13" t="s">
        <v>476</v>
      </c>
      <c r="D125" s="13" t="s">
        <v>475</v>
      </c>
      <c r="E125" s="13"/>
      <c r="F125" s="13"/>
      <c r="G125" s="13"/>
      <c r="H125" s="13">
        <f>SUM(H119:H124)</f>
        <v>0</v>
      </c>
      <c r="P125">
        <f>ROUND(SUM(P119:P124),2)</f>
        <v>0</v>
      </c>
    </row>
    <row r="127" spans="1:8" ht="12.75" customHeight="1">
      <c r="A127" s="7"/>
      <c r="B127" s="7"/>
      <c r="C127" s="7" t="s">
        <v>494</v>
      </c>
      <c r="D127" s="7" t="s">
        <v>493</v>
      </c>
      <c r="E127" s="7"/>
      <c r="F127" s="9"/>
      <c r="G127" s="7"/>
      <c r="H127" s="9"/>
    </row>
    <row r="128" spans="1:16" ht="51">
      <c r="A128" s="6">
        <v>58</v>
      </c>
      <c r="B128" s="6" t="s">
        <v>972</v>
      </c>
      <c r="C128" s="6" t="s">
        <v>45</v>
      </c>
      <c r="D128" s="6" t="s">
        <v>973</v>
      </c>
      <c r="E128" s="6" t="s">
        <v>82</v>
      </c>
      <c r="F128" s="8">
        <v>156.877</v>
      </c>
      <c r="G128" s="11"/>
      <c r="H128" s="10">
        <f>ROUND((G128*F128),2)</f>
        <v>0</v>
      </c>
      <c r="O128">
        <f>rekapitulace!H8</f>
        <v>21</v>
      </c>
      <c r="P128">
        <f>O128/100*H128</f>
        <v>0</v>
      </c>
    </row>
    <row r="129" spans="1:16" ht="12.75" customHeight="1">
      <c r="A129" s="13"/>
      <c r="B129" s="13"/>
      <c r="C129" s="13" t="s">
        <v>494</v>
      </c>
      <c r="D129" s="13" t="s">
        <v>493</v>
      </c>
      <c r="E129" s="13"/>
      <c r="F129" s="13"/>
      <c r="G129" s="13"/>
      <c r="H129" s="13">
        <f>SUM(H128:H128)</f>
        <v>0</v>
      </c>
      <c r="P129">
        <f>ROUND(SUM(P128:P128),2)</f>
        <v>0</v>
      </c>
    </row>
    <row r="131" spans="1:16" ht="12.75" customHeight="1">
      <c r="A131" s="13"/>
      <c r="B131" s="13"/>
      <c r="C131" s="13"/>
      <c r="D131" s="13" t="s">
        <v>72</v>
      </c>
      <c r="E131" s="13"/>
      <c r="F131" s="13"/>
      <c r="G131" s="13"/>
      <c r="H131" s="13">
        <f>+H21+H38+H50+H59+H73+H83+H87+H100+H116+H125+H129</f>
        <v>0</v>
      </c>
      <c r="P131">
        <f>+P21+P38+P50+P59+P73+P83+P87+P100+P116+P125+P129</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P15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239</v>
      </c>
      <c r="D5" s="5" t="s">
        <v>240</v>
      </c>
      <c r="E5" s="5"/>
    </row>
    <row r="6" spans="1:5" ht="12.75" customHeight="1">
      <c r="A6" t="s">
        <v>18</v>
      </c>
      <c r="C6" s="5" t="s">
        <v>974</v>
      </c>
      <c r="D6" s="5" t="s">
        <v>975</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25</v>
      </c>
      <c r="D11" s="7" t="s">
        <v>87</v>
      </c>
      <c r="E11" s="7"/>
      <c r="F11" s="9"/>
      <c r="G11" s="7"/>
      <c r="H11" s="9"/>
    </row>
    <row r="12" spans="1:16" ht="38.25">
      <c r="A12" s="6">
        <v>1</v>
      </c>
      <c r="B12" s="6" t="s">
        <v>976</v>
      </c>
      <c r="C12" s="6" t="s">
        <v>45</v>
      </c>
      <c r="D12" s="6" t="s">
        <v>977</v>
      </c>
      <c r="E12" s="6" t="s">
        <v>79</v>
      </c>
      <c r="F12" s="8">
        <v>5.1</v>
      </c>
      <c r="G12" s="11"/>
      <c r="H12" s="10">
        <f>ROUND((G12*F12),2)</f>
        <v>0</v>
      </c>
      <c r="O12">
        <f>rekapitulace!H8</f>
        <v>21</v>
      </c>
      <c r="P12">
        <f>O12/100*H12</f>
        <v>0</v>
      </c>
    </row>
    <row r="13" ht="25.5">
      <c r="D13" s="12" t="s">
        <v>978</v>
      </c>
    </row>
    <row r="14" spans="1:16" ht="38.25">
      <c r="A14" s="6">
        <v>2</v>
      </c>
      <c r="B14" s="6" t="s">
        <v>694</v>
      </c>
      <c r="C14" s="6" t="s">
        <v>45</v>
      </c>
      <c r="D14" s="6" t="s">
        <v>695</v>
      </c>
      <c r="E14" s="6" t="s">
        <v>176</v>
      </c>
      <c r="F14" s="8">
        <v>22</v>
      </c>
      <c r="G14" s="11"/>
      <c r="H14" s="10">
        <f>ROUND((G14*F14),2)</f>
        <v>0</v>
      </c>
      <c r="O14">
        <f>rekapitulace!H8</f>
        <v>21</v>
      </c>
      <c r="P14">
        <f>O14/100*H14</f>
        <v>0</v>
      </c>
    </row>
    <row r="15" ht="25.5">
      <c r="D15" s="12" t="s">
        <v>979</v>
      </c>
    </row>
    <row r="16" spans="1:16" ht="25.5">
      <c r="A16" s="14">
        <v>3</v>
      </c>
      <c r="B16" s="14" t="s">
        <v>697</v>
      </c>
      <c r="C16" s="14" t="s">
        <v>45</v>
      </c>
      <c r="D16" s="14" t="s">
        <v>698</v>
      </c>
      <c r="E16" s="14" t="s">
        <v>176</v>
      </c>
      <c r="F16" s="8">
        <v>22</v>
      </c>
      <c r="G16" s="11"/>
      <c r="H16" s="10">
        <f>ROUND(G16*F16,2)</f>
        <v>0</v>
      </c>
      <c r="O16">
        <f>rekapitulace!H8</f>
        <v>21</v>
      </c>
      <c r="P16">
        <f>O16/100*H16</f>
        <v>0</v>
      </c>
    </row>
    <row r="17" ht="12.75">
      <c r="D17" s="12" t="s">
        <v>980</v>
      </c>
    </row>
    <row r="18" spans="1:16" ht="38.25">
      <c r="A18" s="6">
        <v>4</v>
      </c>
      <c r="B18" s="6" t="s">
        <v>700</v>
      </c>
      <c r="C18" s="6" t="s">
        <v>45</v>
      </c>
      <c r="D18" s="6" t="s">
        <v>701</v>
      </c>
      <c r="E18" s="6" t="s">
        <v>176</v>
      </c>
      <c r="F18" s="8">
        <v>22</v>
      </c>
      <c r="G18" s="11"/>
      <c r="H18" s="10">
        <f aca="true" t="shared" si="0" ref="H18:H23">ROUND((G18*F18),2)</f>
        <v>0</v>
      </c>
      <c r="O18">
        <f>rekapitulace!H8</f>
        <v>21</v>
      </c>
      <c r="P18">
        <f aca="true" t="shared" si="1" ref="P18:P23">O18/100*H18</f>
        <v>0</v>
      </c>
    </row>
    <row r="19" spans="1:16" ht="25.5">
      <c r="A19" s="6">
        <v>5</v>
      </c>
      <c r="B19" s="6" t="s">
        <v>702</v>
      </c>
      <c r="C19" s="6" t="s">
        <v>45</v>
      </c>
      <c r="D19" s="6" t="s">
        <v>703</v>
      </c>
      <c r="E19" s="6" t="s">
        <v>171</v>
      </c>
      <c r="F19" s="8">
        <v>2</v>
      </c>
      <c r="G19" s="11"/>
      <c r="H19" s="10">
        <f t="shared" si="0"/>
        <v>0</v>
      </c>
      <c r="O19">
        <f>rekapitulace!H8</f>
        <v>21</v>
      </c>
      <c r="P19">
        <f t="shared" si="1"/>
        <v>0</v>
      </c>
    </row>
    <row r="20" spans="1:16" ht="25.5">
      <c r="A20" s="6">
        <v>6</v>
      </c>
      <c r="B20" s="6" t="s">
        <v>704</v>
      </c>
      <c r="C20" s="6" t="s">
        <v>45</v>
      </c>
      <c r="D20" s="6" t="s">
        <v>705</v>
      </c>
      <c r="E20" s="6" t="s">
        <v>171</v>
      </c>
      <c r="F20" s="8">
        <v>2</v>
      </c>
      <c r="G20" s="11"/>
      <c r="H20" s="10">
        <f t="shared" si="0"/>
        <v>0</v>
      </c>
      <c r="O20">
        <f>rekapitulace!H8</f>
        <v>21</v>
      </c>
      <c r="P20">
        <f t="shared" si="1"/>
        <v>0</v>
      </c>
    </row>
    <row r="21" spans="1:16" ht="51">
      <c r="A21" s="6">
        <v>7</v>
      </c>
      <c r="B21" s="6" t="s">
        <v>981</v>
      </c>
      <c r="C21" s="6" t="s">
        <v>45</v>
      </c>
      <c r="D21" s="6" t="s">
        <v>982</v>
      </c>
      <c r="E21" s="6" t="s">
        <v>79</v>
      </c>
      <c r="F21" s="8">
        <v>5.1</v>
      </c>
      <c r="G21" s="11"/>
      <c r="H21" s="10">
        <f t="shared" si="0"/>
        <v>0</v>
      </c>
      <c r="O21">
        <f>rekapitulace!H8</f>
        <v>21</v>
      </c>
      <c r="P21">
        <f t="shared" si="1"/>
        <v>0</v>
      </c>
    </row>
    <row r="22" spans="1:16" ht="51">
      <c r="A22" s="6">
        <v>8</v>
      </c>
      <c r="B22" s="6" t="s">
        <v>314</v>
      </c>
      <c r="C22" s="6" t="s">
        <v>45</v>
      </c>
      <c r="D22" s="6" t="s">
        <v>315</v>
      </c>
      <c r="E22" s="6" t="s">
        <v>79</v>
      </c>
      <c r="F22" s="8">
        <v>5.1</v>
      </c>
      <c r="G22" s="11"/>
      <c r="H22" s="10">
        <f t="shared" si="0"/>
        <v>0</v>
      </c>
      <c r="O22">
        <f>rekapitulace!H8</f>
        <v>21</v>
      </c>
      <c r="P22">
        <f t="shared" si="1"/>
        <v>0</v>
      </c>
    </row>
    <row r="23" spans="1:16" ht="51">
      <c r="A23" s="6">
        <v>9</v>
      </c>
      <c r="B23" s="6" t="s">
        <v>320</v>
      </c>
      <c r="C23" s="6" t="s">
        <v>45</v>
      </c>
      <c r="D23" s="6" t="s">
        <v>321</v>
      </c>
      <c r="E23" s="6" t="s">
        <v>79</v>
      </c>
      <c r="F23" s="8">
        <v>41.9</v>
      </c>
      <c r="G23" s="11"/>
      <c r="H23" s="10">
        <f t="shared" si="0"/>
        <v>0</v>
      </c>
      <c r="O23">
        <f>rekapitulace!H8</f>
        <v>21</v>
      </c>
      <c r="P23">
        <f t="shared" si="1"/>
        <v>0</v>
      </c>
    </row>
    <row r="24" ht="76.5">
      <c r="D24" s="12" t="s">
        <v>983</v>
      </c>
    </row>
    <row r="25" spans="1:16" ht="25.5">
      <c r="A25" s="14">
        <v>10</v>
      </c>
      <c r="B25" s="14" t="s">
        <v>984</v>
      </c>
      <c r="C25" s="14" t="s">
        <v>45</v>
      </c>
      <c r="D25" s="14" t="s">
        <v>985</v>
      </c>
      <c r="E25" s="14" t="s">
        <v>82</v>
      </c>
      <c r="F25" s="8">
        <v>9.54</v>
      </c>
      <c r="G25" s="11"/>
      <c r="H25" s="10">
        <f>ROUND(G25*F25,2)</f>
        <v>0</v>
      </c>
      <c r="O25">
        <f>rekapitulace!H8</f>
        <v>21</v>
      </c>
      <c r="P25">
        <f>O25/100*H25</f>
        <v>0</v>
      </c>
    </row>
    <row r="26" ht="12.75">
      <c r="D26" s="12" t="s">
        <v>986</v>
      </c>
    </row>
    <row r="27" spans="1:16" ht="12.75" customHeight="1">
      <c r="A27" s="13"/>
      <c r="B27" s="13"/>
      <c r="C27" s="13" t="s">
        <v>25</v>
      </c>
      <c r="D27" s="13" t="s">
        <v>87</v>
      </c>
      <c r="E27" s="13"/>
      <c r="F27" s="13"/>
      <c r="G27" s="13"/>
      <c r="H27" s="13">
        <f>SUM(H12:H26)</f>
        <v>0</v>
      </c>
      <c r="P27">
        <f>ROUND(SUM(P12:P26),2)</f>
        <v>0</v>
      </c>
    </row>
    <row r="29" spans="1:8" ht="12.75" customHeight="1">
      <c r="A29" s="7"/>
      <c r="B29" s="7"/>
      <c r="C29" s="7" t="s">
        <v>35</v>
      </c>
      <c r="D29" s="7" t="s">
        <v>332</v>
      </c>
      <c r="E29" s="7"/>
      <c r="F29" s="9"/>
      <c r="G29" s="7"/>
      <c r="H29" s="9"/>
    </row>
    <row r="30" spans="1:16" ht="38.25">
      <c r="A30" s="6">
        <v>11</v>
      </c>
      <c r="B30" s="6" t="s">
        <v>706</v>
      </c>
      <c r="C30" s="6" t="s">
        <v>45</v>
      </c>
      <c r="D30" s="6" t="s">
        <v>707</v>
      </c>
      <c r="E30" s="6" t="s">
        <v>176</v>
      </c>
      <c r="F30" s="8">
        <v>18</v>
      </c>
      <c r="G30" s="11"/>
      <c r="H30" s="10">
        <f>ROUND((G30*F30),2)</f>
        <v>0</v>
      </c>
      <c r="O30">
        <f>rekapitulace!H8</f>
        <v>21</v>
      </c>
      <c r="P30">
        <f>O30/100*H30</f>
        <v>0</v>
      </c>
    </row>
    <row r="31" ht="25.5">
      <c r="D31" s="12" t="s">
        <v>987</v>
      </c>
    </row>
    <row r="32" spans="1:16" ht="25.5">
      <c r="A32" s="6">
        <v>12</v>
      </c>
      <c r="B32" s="6" t="s">
        <v>709</v>
      </c>
      <c r="C32" s="6" t="s">
        <v>45</v>
      </c>
      <c r="D32" s="6" t="s">
        <v>710</v>
      </c>
      <c r="E32" s="6" t="s">
        <v>176</v>
      </c>
      <c r="F32" s="8">
        <v>18</v>
      </c>
      <c r="G32" s="11"/>
      <c r="H32" s="10">
        <f>ROUND((G32*F32),2)</f>
        <v>0</v>
      </c>
      <c r="O32">
        <f>rekapitulace!H8</f>
        <v>21</v>
      </c>
      <c r="P32">
        <f>O32/100*H32</f>
        <v>0</v>
      </c>
    </row>
    <row r="33" spans="1:16" ht="38.25">
      <c r="A33" s="6">
        <v>13</v>
      </c>
      <c r="B33" s="6" t="s">
        <v>988</v>
      </c>
      <c r="C33" s="6" t="s">
        <v>45</v>
      </c>
      <c r="D33" s="6" t="s">
        <v>989</v>
      </c>
      <c r="E33" s="6" t="s">
        <v>79</v>
      </c>
      <c r="F33" s="8">
        <v>270.9</v>
      </c>
      <c r="G33" s="11"/>
      <c r="H33" s="10">
        <f>ROUND((G33*F33),2)</f>
        <v>0</v>
      </c>
      <c r="O33">
        <f>rekapitulace!H8</f>
        <v>21</v>
      </c>
      <c r="P33">
        <f>O33/100*H33</f>
        <v>0</v>
      </c>
    </row>
    <row r="34" ht="63.75">
      <c r="D34" s="12" t="s">
        <v>990</v>
      </c>
    </row>
    <row r="35" spans="1:16" ht="51">
      <c r="A35" s="6">
        <v>14</v>
      </c>
      <c r="B35" s="6" t="s">
        <v>991</v>
      </c>
      <c r="C35" s="6" t="s">
        <v>45</v>
      </c>
      <c r="D35" s="6" t="s">
        <v>992</v>
      </c>
      <c r="E35" s="6" t="s">
        <v>114</v>
      </c>
      <c r="F35" s="8">
        <v>89.916</v>
      </c>
      <c r="G35" s="11"/>
      <c r="H35" s="10">
        <f>ROUND((G35*F35),2)</f>
        <v>0</v>
      </c>
      <c r="O35">
        <f>rekapitulace!H8</f>
        <v>21</v>
      </c>
      <c r="P35">
        <f>O35/100*H35</f>
        <v>0</v>
      </c>
    </row>
    <row r="36" ht="25.5">
      <c r="D36" s="12" t="s">
        <v>993</v>
      </c>
    </row>
    <row r="37" spans="1:16" ht="25.5">
      <c r="A37" s="14">
        <v>15</v>
      </c>
      <c r="B37" s="14" t="s">
        <v>994</v>
      </c>
      <c r="C37" s="14" t="s">
        <v>45</v>
      </c>
      <c r="D37" s="14" t="s">
        <v>995</v>
      </c>
      <c r="E37" s="14" t="s">
        <v>171</v>
      </c>
      <c r="F37" s="8">
        <v>11</v>
      </c>
      <c r="G37" s="11"/>
      <c r="H37" s="10">
        <f>ROUND(G37*F37,2)</f>
        <v>0</v>
      </c>
      <c r="O37">
        <f>rekapitulace!H8</f>
        <v>21</v>
      </c>
      <c r="P37">
        <f>O37/100*H37</f>
        <v>0</v>
      </c>
    </row>
    <row r="38" ht="12.75">
      <c r="D38" s="12" t="s">
        <v>996</v>
      </c>
    </row>
    <row r="39" spans="1:16" ht="38.25">
      <c r="A39" s="14">
        <v>16</v>
      </c>
      <c r="B39" s="14" t="s">
        <v>997</v>
      </c>
      <c r="C39" s="14" t="s">
        <v>45</v>
      </c>
      <c r="D39" s="14" t="s">
        <v>998</v>
      </c>
      <c r="E39" s="14" t="s">
        <v>176</v>
      </c>
      <c r="F39" s="8">
        <v>6</v>
      </c>
      <c r="G39" s="11"/>
      <c r="H39" s="10">
        <f>ROUND(G39*F39,2)</f>
        <v>0</v>
      </c>
      <c r="O39">
        <f>rekapitulace!H8</f>
        <v>21</v>
      </c>
      <c r="P39">
        <f>O39/100*H39</f>
        <v>0</v>
      </c>
    </row>
    <row r="40" ht="12.75">
      <c r="D40" s="12" t="s">
        <v>999</v>
      </c>
    </row>
    <row r="41" spans="1:16" ht="38.25">
      <c r="A41" s="14">
        <v>17</v>
      </c>
      <c r="B41" s="14" t="s">
        <v>1000</v>
      </c>
      <c r="C41" s="14" t="s">
        <v>45</v>
      </c>
      <c r="D41" s="14" t="s">
        <v>1001</v>
      </c>
      <c r="E41" s="14" t="s">
        <v>176</v>
      </c>
      <c r="F41" s="8">
        <v>14</v>
      </c>
      <c r="G41" s="11"/>
      <c r="H41" s="10">
        <f>ROUND(G41*F41,2)</f>
        <v>0</v>
      </c>
      <c r="O41">
        <f>rekapitulace!H8</f>
        <v>21</v>
      </c>
      <c r="P41">
        <f>O41/100*H41</f>
        <v>0</v>
      </c>
    </row>
    <row r="42" ht="12.75">
      <c r="D42" s="12" t="s">
        <v>1002</v>
      </c>
    </row>
    <row r="43" spans="1:16" ht="51">
      <c r="A43" s="6">
        <v>18</v>
      </c>
      <c r="B43" s="6" t="s">
        <v>1003</v>
      </c>
      <c r="C43" s="6" t="s">
        <v>45</v>
      </c>
      <c r="D43" s="6" t="s">
        <v>1004</v>
      </c>
      <c r="E43" s="6" t="s">
        <v>114</v>
      </c>
      <c r="F43" s="8">
        <v>89.916</v>
      </c>
      <c r="G43" s="11"/>
      <c r="H43" s="10">
        <f>ROUND((G43*F43),2)</f>
        <v>0</v>
      </c>
      <c r="O43">
        <f>rekapitulace!H8</f>
        <v>21</v>
      </c>
      <c r="P43">
        <f>O43/100*H43</f>
        <v>0</v>
      </c>
    </row>
    <row r="44" spans="1:16" ht="25.5">
      <c r="A44" s="6">
        <v>19</v>
      </c>
      <c r="B44" s="6" t="s">
        <v>1005</v>
      </c>
      <c r="C44" s="6" t="s">
        <v>45</v>
      </c>
      <c r="D44" s="6" t="s">
        <v>1006</v>
      </c>
      <c r="E44" s="6" t="s">
        <v>82</v>
      </c>
      <c r="F44" s="8">
        <v>0.503</v>
      </c>
      <c r="G44" s="11"/>
      <c r="H44" s="10">
        <f>ROUND((G44*F44),2)</f>
        <v>0</v>
      </c>
      <c r="O44">
        <f>rekapitulace!H8</f>
        <v>21</v>
      </c>
      <c r="P44">
        <f>O44/100*H44</f>
        <v>0</v>
      </c>
    </row>
    <row r="45" ht="63.75">
      <c r="D45" s="12" t="s">
        <v>1007</v>
      </c>
    </row>
    <row r="46" spans="1:16" ht="25.5">
      <c r="A46" s="6">
        <v>20</v>
      </c>
      <c r="B46" s="6" t="s">
        <v>1008</v>
      </c>
      <c r="C46" s="6" t="s">
        <v>45</v>
      </c>
      <c r="D46" s="6" t="s">
        <v>1009</v>
      </c>
      <c r="E46" s="6" t="s">
        <v>82</v>
      </c>
      <c r="F46" s="8">
        <v>1.546</v>
      </c>
      <c r="G46" s="11"/>
      <c r="H46" s="10">
        <f>ROUND((G46*F46),2)</f>
        <v>0</v>
      </c>
      <c r="O46">
        <f>rekapitulace!H8</f>
        <v>21</v>
      </c>
      <c r="P46">
        <f>O46/100*H46</f>
        <v>0</v>
      </c>
    </row>
    <row r="47" ht="51">
      <c r="D47" s="12" t="s">
        <v>1010</v>
      </c>
    </row>
    <row r="48" spans="1:16" ht="51">
      <c r="A48" s="6">
        <v>21</v>
      </c>
      <c r="B48" s="6" t="s">
        <v>711</v>
      </c>
      <c r="C48" s="6" t="s">
        <v>45</v>
      </c>
      <c r="D48" s="6" t="s">
        <v>1011</v>
      </c>
      <c r="E48" s="6" t="s">
        <v>171</v>
      </c>
      <c r="F48" s="8">
        <v>2</v>
      </c>
      <c r="G48" s="11"/>
      <c r="H48" s="10">
        <f>ROUND((G48*F48),2)</f>
        <v>0</v>
      </c>
      <c r="O48">
        <f>rekapitulace!H8</f>
        <v>21</v>
      </c>
      <c r="P48">
        <f>O48/100*H48</f>
        <v>0</v>
      </c>
    </row>
    <row r="49" spans="1:16" ht="25.5">
      <c r="A49" s="6">
        <v>22</v>
      </c>
      <c r="B49" s="6" t="s">
        <v>713</v>
      </c>
      <c r="C49" s="6" t="s">
        <v>45</v>
      </c>
      <c r="D49" s="6" t="s">
        <v>714</v>
      </c>
      <c r="E49" s="6" t="s">
        <v>715</v>
      </c>
      <c r="F49" s="8">
        <v>2.25</v>
      </c>
      <c r="G49" s="11"/>
      <c r="H49" s="10">
        <f>ROUND((G49*F49),2)</f>
        <v>0</v>
      </c>
      <c r="O49">
        <f>rekapitulace!H8</f>
        <v>21</v>
      </c>
      <c r="P49">
        <f>O49/100*H49</f>
        <v>0</v>
      </c>
    </row>
    <row r="50" spans="1:16" ht="25.5">
      <c r="A50" s="6">
        <v>23</v>
      </c>
      <c r="B50" s="6" t="s">
        <v>717</v>
      </c>
      <c r="C50" s="6" t="s">
        <v>45</v>
      </c>
      <c r="D50" s="6" t="s">
        <v>718</v>
      </c>
      <c r="E50" s="6" t="s">
        <v>715</v>
      </c>
      <c r="F50" s="8">
        <v>18</v>
      </c>
      <c r="G50" s="11"/>
      <c r="H50" s="10">
        <f>ROUND((G50*F50),2)</f>
        <v>0</v>
      </c>
      <c r="O50">
        <f>rekapitulace!H8</f>
        <v>21</v>
      </c>
      <c r="P50">
        <f>O50/100*H50</f>
        <v>0</v>
      </c>
    </row>
    <row r="51" ht="25.5">
      <c r="D51" s="12" t="s">
        <v>1012</v>
      </c>
    </row>
    <row r="52" spans="1:16" ht="25.5">
      <c r="A52" s="14">
        <v>24</v>
      </c>
      <c r="B52" s="14" t="s">
        <v>720</v>
      </c>
      <c r="C52" s="14" t="s">
        <v>45</v>
      </c>
      <c r="D52" s="14" t="s">
        <v>721</v>
      </c>
      <c r="E52" s="14" t="s">
        <v>82</v>
      </c>
      <c r="F52" s="8">
        <v>0.954</v>
      </c>
      <c r="G52" s="11"/>
      <c r="H52" s="10">
        <f>ROUND(G52*F52,2)</f>
        <v>0</v>
      </c>
      <c r="O52">
        <f>rekapitulace!H8</f>
        <v>21</v>
      </c>
      <c r="P52">
        <f>O52/100*H52</f>
        <v>0</v>
      </c>
    </row>
    <row r="53" ht="38.25">
      <c r="D53" s="12" t="s">
        <v>1013</v>
      </c>
    </row>
    <row r="54" spans="1:16" ht="25.5">
      <c r="A54" s="6">
        <v>25</v>
      </c>
      <c r="B54" s="6" t="s">
        <v>723</v>
      </c>
      <c r="C54" s="6" t="s">
        <v>45</v>
      </c>
      <c r="D54" s="6" t="s">
        <v>724</v>
      </c>
      <c r="E54" s="6" t="s">
        <v>171</v>
      </c>
      <c r="F54" s="8">
        <v>2</v>
      </c>
      <c r="G54" s="11"/>
      <c r="H54" s="10">
        <f>ROUND((G54*F54),2)</f>
        <v>0</v>
      </c>
      <c r="O54">
        <f>rekapitulace!H8</f>
        <v>21</v>
      </c>
      <c r="P54">
        <f>O54/100*H54</f>
        <v>0</v>
      </c>
    </row>
    <row r="55" spans="1:16" ht="12.75" customHeight="1">
      <c r="A55" s="13"/>
      <c r="B55" s="13"/>
      <c r="C55" s="13" t="s">
        <v>35</v>
      </c>
      <c r="D55" s="13" t="s">
        <v>332</v>
      </c>
      <c r="E55" s="13"/>
      <c r="F55" s="13"/>
      <c r="G55" s="13"/>
      <c r="H55" s="13">
        <f>SUM(H30:H54)</f>
        <v>0</v>
      </c>
      <c r="P55">
        <f>ROUND(SUM(P30:P54),2)</f>
        <v>0</v>
      </c>
    </row>
    <row r="57" spans="1:8" ht="12.75" customHeight="1">
      <c r="A57" s="7"/>
      <c r="B57" s="7"/>
      <c r="C57" s="7" t="s">
        <v>36</v>
      </c>
      <c r="D57" s="7" t="s">
        <v>350</v>
      </c>
      <c r="E57" s="7"/>
      <c r="F57" s="9"/>
      <c r="G57" s="7"/>
      <c r="H57" s="9"/>
    </row>
    <row r="58" spans="1:16" ht="25.5">
      <c r="A58" s="6">
        <v>26</v>
      </c>
      <c r="B58" s="6" t="s">
        <v>351</v>
      </c>
      <c r="C58" s="6" t="s">
        <v>45</v>
      </c>
      <c r="D58" s="6" t="s">
        <v>352</v>
      </c>
      <c r="E58" s="6" t="s">
        <v>79</v>
      </c>
      <c r="F58" s="8">
        <v>5.835</v>
      </c>
      <c r="G58" s="11"/>
      <c r="H58" s="10">
        <f>ROUND((G58*F58),2)</f>
        <v>0</v>
      </c>
      <c r="O58">
        <f>rekapitulace!H8</f>
        <v>21</v>
      </c>
      <c r="P58">
        <f>O58/100*H58</f>
        <v>0</v>
      </c>
    </row>
    <row r="59" ht="76.5">
      <c r="D59" s="12" t="s">
        <v>1014</v>
      </c>
    </row>
    <row r="60" spans="1:16" ht="25.5">
      <c r="A60" s="6">
        <v>27</v>
      </c>
      <c r="B60" s="6" t="s">
        <v>354</v>
      </c>
      <c r="C60" s="6" t="s">
        <v>45</v>
      </c>
      <c r="D60" s="6" t="s">
        <v>355</v>
      </c>
      <c r="E60" s="6" t="s">
        <v>114</v>
      </c>
      <c r="F60" s="8">
        <v>31.85</v>
      </c>
      <c r="G60" s="11"/>
      <c r="H60" s="10">
        <f>ROUND((G60*F60),2)</f>
        <v>0</v>
      </c>
      <c r="O60">
        <f>rekapitulace!H8</f>
        <v>21</v>
      </c>
      <c r="P60">
        <f>O60/100*H60</f>
        <v>0</v>
      </c>
    </row>
    <row r="61" ht="51">
      <c r="D61" s="12" t="s">
        <v>1015</v>
      </c>
    </row>
    <row r="62" spans="1:16" ht="25.5">
      <c r="A62" s="6">
        <v>28</v>
      </c>
      <c r="B62" s="6" t="s">
        <v>360</v>
      </c>
      <c r="C62" s="6" t="s">
        <v>45</v>
      </c>
      <c r="D62" s="6" t="s">
        <v>361</v>
      </c>
      <c r="E62" s="6" t="s">
        <v>114</v>
      </c>
      <c r="F62" s="8">
        <v>31.85</v>
      </c>
      <c r="G62" s="11"/>
      <c r="H62" s="10">
        <f>ROUND((G62*F62),2)</f>
        <v>0</v>
      </c>
      <c r="O62">
        <f>rekapitulace!H8</f>
        <v>21</v>
      </c>
      <c r="P62">
        <f>O62/100*H62</f>
        <v>0</v>
      </c>
    </row>
    <row r="63" spans="1:16" ht="25.5">
      <c r="A63" s="6">
        <v>29</v>
      </c>
      <c r="B63" s="6" t="s">
        <v>362</v>
      </c>
      <c r="C63" s="6" t="s">
        <v>45</v>
      </c>
      <c r="D63" s="6" t="s">
        <v>363</v>
      </c>
      <c r="E63" s="6" t="s">
        <v>82</v>
      </c>
      <c r="F63" s="8">
        <v>0.584</v>
      </c>
      <c r="G63" s="11"/>
      <c r="H63" s="10">
        <f>ROUND((G63*F63),2)</f>
        <v>0</v>
      </c>
      <c r="O63">
        <f>rekapitulace!H8</f>
        <v>21</v>
      </c>
      <c r="P63">
        <f>O63/100*H63</f>
        <v>0</v>
      </c>
    </row>
    <row r="64" ht="25.5">
      <c r="D64" s="12" t="s">
        <v>1016</v>
      </c>
    </row>
    <row r="65" spans="1:16" ht="38.25">
      <c r="A65" s="6">
        <v>30</v>
      </c>
      <c r="B65" s="6" t="s">
        <v>1017</v>
      </c>
      <c r="C65" s="6" t="s">
        <v>45</v>
      </c>
      <c r="D65" s="6" t="s">
        <v>1018</v>
      </c>
      <c r="E65" s="6" t="s">
        <v>171</v>
      </c>
      <c r="F65" s="8">
        <v>13</v>
      </c>
      <c r="G65" s="11"/>
      <c r="H65" s="10">
        <f>ROUND((G65*F65),2)</f>
        <v>0</v>
      </c>
      <c r="O65">
        <f>rekapitulace!H8</f>
        <v>21</v>
      </c>
      <c r="P65">
        <f>O65/100*H65</f>
        <v>0</v>
      </c>
    </row>
    <row r="66" ht="51">
      <c r="D66" s="12" t="s">
        <v>1019</v>
      </c>
    </row>
    <row r="67" spans="1:16" ht="25.5">
      <c r="A67" s="14">
        <v>31</v>
      </c>
      <c r="B67" s="14" t="s">
        <v>1020</v>
      </c>
      <c r="C67" s="14" t="s">
        <v>45</v>
      </c>
      <c r="D67" s="14" t="s">
        <v>1021</v>
      </c>
      <c r="E67" s="14" t="s">
        <v>176</v>
      </c>
      <c r="F67" s="8">
        <v>25.3</v>
      </c>
      <c r="G67" s="11"/>
      <c r="H67" s="10">
        <f>ROUND(G67*F67,2)</f>
        <v>0</v>
      </c>
      <c r="O67">
        <f>rekapitulace!H8</f>
        <v>21</v>
      </c>
      <c r="P67">
        <f>O67/100*H67</f>
        <v>0</v>
      </c>
    </row>
    <row r="68" ht="12.75">
      <c r="D68" s="12" t="s">
        <v>1022</v>
      </c>
    </row>
    <row r="69" spans="1:16" ht="51">
      <c r="A69" s="6">
        <v>32</v>
      </c>
      <c r="B69" s="6" t="s">
        <v>1023</v>
      </c>
      <c r="C69" s="6" t="s">
        <v>45</v>
      </c>
      <c r="D69" s="6" t="s">
        <v>1024</v>
      </c>
      <c r="E69" s="6" t="s">
        <v>176</v>
      </c>
      <c r="F69" s="8">
        <v>24.5</v>
      </c>
      <c r="G69" s="11"/>
      <c r="H69" s="10">
        <f>ROUND((G69*F69),2)</f>
        <v>0</v>
      </c>
      <c r="O69">
        <f>rekapitulace!H8</f>
        <v>21</v>
      </c>
      <c r="P69">
        <f>O69/100*H69</f>
        <v>0</v>
      </c>
    </row>
    <row r="70" spans="1:16" ht="12.75" customHeight="1">
      <c r="A70" s="13"/>
      <c r="B70" s="13"/>
      <c r="C70" s="13" t="s">
        <v>36</v>
      </c>
      <c r="D70" s="13" t="s">
        <v>350</v>
      </c>
      <c r="E70" s="13"/>
      <c r="F70" s="13"/>
      <c r="G70" s="13"/>
      <c r="H70" s="13">
        <f>SUM(H58:H69)</f>
        <v>0</v>
      </c>
      <c r="P70">
        <f>ROUND(SUM(P58:P69),2)</f>
        <v>0</v>
      </c>
    </row>
    <row r="72" spans="1:8" ht="12.75" customHeight="1">
      <c r="A72" s="7"/>
      <c r="B72" s="7"/>
      <c r="C72" s="7" t="s">
        <v>37</v>
      </c>
      <c r="D72" s="7" t="s">
        <v>142</v>
      </c>
      <c r="E72" s="7"/>
      <c r="F72" s="9"/>
      <c r="G72" s="7"/>
      <c r="H72" s="9"/>
    </row>
    <row r="73" spans="1:16" ht="25.5">
      <c r="A73" s="6">
        <v>33</v>
      </c>
      <c r="B73" s="6" t="s">
        <v>368</v>
      </c>
      <c r="C73" s="6" t="s">
        <v>45</v>
      </c>
      <c r="D73" s="6" t="s">
        <v>369</v>
      </c>
      <c r="E73" s="6" t="s">
        <v>114</v>
      </c>
      <c r="F73" s="8">
        <v>6.3</v>
      </c>
      <c r="G73" s="11"/>
      <c r="H73" s="10">
        <f>ROUND((G73*F73),2)</f>
        <v>0</v>
      </c>
      <c r="O73">
        <f>rekapitulace!H8</f>
        <v>21</v>
      </c>
      <c r="P73">
        <f>O73/100*H73</f>
        <v>0</v>
      </c>
    </row>
    <row r="74" ht="38.25">
      <c r="D74" s="12" t="s">
        <v>1025</v>
      </c>
    </row>
    <row r="75" spans="1:16" ht="12.75" customHeight="1">
      <c r="A75" s="13"/>
      <c r="B75" s="13"/>
      <c r="C75" s="13" t="s">
        <v>37</v>
      </c>
      <c r="D75" s="13" t="s">
        <v>142</v>
      </c>
      <c r="E75" s="13"/>
      <c r="F75" s="13"/>
      <c r="G75" s="13"/>
      <c r="H75" s="13">
        <f>SUM(H73:H74)</f>
        <v>0</v>
      </c>
      <c r="P75">
        <f>ROUND(SUM(P73:P74),2)</f>
        <v>0</v>
      </c>
    </row>
    <row r="77" spans="1:8" ht="12.75" customHeight="1">
      <c r="A77" s="7"/>
      <c r="B77" s="7"/>
      <c r="C77" s="7" t="s">
        <v>38</v>
      </c>
      <c r="D77" s="7" t="s">
        <v>381</v>
      </c>
      <c r="E77" s="7"/>
      <c r="F77" s="9"/>
      <c r="G77" s="7"/>
      <c r="H77" s="9"/>
    </row>
    <row r="78" spans="1:16" ht="25.5">
      <c r="A78" s="6">
        <v>34</v>
      </c>
      <c r="B78" s="6" t="s">
        <v>382</v>
      </c>
      <c r="C78" s="6" t="s">
        <v>45</v>
      </c>
      <c r="D78" s="6" t="s">
        <v>383</v>
      </c>
      <c r="E78" s="6" t="s">
        <v>114</v>
      </c>
      <c r="F78" s="8">
        <v>54</v>
      </c>
      <c r="G78" s="11"/>
      <c r="H78" s="10">
        <f>ROUND((G78*F78),2)</f>
        <v>0</v>
      </c>
      <c r="O78">
        <f>rekapitulace!H8</f>
        <v>21</v>
      </c>
      <c r="P78">
        <f>O78/100*H78</f>
        <v>0</v>
      </c>
    </row>
    <row r="79" spans="1:16" ht="38.25">
      <c r="A79" s="6">
        <v>35</v>
      </c>
      <c r="B79" s="6" t="s">
        <v>385</v>
      </c>
      <c r="C79" s="6" t="s">
        <v>45</v>
      </c>
      <c r="D79" s="6" t="s">
        <v>386</v>
      </c>
      <c r="E79" s="6" t="s">
        <v>114</v>
      </c>
      <c r="F79" s="8">
        <v>54</v>
      </c>
      <c r="G79" s="11"/>
      <c r="H79" s="10">
        <f>ROUND((G79*F79),2)</f>
        <v>0</v>
      </c>
      <c r="O79">
        <f>rekapitulace!H8</f>
        <v>21</v>
      </c>
      <c r="P79">
        <f>O79/100*H79</f>
        <v>0</v>
      </c>
    </row>
    <row r="80" ht="25.5">
      <c r="D80" s="12" t="s">
        <v>1026</v>
      </c>
    </row>
    <row r="81" spans="1:16" ht="38.25">
      <c r="A81" s="6">
        <v>36</v>
      </c>
      <c r="B81" s="6" t="s">
        <v>388</v>
      </c>
      <c r="C81" s="6" t="s">
        <v>45</v>
      </c>
      <c r="D81" s="6" t="s">
        <v>389</v>
      </c>
      <c r="E81" s="6" t="s">
        <v>114</v>
      </c>
      <c r="F81" s="8">
        <v>54</v>
      </c>
      <c r="G81" s="11"/>
      <c r="H81" s="10">
        <f>ROUND((G81*F81),2)</f>
        <v>0</v>
      </c>
      <c r="O81">
        <f>rekapitulace!H8</f>
        <v>21</v>
      </c>
      <c r="P81">
        <f>O81/100*H81</f>
        <v>0</v>
      </c>
    </row>
    <row r="82" ht="25.5">
      <c r="D82" s="12" t="s">
        <v>1027</v>
      </c>
    </row>
    <row r="83" spans="1:16" ht="25.5">
      <c r="A83" s="6">
        <v>37</v>
      </c>
      <c r="B83" s="6" t="s">
        <v>391</v>
      </c>
      <c r="C83" s="6" t="s">
        <v>45</v>
      </c>
      <c r="D83" s="6" t="s">
        <v>392</v>
      </c>
      <c r="E83" s="6" t="s">
        <v>114</v>
      </c>
      <c r="F83" s="8">
        <v>54</v>
      </c>
      <c r="G83" s="11"/>
      <c r="H83" s="10">
        <f>ROUND((G83*F83),2)</f>
        <v>0</v>
      </c>
      <c r="O83">
        <f>rekapitulace!H8</f>
        <v>21</v>
      </c>
      <c r="P83">
        <f>O83/100*H83</f>
        <v>0</v>
      </c>
    </row>
    <row r="84" spans="1:16" ht="25.5">
      <c r="A84" s="6">
        <v>38</v>
      </c>
      <c r="B84" s="6" t="s">
        <v>393</v>
      </c>
      <c r="C84" s="6" t="s">
        <v>45</v>
      </c>
      <c r="D84" s="6" t="s">
        <v>394</v>
      </c>
      <c r="E84" s="6" t="s">
        <v>114</v>
      </c>
      <c r="F84" s="8">
        <v>54</v>
      </c>
      <c r="G84" s="11"/>
      <c r="H84" s="10">
        <f>ROUND((G84*F84),2)</f>
        <v>0</v>
      </c>
      <c r="O84">
        <f>rekapitulace!H8</f>
        <v>21</v>
      </c>
      <c r="P84">
        <f>O84/100*H84</f>
        <v>0</v>
      </c>
    </row>
    <row r="85" spans="1:16" ht="51">
      <c r="A85" s="6">
        <v>39</v>
      </c>
      <c r="B85" s="6" t="s">
        <v>395</v>
      </c>
      <c r="C85" s="6" t="s">
        <v>45</v>
      </c>
      <c r="D85" s="6" t="s">
        <v>396</v>
      </c>
      <c r="E85" s="6" t="s">
        <v>114</v>
      </c>
      <c r="F85" s="8">
        <v>54</v>
      </c>
      <c r="G85" s="11"/>
      <c r="H85" s="10">
        <f>ROUND((G85*F85),2)</f>
        <v>0</v>
      </c>
      <c r="O85">
        <f>rekapitulace!H8</f>
        <v>21</v>
      </c>
      <c r="P85">
        <f>O85/100*H85</f>
        <v>0</v>
      </c>
    </row>
    <row r="86" spans="1:16" ht="12.75" customHeight="1">
      <c r="A86" s="13"/>
      <c r="B86" s="13"/>
      <c r="C86" s="13" t="s">
        <v>38</v>
      </c>
      <c r="D86" s="13" t="s">
        <v>381</v>
      </c>
      <c r="E86" s="13"/>
      <c r="F86" s="13"/>
      <c r="G86" s="13"/>
      <c r="H86" s="13">
        <f>SUM(H78:H85)</f>
        <v>0</v>
      </c>
      <c r="P86">
        <f>ROUND(SUM(P78:P85),2)</f>
        <v>0</v>
      </c>
    </row>
    <row r="88" spans="1:8" ht="12.75" customHeight="1">
      <c r="A88" s="7"/>
      <c r="B88" s="7"/>
      <c r="C88" s="7" t="s">
        <v>398</v>
      </c>
      <c r="D88" s="7" t="s">
        <v>397</v>
      </c>
      <c r="E88" s="7"/>
      <c r="F88" s="9"/>
      <c r="G88" s="7"/>
      <c r="H88" s="9"/>
    </row>
    <row r="89" spans="1:16" ht="38.25">
      <c r="A89" s="6">
        <v>40</v>
      </c>
      <c r="B89" s="6" t="s">
        <v>399</v>
      </c>
      <c r="C89" s="6" t="s">
        <v>45</v>
      </c>
      <c r="D89" s="6" t="s">
        <v>400</v>
      </c>
      <c r="E89" s="6" t="s">
        <v>114</v>
      </c>
      <c r="F89" s="8">
        <v>14.957</v>
      </c>
      <c r="G89" s="11"/>
      <c r="H89" s="10">
        <f>ROUND((G89*F89),2)</f>
        <v>0</v>
      </c>
      <c r="O89">
        <f>rekapitulace!H8</f>
        <v>21</v>
      </c>
      <c r="P89">
        <f>O89/100*H89</f>
        <v>0</v>
      </c>
    </row>
    <row r="90" ht="51">
      <c r="D90" s="12" t="s">
        <v>1028</v>
      </c>
    </row>
    <row r="91" spans="1:16" ht="25.5">
      <c r="A91" s="14">
        <v>41</v>
      </c>
      <c r="B91" s="14" t="s">
        <v>402</v>
      </c>
      <c r="C91" s="14" t="s">
        <v>45</v>
      </c>
      <c r="D91" s="14" t="s">
        <v>403</v>
      </c>
      <c r="E91" s="14" t="s">
        <v>82</v>
      </c>
      <c r="F91" s="8">
        <v>0.005</v>
      </c>
      <c r="G91" s="11"/>
      <c r="H91" s="10">
        <f>ROUND(G91*F91,2)</f>
        <v>0</v>
      </c>
      <c r="O91">
        <f>rekapitulace!H8</f>
        <v>21</v>
      </c>
      <c r="P91">
        <f>O91/100*H91</f>
        <v>0</v>
      </c>
    </row>
    <row r="92" ht="12.75">
      <c r="D92" s="12" t="s">
        <v>1029</v>
      </c>
    </row>
    <row r="93" spans="1:16" ht="38.25">
      <c r="A93" s="6">
        <v>42</v>
      </c>
      <c r="B93" s="6" t="s">
        <v>405</v>
      </c>
      <c r="C93" s="6" t="s">
        <v>45</v>
      </c>
      <c r="D93" s="6" t="s">
        <v>406</v>
      </c>
      <c r="E93" s="6" t="s">
        <v>114</v>
      </c>
      <c r="F93" s="8">
        <v>29.914</v>
      </c>
      <c r="G93" s="11"/>
      <c r="H93" s="10">
        <f>ROUND((G93*F93),2)</f>
        <v>0</v>
      </c>
      <c r="O93">
        <f>rekapitulace!H8</f>
        <v>21</v>
      </c>
      <c r="P93">
        <f>O93/100*H93</f>
        <v>0</v>
      </c>
    </row>
    <row r="94" ht="25.5">
      <c r="D94" s="12" t="s">
        <v>1030</v>
      </c>
    </row>
    <row r="95" spans="1:16" ht="51">
      <c r="A95" s="14">
        <v>43</v>
      </c>
      <c r="B95" s="14" t="s">
        <v>408</v>
      </c>
      <c r="C95" s="14" t="s">
        <v>45</v>
      </c>
      <c r="D95" s="14" t="s">
        <v>409</v>
      </c>
      <c r="E95" s="14" t="s">
        <v>82</v>
      </c>
      <c r="F95" s="8">
        <v>0.013</v>
      </c>
      <c r="G95" s="11"/>
      <c r="H95" s="10">
        <f>ROUND(G95*F95,2)</f>
        <v>0</v>
      </c>
      <c r="O95">
        <f>rekapitulace!H8</f>
        <v>21</v>
      </c>
      <c r="P95">
        <f>O95/100*H95</f>
        <v>0</v>
      </c>
    </row>
    <row r="96" ht="12.75">
      <c r="D96" s="12" t="s">
        <v>1031</v>
      </c>
    </row>
    <row r="97" spans="1:16" ht="51">
      <c r="A97" s="6">
        <v>44</v>
      </c>
      <c r="B97" s="6" t="s">
        <v>411</v>
      </c>
      <c r="C97" s="6" t="s">
        <v>45</v>
      </c>
      <c r="D97" s="6" t="s">
        <v>412</v>
      </c>
      <c r="E97" s="6" t="s">
        <v>82</v>
      </c>
      <c r="F97" s="8">
        <v>0.018</v>
      </c>
      <c r="G97" s="11"/>
      <c r="H97" s="10">
        <f>ROUND((G97*F97),2)</f>
        <v>0</v>
      </c>
      <c r="O97">
        <f>rekapitulace!H8</f>
        <v>21</v>
      </c>
      <c r="P97">
        <f>O97/100*H97</f>
        <v>0</v>
      </c>
    </row>
    <row r="98" spans="1:16" ht="12.75" customHeight="1">
      <c r="A98" s="13"/>
      <c r="B98" s="13"/>
      <c r="C98" s="13" t="s">
        <v>398</v>
      </c>
      <c r="D98" s="13" t="s">
        <v>397</v>
      </c>
      <c r="E98" s="13"/>
      <c r="F98" s="13"/>
      <c r="G98" s="13"/>
      <c r="H98" s="13">
        <f>SUM(H89:H97)</f>
        <v>0</v>
      </c>
      <c r="P98">
        <f>ROUND(SUM(P89:P97),2)</f>
        <v>0</v>
      </c>
    </row>
    <row r="100" spans="1:8" ht="12.75" customHeight="1">
      <c r="A100" s="7"/>
      <c r="B100" s="7"/>
      <c r="C100" s="7" t="s">
        <v>737</v>
      </c>
      <c r="D100" s="7" t="s">
        <v>736</v>
      </c>
      <c r="E100" s="7"/>
      <c r="F100" s="9"/>
      <c r="G100" s="7"/>
      <c r="H100" s="9"/>
    </row>
    <row r="101" spans="1:16" ht="25.5">
      <c r="A101" s="6">
        <v>45</v>
      </c>
      <c r="B101" s="6" t="s">
        <v>1032</v>
      </c>
      <c r="C101" s="6" t="s">
        <v>45</v>
      </c>
      <c r="D101" s="6" t="s">
        <v>1033</v>
      </c>
      <c r="E101" s="6" t="s">
        <v>223</v>
      </c>
      <c r="F101" s="8">
        <v>2</v>
      </c>
      <c r="G101" s="11"/>
      <c r="H101" s="10">
        <f>ROUND((G101*F101),2)</f>
        <v>0</v>
      </c>
      <c r="O101">
        <f>rekapitulace!H8</f>
        <v>21</v>
      </c>
      <c r="P101">
        <f>O101/100*H101</f>
        <v>0</v>
      </c>
    </row>
    <row r="102" spans="1:16" ht="25.5">
      <c r="A102" s="6">
        <v>46</v>
      </c>
      <c r="B102" s="6" t="s">
        <v>740</v>
      </c>
      <c r="C102" s="6" t="s">
        <v>45</v>
      </c>
      <c r="D102" s="6" t="s">
        <v>741</v>
      </c>
      <c r="E102" s="6" t="s">
        <v>223</v>
      </c>
      <c r="F102" s="8">
        <v>1</v>
      </c>
      <c r="G102" s="11"/>
      <c r="H102" s="10">
        <f>ROUND((G102*F102),2)</f>
        <v>0</v>
      </c>
      <c r="O102">
        <f>rekapitulace!H8</f>
        <v>21</v>
      </c>
      <c r="P102">
        <f>O102/100*H102</f>
        <v>0</v>
      </c>
    </row>
    <row r="103" ht="25.5">
      <c r="D103" s="12" t="s">
        <v>742</v>
      </c>
    </row>
    <row r="104" spans="1:16" ht="51">
      <c r="A104" s="6">
        <v>47</v>
      </c>
      <c r="B104" s="6" t="s">
        <v>1034</v>
      </c>
      <c r="C104" s="6" t="s">
        <v>45</v>
      </c>
      <c r="D104" s="6" t="s">
        <v>1035</v>
      </c>
      <c r="E104" s="6" t="s">
        <v>223</v>
      </c>
      <c r="F104" s="8">
        <v>1</v>
      </c>
      <c r="G104" s="11"/>
      <c r="H104" s="10">
        <f>ROUND((G104*F104),2)</f>
        <v>0</v>
      </c>
      <c r="O104">
        <f>rekapitulace!H8</f>
        <v>21</v>
      </c>
      <c r="P104">
        <f>O104/100*H104</f>
        <v>0</v>
      </c>
    </row>
    <row r="105" spans="1:16" ht="38.25">
      <c r="A105" s="6">
        <v>48</v>
      </c>
      <c r="B105" s="6" t="s">
        <v>745</v>
      </c>
      <c r="C105" s="6" t="s">
        <v>45</v>
      </c>
      <c r="D105" s="6" t="s">
        <v>746</v>
      </c>
      <c r="E105" s="6" t="s">
        <v>82</v>
      </c>
      <c r="F105" s="8">
        <v>2.55</v>
      </c>
      <c r="G105" s="11"/>
      <c r="H105" s="10">
        <f>ROUND((G105*F105),2)</f>
        <v>0</v>
      </c>
      <c r="O105">
        <f>rekapitulace!H8</f>
        <v>21</v>
      </c>
      <c r="P105">
        <f>O105/100*H105</f>
        <v>0</v>
      </c>
    </row>
    <row r="106" spans="1:16" ht="12.75" customHeight="1">
      <c r="A106" s="13"/>
      <c r="B106" s="13"/>
      <c r="C106" s="13" t="s">
        <v>737</v>
      </c>
      <c r="D106" s="13" t="s">
        <v>736</v>
      </c>
      <c r="E106" s="13"/>
      <c r="F106" s="13"/>
      <c r="G106" s="13"/>
      <c r="H106" s="13">
        <f>SUM(H101:H105)</f>
        <v>0</v>
      </c>
      <c r="P106">
        <f>ROUND(SUM(P101:P105),2)</f>
        <v>0</v>
      </c>
    </row>
    <row r="108" spans="1:8" ht="12.75" customHeight="1">
      <c r="A108" s="7"/>
      <c r="B108" s="7"/>
      <c r="C108" s="7" t="s">
        <v>199</v>
      </c>
      <c r="D108" s="7" t="s">
        <v>446</v>
      </c>
      <c r="E108" s="7"/>
      <c r="F108" s="9"/>
      <c r="G108" s="7"/>
      <c r="H108" s="9"/>
    </row>
    <row r="109" spans="1:16" ht="25.5">
      <c r="A109" s="6">
        <v>49</v>
      </c>
      <c r="B109" s="6" t="s">
        <v>1036</v>
      </c>
      <c r="C109" s="6" t="s">
        <v>45</v>
      </c>
      <c r="D109" s="6" t="s">
        <v>1037</v>
      </c>
      <c r="E109" s="6" t="s">
        <v>176</v>
      </c>
      <c r="F109" s="8">
        <v>24.5</v>
      </c>
      <c r="G109" s="11"/>
      <c r="H109" s="10">
        <f>ROUND((G109*F109),2)</f>
        <v>0</v>
      </c>
      <c r="O109">
        <f>rekapitulace!H8</f>
        <v>21</v>
      </c>
      <c r="P109">
        <f>O109/100*H109</f>
        <v>0</v>
      </c>
    </row>
    <row r="110" spans="1:16" ht="38.25">
      <c r="A110" s="6">
        <v>50</v>
      </c>
      <c r="B110" s="6" t="s">
        <v>1038</v>
      </c>
      <c r="C110" s="6" t="s">
        <v>45</v>
      </c>
      <c r="D110" s="6" t="s">
        <v>1039</v>
      </c>
      <c r="E110" s="6" t="s">
        <v>176</v>
      </c>
      <c r="F110" s="8">
        <v>25</v>
      </c>
      <c r="G110" s="11"/>
      <c r="H110" s="10">
        <f>ROUND((G110*F110),2)</f>
        <v>0</v>
      </c>
      <c r="O110">
        <f>rekapitulace!H8</f>
        <v>21</v>
      </c>
      <c r="P110">
        <f>O110/100*H110</f>
        <v>0</v>
      </c>
    </row>
    <row r="111" ht="25.5">
      <c r="D111" s="12" t="s">
        <v>1040</v>
      </c>
    </row>
    <row r="112" spans="1:16" ht="38.25">
      <c r="A112" s="6">
        <v>51</v>
      </c>
      <c r="B112" s="6" t="s">
        <v>1041</v>
      </c>
      <c r="C112" s="6" t="s">
        <v>45</v>
      </c>
      <c r="D112" s="6" t="s">
        <v>1042</v>
      </c>
      <c r="E112" s="6" t="s">
        <v>114</v>
      </c>
      <c r="F112" s="8">
        <v>2.5</v>
      </c>
      <c r="G112" s="11"/>
      <c r="H112" s="10">
        <f>ROUND((G112*F112),2)</f>
        <v>0</v>
      </c>
      <c r="O112">
        <f>rekapitulace!H8</f>
        <v>21</v>
      </c>
      <c r="P112">
        <f>O112/100*H112</f>
        <v>0</v>
      </c>
    </row>
    <row r="113" ht="25.5">
      <c r="D113" s="12" t="s">
        <v>1043</v>
      </c>
    </row>
    <row r="114" spans="1:16" ht="25.5">
      <c r="A114" s="6">
        <v>52</v>
      </c>
      <c r="B114" s="6" t="s">
        <v>454</v>
      </c>
      <c r="C114" s="6" t="s">
        <v>45</v>
      </c>
      <c r="D114" s="6" t="s">
        <v>455</v>
      </c>
      <c r="E114" s="6" t="s">
        <v>114</v>
      </c>
      <c r="F114" s="8">
        <v>0.89</v>
      </c>
      <c r="G114" s="11"/>
      <c r="H114" s="10">
        <f>ROUND((G114*F114),2)</f>
        <v>0</v>
      </c>
      <c r="O114">
        <f>rekapitulace!H8</f>
        <v>21</v>
      </c>
      <c r="P114">
        <f>O114/100*H114</f>
        <v>0</v>
      </c>
    </row>
    <row r="115" ht="38.25">
      <c r="D115" s="12" t="s">
        <v>1044</v>
      </c>
    </row>
    <row r="116" spans="1:16" ht="38.25">
      <c r="A116" s="6">
        <v>53</v>
      </c>
      <c r="B116" s="6" t="s">
        <v>457</v>
      </c>
      <c r="C116" s="6" t="s">
        <v>45</v>
      </c>
      <c r="D116" s="6" t="s">
        <v>458</v>
      </c>
      <c r="E116" s="6" t="s">
        <v>176</v>
      </c>
      <c r="F116" s="8">
        <v>4.9</v>
      </c>
      <c r="G116" s="11"/>
      <c r="H116" s="10">
        <f>ROUND((G116*F116),2)</f>
        <v>0</v>
      </c>
      <c r="O116">
        <f>rekapitulace!H8</f>
        <v>21</v>
      </c>
      <c r="P116">
        <f>O116/100*H116</f>
        <v>0</v>
      </c>
    </row>
    <row r="117" ht="38.25">
      <c r="D117" s="12" t="s">
        <v>1045</v>
      </c>
    </row>
    <row r="118" spans="1:16" ht="38.25">
      <c r="A118" s="6">
        <v>54</v>
      </c>
      <c r="B118" s="6" t="s">
        <v>460</v>
      </c>
      <c r="C118" s="6" t="s">
        <v>45</v>
      </c>
      <c r="D118" s="6" t="s">
        <v>461</v>
      </c>
      <c r="E118" s="6" t="s">
        <v>176</v>
      </c>
      <c r="F118" s="8">
        <v>1.65</v>
      </c>
      <c r="G118" s="11"/>
      <c r="H118" s="10">
        <f>ROUND((G118*F118),2)</f>
        <v>0</v>
      </c>
      <c r="O118">
        <f>rekapitulace!H8</f>
        <v>21</v>
      </c>
      <c r="P118">
        <f>O118/100*H118</f>
        <v>0</v>
      </c>
    </row>
    <row r="119" ht="38.25">
      <c r="D119" s="12" t="s">
        <v>1046</v>
      </c>
    </row>
    <row r="120" spans="1:16" ht="25.5">
      <c r="A120" s="6">
        <v>55</v>
      </c>
      <c r="B120" s="6" t="s">
        <v>1047</v>
      </c>
      <c r="C120" s="6" t="s">
        <v>45</v>
      </c>
      <c r="D120" s="6" t="s">
        <v>1048</v>
      </c>
      <c r="E120" s="6" t="s">
        <v>171</v>
      </c>
      <c r="F120" s="8">
        <v>20</v>
      </c>
      <c r="G120" s="11"/>
      <c r="H120" s="10">
        <f>ROUND((G120*F120),2)</f>
        <v>0</v>
      </c>
      <c r="O120">
        <f>rekapitulace!H8</f>
        <v>21</v>
      </c>
      <c r="P120">
        <f>O120/100*H120</f>
        <v>0</v>
      </c>
    </row>
    <row r="121" spans="1:16" ht="51">
      <c r="A121" s="6">
        <v>56</v>
      </c>
      <c r="B121" s="6" t="s">
        <v>1049</v>
      </c>
      <c r="C121" s="6" t="s">
        <v>45</v>
      </c>
      <c r="D121" s="6" t="s">
        <v>1050</v>
      </c>
      <c r="E121" s="6" t="s">
        <v>171</v>
      </c>
      <c r="F121" s="8">
        <v>24</v>
      </c>
      <c r="G121" s="11"/>
      <c r="H121" s="10">
        <f>ROUND((G121*F121),2)</f>
        <v>0</v>
      </c>
      <c r="O121">
        <f>rekapitulace!H8</f>
        <v>21</v>
      </c>
      <c r="P121">
        <f>O121/100*H121</f>
        <v>0</v>
      </c>
    </row>
    <row r="122" ht="25.5">
      <c r="D122" s="12" t="s">
        <v>1051</v>
      </c>
    </row>
    <row r="123" spans="1:16" ht="51">
      <c r="A123" s="6">
        <v>57</v>
      </c>
      <c r="B123" s="6" t="s">
        <v>761</v>
      </c>
      <c r="C123" s="6" t="s">
        <v>45</v>
      </c>
      <c r="D123" s="6" t="s">
        <v>762</v>
      </c>
      <c r="E123" s="6" t="s">
        <v>171</v>
      </c>
      <c r="F123" s="8">
        <v>474</v>
      </c>
      <c r="G123" s="11"/>
      <c r="H123" s="10">
        <f>ROUND((G123*F123),2)</f>
        <v>0</v>
      </c>
      <c r="O123">
        <f>rekapitulace!H8</f>
        <v>21</v>
      </c>
      <c r="P123">
        <f>O123/100*H123</f>
        <v>0</v>
      </c>
    </row>
    <row r="124" ht="51">
      <c r="D124" s="12" t="s">
        <v>1052</v>
      </c>
    </row>
    <row r="125" spans="1:16" ht="38.25">
      <c r="A125" s="6">
        <v>58</v>
      </c>
      <c r="B125" s="6" t="s">
        <v>764</v>
      </c>
      <c r="C125" s="6" t="s">
        <v>45</v>
      </c>
      <c r="D125" s="6" t="s">
        <v>765</v>
      </c>
      <c r="E125" s="6" t="s">
        <v>171</v>
      </c>
      <c r="F125" s="8">
        <v>474</v>
      </c>
      <c r="G125" s="11"/>
      <c r="H125" s="10">
        <f>ROUND((G125*F125),2)</f>
        <v>0</v>
      </c>
      <c r="O125">
        <f>rekapitulace!H8</f>
        <v>21</v>
      </c>
      <c r="P125">
        <f>O125/100*H125</f>
        <v>0</v>
      </c>
    </row>
    <row r="126" spans="1:16" ht="38.25">
      <c r="A126" s="6">
        <v>59</v>
      </c>
      <c r="B126" s="6" t="s">
        <v>1053</v>
      </c>
      <c r="C126" s="6" t="s">
        <v>45</v>
      </c>
      <c r="D126" s="6" t="s">
        <v>1054</v>
      </c>
      <c r="E126" s="6" t="s">
        <v>171</v>
      </c>
      <c r="F126" s="8">
        <v>24</v>
      </c>
      <c r="G126" s="11"/>
      <c r="H126" s="10">
        <f>ROUND((G126*F126),2)</f>
        <v>0</v>
      </c>
      <c r="O126">
        <f>rekapitulace!H8</f>
        <v>21</v>
      </c>
      <c r="P126">
        <f>O126/100*H126</f>
        <v>0</v>
      </c>
    </row>
    <row r="127" spans="1:16" ht="51">
      <c r="A127" s="6">
        <v>60</v>
      </c>
      <c r="B127" s="6" t="s">
        <v>767</v>
      </c>
      <c r="C127" s="6" t="s">
        <v>45</v>
      </c>
      <c r="D127" s="6" t="s">
        <v>768</v>
      </c>
      <c r="E127" s="6" t="s">
        <v>79</v>
      </c>
      <c r="F127" s="8">
        <v>1.3</v>
      </c>
      <c r="G127" s="11"/>
      <c r="H127" s="10">
        <f>ROUND((G127*F127),2)</f>
        <v>0</v>
      </c>
      <c r="O127">
        <f>rekapitulace!H8</f>
        <v>21</v>
      </c>
      <c r="P127">
        <f>O127/100*H127</f>
        <v>0</v>
      </c>
    </row>
    <row r="128" ht="38.25">
      <c r="D128" s="12" t="s">
        <v>769</v>
      </c>
    </row>
    <row r="129" spans="1:16" ht="25.5">
      <c r="A129" s="6">
        <v>61</v>
      </c>
      <c r="B129" s="6" t="s">
        <v>1055</v>
      </c>
      <c r="C129" s="6" t="s">
        <v>45</v>
      </c>
      <c r="D129" s="6" t="s">
        <v>1056</v>
      </c>
      <c r="E129" s="6" t="s">
        <v>79</v>
      </c>
      <c r="F129" s="8">
        <v>28.9</v>
      </c>
      <c r="G129" s="11"/>
      <c r="H129" s="10">
        <f>ROUND((G129*F129),2)</f>
        <v>0</v>
      </c>
      <c r="O129">
        <f>rekapitulace!H8</f>
        <v>21</v>
      </c>
      <c r="P129">
        <f>O129/100*H129</f>
        <v>0</v>
      </c>
    </row>
    <row r="130" ht="25.5">
      <c r="D130" s="12" t="s">
        <v>1057</v>
      </c>
    </row>
    <row r="131" spans="1:16" ht="38.25">
      <c r="A131" s="6">
        <v>62</v>
      </c>
      <c r="B131" s="6" t="s">
        <v>1058</v>
      </c>
      <c r="C131" s="6" t="s">
        <v>45</v>
      </c>
      <c r="D131" s="6" t="s">
        <v>1059</v>
      </c>
      <c r="E131" s="6" t="s">
        <v>171</v>
      </c>
      <c r="F131" s="8">
        <v>11</v>
      </c>
      <c r="G131" s="11"/>
      <c r="H131" s="10">
        <f>ROUND((G131*F131),2)</f>
        <v>0</v>
      </c>
      <c r="O131">
        <f>rekapitulace!H8</f>
        <v>21</v>
      </c>
      <c r="P131">
        <f>O131/100*H131</f>
        <v>0</v>
      </c>
    </row>
    <row r="132" spans="1:16" ht="25.5">
      <c r="A132" s="6">
        <v>63</v>
      </c>
      <c r="B132" s="6" t="s">
        <v>1060</v>
      </c>
      <c r="C132" s="6" t="s">
        <v>45</v>
      </c>
      <c r="D132" s="6" t="s">
        <v>1061</v>
      </c>
      <c r="E132" s="6" t="s">
        <v>176</v>
      </c>
      <c r="F132" s="8">
        <v>24.5</v>
      </c>
      <c r="G132" s="11"/>
      <c r="H132" s="10">
        <f>ROUND((G132*F132),2)</f>
        <v>0</v>
      </c>
      <c r="O132">
        <f>rekapitulace!H8</f>
        <v>21</v>
      </c>
      <c r="P132">
        <f>O132/100*H132</f>
        <v>0</v>
      </c>
    </row>
    <row r="133" spans="1:16" ht="25.5">
      <c r="A133" s="6">
        <v>64</v>
      </c>
      <c r="B133" s="6" t="s">
        <v>770</v>
      </c>
      <c r="C133" s="6" t="s">
        <v>45</v>
      </c>
      <c r="D133" s="6" t="s">
        <v>771</v>
      </c>
      <c r="E133" s="6" t="s">
        <v>176</v>
      </c>
      <c r="F133" s="8">
        <v>98.8</v>
      </c>
      <c r="G133" s="11"/>
      <c r="H133" s="10">
        <f>ROUND((G133*F133),2)</f>
        <v>0</v>
      </c>
      <c r="O133">
        <f>rekapitulace!H8</f>
        <v>21</v>
      </c>
      <c r="P133">
        <f>O133/100*H133</f>
        <v>0</v>
      </c>
    </row>
    <row r="134" ht="25.5">
      <c r="D134" s="12" t="s">
        <v>1062</v>
      </c>
    </row>
    <row r="135" spans="1:16" ht="38.25">
      <c r="A135" s="6">
        <v>65</v>
      </c>
      <c r="B135" s="6" t="s">
        <v>1063</v>
      </c>
      <c r="C135" s="6" t="s">
        <v>45</v>
      </c>
      <c r="D135" s="6" t="s">
        <v>1064</v>
      </c>
      <c r="E135" s="6" t="s">
        <v>176</v>
      </c>
      <c r="F135" s="8">
        <v>24.5</v>
      </c>
      <c r="G135" s="11"/>
      <c r="H135" s="10">
        <f>ROUND((G135*F135),2)</f>
        <v>0</v>
      </c>
      <c r="O135">
        <f>rekapitulace!H8</f>
        <v>21</v>
      </c>
      <c r="P135">
        <f>O135/100*H135</f>
        <v>0</v>
      </c>
    </row>
    <row r="136" ht="25.5">
      <c r="D136" s="12" t="s">
        <v>1065</v>
      </c>
    </row>
    <row r="137" spans="1:16" ht="38.25">
      <c r="A137" s="6">
        <v>66</v>
      </c>
      <c r="B137" s="6" t="s">
        <v>773</v>
      </c>
      <c r="C137" s="6" t="s">
        <v>45</v>
      </c>
      <c r="D137" s="6" t="s">
        <v>774</v>
      </c>
      <c r="E137" s="6" t="s">
        <v>171</v>
      </c>
      <c r="F137" s="8">
        <v>2</v>
      </c>
      <c r="G137" s="11"/>
      <c r="H137" s="10">
        <f>ROUND((G137*F137),2)</f>
        <v>0</v>
      </c>
      <c r="O137">
        <f>rekapitulace!H8</f>
        <v>21</v>
      </c>
      <c r="P137">
        <f>O137/100*H137</f>
        <v>0</v>
      </c>
    </row>
    <row r="138" spans="1:16" ht="38.25">
      <c r="A138" s="6">
        <v>67</v>
      </c>
      <c r="B138" s="6" t="s">
        <v>775</v>
      </c>
      <c r="C138" s="6" t="s">
        <v>45</v>
      </c>
      <c r="D138" s="6" t="s">
        <v>776</v>
      </c>
      <c r="E138" s="6" t="s">
        <v>176</v>
      </c>
      <c r="F138" s="8">
        <v>4</v>
      </c>
      <c r="G138" s="11"/>
      <c r="H138" s="10">
        <f>ROUND((G138*F138),2)</f>
        <v>0</v>
      </c>
      <c r="O138">
        <f>rekapitulace!H8</f>
        <v>21</v>
      </c>
      <c r="P138">
        <f>O138/100*H138</f>
        <v>0</v>
      </c>
    </row>
    <row r="139" ht="25.5">
      <c r="D139" s="12" t="s">
        <v>1066</v>
      </c>
    </row>
    <row r="140" spans="1:16" ht="51">
      <c r="A140" s="6">
        <v>68</v>
      </c>
      <c r="B140" s="6" t="s">
        <v>1067</v>
      </c>
      <c r="C140" s="6" t="s">
        <v>45</v>
      </c>
      <c r="D140" s="6" t="s">
        <v>1068</v>
      </c>
      <c r="E140" s="6" t="s">
        <v>176</v>
      </c>
      <c r="F140" s="8">
        <v>66</v>
      </c>
      <c r="G140" s="11"/>
      <c r="H140" s="10">
        <f>ROUND((G140*F140),2)</f>
        <v>0</v>
      </c>
      <c r="O140">
        <f>rekapitulace!H8</f>
        <v>21</v>
      </c>
      <c r="P140">
        <f>O140/100*H140</f>
        <v>0</v>
      </c>
    </row>
    <row r="141" ht="25.5">
      <c r="D141" s="12" t="s">
        <v>1069</v>
      </c>
    </row>
    <row r="142" spans="1:16" ht="25.5">
      <c r="A142" s="14">
        <v>69</v>
      </c>
      <c r="B142" s="14" t="s">
        <v>1070</v>
      </c>
      <c r="C142" s="14" t="s">
        <v>45</v>
      </c>
      <c r="D142" s="14" t="s">
        <v>1071</v>
      </c>
      <c r="E142" s="14" t="s">
        <v>82</v>
      </c>
      <c r="F142" s="8">
        <v>0.435</v>
      </c>
      <c r="G142" s="11"/>
      <c r="H142" s="10">
        <f>ROUND(G142*F142,2)</f>
        <v>0</v>
      </c>
      <c r="O142">
        <f>rekapitulace!H8</f>
        <v>21</v>
      </c>
      <c r="P142">
        <f>O142/100*H142</f>
        <v>0</v>
      </c>
    </row>
    <row r="143" ht="12.75">
      <c r="D143" s="12" t="s">
        <v>1072</v>
      </c>
    </row>
    <row r="144" spans="1:16" ht="12.75" customHeight="1">
      <c r="A144" s="13"/>
      <c r="B144" s="13"/>
      <c r="C144" s="13" t="s">
        <v>199</v>
      </c>
      <c r="D144" s="13" t="s">
        <v>446</v>
      </c>
      <c r="E144" s="13"/>
      <c r="F144" s="13"/>
      <c r="G144" s="13"/>
      <c r="H144" s="13">
        <f>SUM(H109:H143)</f>
        <v>0</v>
      </c>
      <c r="P144">
        <f>ROUND(SUM(P109:P143),2)</f>
        <v>0</v>
      </c>
    </row>
    <row r="146" spans="1:8" ht="12.75" customHeight="1">
      <c r="A146" s="7"/>
      <c r="B146" s="7"/>
      <c r="C146" s="7" t="s">
        <v>476</v>
      </c>
      <c r="D146" s="7" t="s">
        <v>475</v>
      </c>
      <c r="E146" s="7"/>
      <c r="F146" s="9"/>
      <c r="G146" s="7"/>
      <c r="H146" s="9"/>
    </row>
    <row r="147" spans="1:16" ht="38.25">
      <c r="A147" s="6">
        <v>70</v>
      </c>
      <c r="B147" s="6" t="s">
        <v>482</v>
      </c>
      <c r="C147" s="6" t="s">
        <v>45</v>
      </c>
      <c r="D147" s="6" t="s">
        <v>483</v>
      </c>
      <c r="E147" s="6" t="s">
        <v>82</v>
      </c>
      <c r="F147" s="8">
        <v>76.688</v>
      </c>
      <c r="G147" s="11"/>
      <c r="H147" s="10">
        <f>ROUND((G147*F147),2)</f>
        <v>0</v>
      </c>
      <c r="O147">
        <f>rekapitulace!H8</f>
        <v>21</v>
      </c>
      <c r="P147">
        <f>O147/100*H147</f>
        <v>0</v>
      </c>
    </row>
    <row r="148" spans="1:16" ht="38.25">
      <c r="A148" s="6">
        <v>71</v>
      </c>
      <c r="B148" s="6" t="s">
        <v>485</v>
      </c>
      <c r="C148" s="6" t="s">
        <v>45</v>
      </c>
      <c r="D148" s="6" t="s">
        <v>486</v>
      </c>
      <c r="E148" s="6" t="s">
        <v>82</v>
      </c>
      <c r="F148" s="8">
        <v>690.192</v>
      </c>
      <c r="G148" s="11"/>
      <c r="H148" s="10">
        <f>ROUND((G148*F148),2)</f>
        <v>0</v>
      </c>
      <c r="O148">
        <f>rekapitulace!H8</f>
        <v>21</v>
      </c>
      <c r="P148">
        <f>O148/100*H148</f>
        <v>0</v>
      </c>
    </row>
    <row r="149" spans="1:16" ht="25.5">
      <c r="A149" s="6">
        <v>72</v>
      </c>
      <c r="B149" s="6" t="s">
        <v>781</v>
      </c>
      <c r="C149" s="6" t="s">
        <v>45</v>
      </c>
      <c r="D149" s="6" t="s">
        <v>782</v>
      </c>
      <c r="E149" s="6" t="s">
        <v>82</v>
      </c>
      <c r="F149" s="8">
        <v>76.688</v>
      </c>
      <c r="G149" s="11"/>
      <c r="H149" s="10">
        <f>ROUND((G149*F149),2)</f>
        <v>0</v>
      </c>
      <c r="O149">
        <f>rekapitulace!H8</f>
        <v>21</v>
      </c>
      <c r="P149">
        <f>O149/100*H149</f>
        <v>0</v>
      </c>
    </row>
    <row r="150" spans="1:16" ht="12.75" customHeight="1">
      <c r="A150" s="13"/>
      <c r="B150" s="13"/>
      <c r="C150" s="13" t="s">
        <v>476</v>
      </c>
      <c r="D150" s="13" t="s">
        <v>475</v>
      </c>
      <c r="E150" s="13"/>
      <c r="F150" s="13"/>
      <c r="G150" s="13"/>
      <c r="H150" s="13">
        <f>SUM(H147:H149)</f>
        <v>0</v>
      </c>
      <c r="P150">
        <f>ROUND(SUM(P147:P149),2)</f>
        <v>0</v>
      </c>
    </row>
    <row r="152" spans="1:8" ht="12.75" customHeight="1">
      <c r="A152" s="7"/>
      <c r="B152" s="7"/>
      <c r="C152" s="7" t="s">
        <v>494</v>
      </c>
      <c r="D152" s="7" t="s">
        <v>493</v>
      </c>
      <c r="E152" s="7"/>
      <c r="F152" s="9"/>
      <c r="G152" s="7"/>
      <c r="H152" s="9"/>
    </row>
    <row r="153" spans="1:16" ht="63.75">
      <c r="A153" s="6">
        <v>73</v>
      </c>
      <c r="B153" s="6" t="s">
        <v>495</v>
      </c>
      <c r="C153" s="6" t="s">
        <v>45</v>
      </c>
      <c r="D153" s="6" t="s">
        <v>496</v>
      </c>
      <c r="E153" s="6" t="s">
        <v>82</v>
      </c>
      <c r="F153" s="8">
        <v>679.031</v>
      </c>
      <c r="G153" s="11"/>
      <c r="H153" s="10">
        <f>ROUND((G153*F153),2)</f>
        <v>0</v>
      </c>
      <c r="O153">
        <f>rekapitulace!H8</f>
        <v>21</v>
      </c>
      <c r="P153">
        <f>O153/100*H153</f>
        <v>0</v>
      </c>
    </row>
    <row r="154" spans="1:16" ht="12.75" customHeight="1">
      <c r="A154" s="13"/>
      <c r="B154" s="13"/>
      <c r="C154" s="13" t="s">
        <v>494</v>
      </c>
      <c r="D154" s="13" t="s">
        <v>493</v>
      </c>
      <c r="E154" s="13"/>
      <c r="F154" s="13"/>
      <c r="G154" s="13"/>
      <c r="H154" s="13">
        <f>SUM(H153:H153)</f>
        <v>0</v>
      </c>
      <c r="P154">
        <f>ROUND(SUM(P153:P153),2)</f>
        <v>0</v>
      </c>
    </row>
    <row r="156" spans="1:16" ht="12.75" customHeight="1">
      <c r="A156" s="13"/>
      <c r="B156" s="13"/>
      <c r="C156" s="13"/>
      <c r="D156" s="13" t="s">
        <v>72</v>
      </c>
      <c r="E156" s="13"/>
      <c r="F156" s="13"/>
      <c r="G156" s="13"/>
      <c r="H156" s="13">
        <f>+H27+H55+H70+H75+H86+H98+H106+H144+H150+H154</f>
        <v>0</v>
      </c>
      <c r="P156">
        <f>+P27+P55+P70+P75+P86+P98+P106+P144+P150+P154</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P12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239</v>
      </c>
      <c r="D5" s="5" t="s">
        <v>240</v>
      </c>
      <c r="E5" s="5"/>
    </row>
    <row r="6" spans="1:5" ht="12.75" customHeight="1">
      <c r="A6" t="s">
        <v>18</v>
      </c>
      <c r="C6" s="5" t="s">
        <v>1073</v>
      </c>
      <c r="D6" s="5" t="s">
        <v>1074</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25</v>
      </c>
      <c r="D11" s="7" t="s">
        <v>87</v>
      </c>
      <c r="E11" s="7"/>
      <c r="F11" s="9"/>
      <c r="G11" s="7"/>
      <c r="H11" s="9"/>
    </row>
    <row r="12" spans="1:16" ht="51">
      <c r="A12" s="6">
        <v>1</v>
      </c>
      <c r="B12" s="6" t="s">
        <v>1075</v>
      </c>
      <c r="C12" s="6" t="s">
        <v>45</v>
      </c>
      <c r="D12" s="6" t="s">
        <v>1076</v>
      </c>
      <c r="E12" s="6" t="s">
        <v>114</v>
      </c>
      <c r="F12" s="8">
        <v>182.1</v>
      </c>
      <c r="G12" s="11"/>
      <c r="H12" s="10">
        <f>ROUND((G12*F12),2)</f>
        <v>0</v>
      </c>
      <c r="O12">
        <f>rekapitulace!H8</f>
        <v>21</v>
      </c>
      <c r="P12">
        <f>O12/100*H12</f>
        <v>0</v>
      </c>
    </row>
    <row r="13" ht="25.5">
      <c r="D13" s="12" t="s">
        <v>1077</v>
      </c>
    </row>
    <row r="14" spans="1:16" ht="51">
      <c r="A14" s="6">
        <v>2</v>
      </c>
      <c r="B14" s="6" t="s">
        <v>1078</v>
      </c>
      <c r="C14" s="6" t="s">
        <v>45</v>
      </c>
      <c r="D14" s="6" t="s">
        <v>1079</v>
      </c>
      <c r="E14" s="6" t="s">
        <v>114</v>
      </c>
      <c r="F14" s="8">
        <v>91.05</v>
      </c>
      <c r="G14" s="11"/>
      <c r="H14" s="10">
        <f>ROUND((G14*F14),2)</f>
        <v>0</v>
      </c>
      <c r="O14">
        <f>rekapitulace!H8</f>
        <v>21</v>
      </c>
      <c r="P14">
        <f>O14/100*H14</f>
        <v>0</v>
      </c>
    </row>
    <row r="15" ht="25.5">
      <c r="D15" s="12" t="s">
        <v>1080</v>
      </c>
    </row>
    <row r="16" spans="1:16" ht="38.25">
      <c r="A16" s="6">
        <v>3</v>
      </c>
      <c r="B16" s="6" t="s">
        <v>528</v>
      </c>
      <c r="C16" s="6" t="s">
        <v>45</v>
      </c>
      <c r="D16" s="6" t="s">
        <v>529</v>
      </c>
      <c r="E16" s="6" t="s">
        <v>79</v>
      </c>
      <c r="F16" s="8">
        <v>40</v>
      </c>
      <c r="G16" s="11"/>
      <c r="H16" s="10">
        <f>ROUND((G16*F16),2)</f>
        <v>0</v>
      </c>
      <c r="O16">
        <f>rekapitulace!H8</f>
        <v>21</v>
      </c>
      <c r="P16">
        <f>O16/100*H16</f>
        <v>0</v>
      </c>
    </row>
    <row r="17" ht="51">
      <c r="D17" s="12" t="s">
        <v>1081</v>
      </c>
    </row>
    <row r="18" spans="1:16" ht="51">
      <c r="A18" s="6">
        <v>4</v>
      </c>
      <c r="B18" s="6" t="s">
        <v>545</v>
      </c>
      <c r="C18" s="6" t="s">
        <v>45</v>
      </c>
      <c r="D18" s="6" t="s">
        <v>546</v>
      </c>
      <c r="E18" s="6" t="s">
        <v>79</v>
      </c>
      <c r="F18" s="8">
        <v>25</v>
      </c>
      <c r="G18" s="11"/>
      <c r="H18" s="10">
        <f>ROUND((G18*F18),2)</f>
        <v>0</v>
      </c>
      <c r="O18">
        <f>rekapitulace!H8</f>
        <v>21</v>
      </c>
      <c r="P18">
        <f>O18/100*H18</f>
        <v>0</v>
      </c>
    </row>
    <row r="19" ht="25.5">
      <c r="D19" s="12" t="s">
        <v>1082</v>
      </c>
    </row>
    <row r="20" spans="1:16" ht="63.75">
      <c r="A20" s="6">
        <v>5</v>
      </c>
      <c r="B20" s="6" t="s">
        <v>1083</v>
      </c>
      <c r="C20" s="6" t="s">
        <v>45</v>
      </c>
      <c r="D20" s="6" t="s">
        <v>1084</v>
      </c>
      <c r="E20" s="6" t="s">
        <v>79</v>
      </c>
      <c r="F20" s="8">
        <v>15</v>
      </c>
      <c r="G20" s="11"/>
      <c r="H20" s="10">
        <f>ROUND((G20*F20),2)</f>
        <v>0</v>
      </c>
      <c r="O20">
        <f>rekapitulace!H8</f>
        <v>21</v>
      </c>
      <c r="P20">
        <f>O20/100*H20</f>
        <v>0</v>
      </c>
    </row>
    <row r="21" ht="25.5">
      <c r="D21" s="12" t="s">
        <v>1085</v>
      </c>
    </row>
    <row r="22" spans="1:16" ht="51">
      <c r="A22" s="6">
        <v>6</v>
      </c>
      <c r="B22" s="6" t="s">
        <v>320</v>
      </c>
      <c r="C22" s="6" t="s">
        <v>45</v>
      </c>
      <c r="D22" s="6" t="s">
        <v>321</v>
      </c>
      <c r="E22" s="6" t="s">
        <v>79</v>
      </c>
      <c r="F22" s="8">
        <v>6.25</v>
      </c>
      <c r="G22" s="11"/>
      <c r="H22" s="10">
        <f>ROUND((G22*F22),2)</f>
        <v>0</v>
      </c>
      <c r="O22">
        <f>rekapitulace!H8</f>
        <v>21</v>
      </c>
      <c r="P22">
        <f>O22/100*H22</f>
        <v>0</v>
      </c>
    </row>
    <row r="23" ht="25.5">
      <c r="D23" s="12" t="s">
        <v>1086</v>
      </c>
    </row>
    <row r="24" spans="1:16" ht="25.5">
      <c r="A24" s="14">
        <v>7</v>
      </c>
      <c r="B24" s="14" t="s">
        <v>1087</v>
      </c>
      <c r="C24" s="14" t="s">
        <v>45</v>
      </c>
      <c r="D24" s="14" t="s">
        <v>1088</v>
      </c>
      <c r="E24" s="14" t="s">
        <v>82</v>
      </c>
      <c r="F24" s="8">
        <v>11.25</v>
      </c>
      <c r="G24" s="11"/>
      <c r="H24" s="10">
        <f>ROUND(G24*F24,2)</f>
        <v>0</v>
      </c>
      <c r="O24">
        <f>rekapitulace!H8</f>
        <v>21</v>
      </c>
      <c r="P24">
        <f>O24/100*H24</f>
        <v>0</v>
      </c>
    </row>
    <row r="25" ht="12.75">
      <c r="D25" s="12" t="s">
        <v>1089</v>
      </c>
    </row>
    <row r="26" spans="1:16" ht="12.75" customHeight="1">
      <c r="A26" s="13"/>
      <c r="B26" s="13"/>
      <c r="C26" s="13" t="s">
        <v>25</v>
      </c>
      <c r="D26" s="13" t="s">
        <v>87</v>
      </c>
      <c r="E26" s="13"/>
      <c r="F26" s="13"/>
      <c r="G26" s="13"/>
      <c r="H26" s="13">
        <f>SUM(H12:H25)</f>
        <v>0</v>
      </c>
      <c r="P26">
        <f>ROUND(SUM(P12:P25),2)</f>
        <v>0</v>
      </c>
    </row>
    <row r="28" spans="1:8" ht="12.75" customHeight="1">
      <c r="A28" s="7"/>
      <c r="B28" s="7"/>
      <c r="C28" s="7" t="s">
        <v>36</v>
      </c>
      <c r="D28" s="7" t="s">
        <v>350</v>
      </c>
      <c r="E28" s="7"/>
      <c r="F28" s="9"/>
      <c r="G28" s="7"/>
      <c r="H28" s="9"/>
    </row>
    <row r="29" spans="1:16" ht="38.25">
      <c r="A29" s="6">
        <v>8</v>
      </c>
      <c r="B29" s="6" t="s">
        <v>648</v>
      </c>
      <c r="C29" s="6" t="s">
        <v>45</v>
      </c>
      <c r="D29" s="6" t="s">
        <v>1090</v>
      </c>
      <c r="E29" s="6" t="s">
        <v>79</v>
      </c>
      <c r="F29" s="8">
        <v>76.24</v>
      </c>
      <c r="G29" s="11"/>
      <c r="H29" s="10">
        <f>ROUND((G29*F29),2)</f>
        <v>0</v>
      </c>
      <c r="O29">
        <f>rekapitulace!H8</f>
        <v>21</v>
      </c>
      <c r="P29">
        <f>O29/100*H29</f>
        <v>0</v>
      </c>
    </row>
    <row r="30" ht="229.5">
      <c r="D30" s="12" t="s">
        <v>1091</v>
      </c>
    </row>
    <row r="31" spans="1:16" ht="25.5">
      <c r="A31" s="6">
        <v>9</v>
      </c>
      <c r="B31" s="6" t="s">
        <v>354</v>
      </c>
      <c r="C31" s="6" t="s">
        <v>45</v>
      </c>
      <c r="D31" s="6" t="s">
        <v>355</v>
      </c>
      <c r="E31" s="6" t="s">
        <v>114</v>
      </c>
      <c r="F31" s="8">
        <v>278.768</v>
      </c>
      <c r="G31" s="11"/>
      <c r="H31" s="10">
        <f>ROUND((G31*F31),2)</f>
        <v>0</v>
      </c>
      <c r="O31">
        <f>rekapitulace!H8</f>
        <v>21</v>
      </c>
      <c r="P31">
        <f>O31/100*H31</f>
        <v>0</v>
      </c>
    </row>
    <row r="32" ht="216.75">
      <c r="D32" s="15" t="s">
        <v>1092</v>
      </c>
    </row>
    <row r="33" spans="1:16" ht="38.25">
      <c r="A33" s="6">
        <v>10</v>
      </c>
      <c r="B33" s="6" t="s">
        <v>1093</v>
      </c>
      <c r="C33" s="6" t="s">
        <v>45</v>
      </c>
      <c r="D33" s="6" t="s">
        <v>1094</v>
      </c>
      <c r="E33" s="6" t="s">
        <v>114</v>
      </c>
      <c r="F33" s="8">
        <v>278.768</v>
      </c>
      <c r="G33" s="11"/>
      <c r="H33" s="10">
        <f>ROUND((G33*F33),2)</f>
        <v>0</v>
      </c>
      <c r="O33">
        <f>rekapitulace!H8</f>
        <v>21</v>
      </c>
      <c r="P33">
        <f>O33/100*H33</f>
        <v>0</v>
      </c>
    </row>
    <row r="34" spans="1:16" ht="25.5">
      <c r="A34" s="6">
        <v>11</v>
      </c>
      <c r="B34" s="6" t="s">
        <v>360</v>
      </c>
      <c r="C34" s="6" t="s">
        <v>45</v>
      </c>
      <c r="D34" s="6" t="s">
        <v>361</v>
      </c>
      <c r="E34" s="6" t="s">
        <v>114</v>
      </c>
      <c r="F34" s="8">
        <v>278.768</v>
      </c>
      <c r="G34" s="11"/>
      <c r="H34" s="10">
        <f>ROUND((G34*F34),2)</f>
        <v>0</v>
      </c>
      <c r="O34">
        <f>rekapitulace!H8</f>
        <v>21</v>
      </c>
      <c r="P34">
        <f>O34/100*H34</f>
        <v>0</v>
      </c>
    </row>
    <row r="35" spans="1:16" ht="25.5">
      <c r="A35" s="6">
        <v>12</v>
      </c>
      <c r="B35" s="6" t="s">
        <v>652</v>
      </c>
      <c r="C35" s="6" t="s">
        <v>45</v>
      </c>
      <c r="D35" s="6" t="s">
        <v>1095</v>
      </c>
      <c r="E35" s="6" t="s">
        <v>114</v>
      </c>
      <c r="F35" s="8">
        <v>203.4</v>
      </c>
      <c r="G35" s="11"/>
      <c r="H35" s="10">
        <f>ROUND((G35*F35),2)</f>
        <v>0</v>
      </c>
      <c r="O35">
        <f>rekapitulace!H8</f>
        <v>21</v>
      </c>
      <c r="P35">
        <f>O35/100*H35</f>
        <v>0</v>
      </c>
    </row>
    <row r="36" ht="89.25">
      <c r="D36" s="12" t="s">
        <v>1096</v>
      </c>
    </row>
    <row r="37" spans="1:16" ht="25.5">
      <c r="A37" s="6">
        <v>13</v>
      </c>
      <c r="B37" s="6" t="s">
        <v>362</v>
      </c>
      <c r="C37" s="6" t="s">
        <v>45</v>
      </c>
      <c r="D37" s="6" t="s">
        <v>363</v>
      </c>
      <c r="E37" s="6" t="s">
        <v>82</v>
      </c>
      <c r="F37" s="8">
        <v>3.716</v>
      </c>
      <c r="G37" s="11"/>
      <c r="H37" s="10">
        <f>ROUND((G37*F37),2)</f>
        <v>0</v>
      </c>
      <c r="O37">
        <f>rekapitulace!H8</f>
        <v>21</v>
      </c>
      <c r="P37">
        <f>O37/100*H37</f>
        <v>0</v>
      </c>
    </row>
    <row r="38" ht="114.75">
      <c r="D38" s="12" t="s">
        <v>1097</v>
      </c>
    </row>
    <row r="39" spans="1:16" ht="25.5">
      <c r="A39" s="6">
        <v>14</v>
      </c>
      <c r="B39" s="6" t="s">
        <v>1098</v>
      </c>
      <c r="C39" s="6" t="s">
        <v>45</v>
      </c>
      <c r="D39" s="6" t="s">
        <v>1099</v>
      </c>
      <c r="E39" s="6" t="s">
        <v>82</v>
      </c>
      <c r="F39" s="8">
        <v>2.72</v>
      </c>
      <c r="G39" s="11"/>
      <c r="H39" s="10">
        <f>ROUND((G39*F39),2)</f>
        <v>0</v>
      </c>
      <c r="O39">
        <f>rekapitulace!H8</f>
        <v>21</v>
      </c>
      <c r="P39">
        <f>O39/100*H39</f>
        <v>0</v>
      </c>
    </row>
    <row r="40" ht="89.25">
      <c r="D40" s="12" t="s">
        <v>1100</v>
      </c>
    </row>
    <row r="41" spans="1:16" ht="25.5">
      <c r="A41" s="6">
        <v>15</v>
      </c>
      <c r="B41" s="6" t="s">
        <v>1101</v>
      </c>
      <c r="C41" s="6" t="s">
        <v>45</v>
      </c>
      <c r="D41" s="6" t="s">
        <v>1102</v>
      </c>
      <c r="E41" s="6" t="s">
        <v>171</v>
      </c>
      <c r="F41" s="8">
        <v>1</v>
      </c>
      <c r="G41" s="11"/>
      <c r="H41" s="10">
        <f>ROUND((G41*F41),2)</f>
        <v>0</v>
      </c>
      <c r="O41">
        <f>rekapitulace!H8</f>
        <v>21</v>
      </c>
      <c r="P41">
        <f>O41/100*H41</f>
        <v>0</v>
      </c>
    </row>
    <row r="42" ht="25.5">
      <c r="D42" s="12" t="s">
        <v>1103</v>
      </c>
    </row>
    <row r="43" spans="1:16" ht="25.5">
      <c r="A43" s="6">
        <v>16</v>
      </c>
      <c r="B43" s="6" t="s">
        <v>1104</v>
      </c>
      <c r="C43" s="6" t="s">
        <v>45</v>
      </c>
      <c r="D43" s="6" t="s">
        <v>1105</v>
      </c>
      <c r="E43" s="6" t="s">
        <v>176</v>
      </c>
      <c r="F43" s="8">
        <v>46.2</v>
      </c>
      <c r="G43" s="11"/>
      <c r="H43" s="10">
        <f>ROUND((G43*F43),2)</f>
        <v>0</v>
      </c>
      <c r="O43">
        <f>rekapitulace!H8</f>
        <v>21</v>
      </c>
      <c r="P43">
        <f>O43/100*H43</f>
        <v>0</v>
      </c>
    </row>
    <row r="44" ht="25.5">
      <c r="D44" s="12" t="s">
        <v>1106</v>
      </c>
    </row>
    <row r="45" spans="1:16" ht="12.75" customHeight="1">
      <c r="A45" s="13"/>
      <c r="B45" s="13"/>
      <c r="C45" s="13" t="s">
        <v>36</v>
      </c>
      <c r="D45" s="13" t="s">
        <v>350</v>
      </c>
      <c r="E45" s="13"/>
      <c r="F45" s="13"/>
      <c r="G45" s="13"/>
      <c r="H45" s="13">
        <f>SUM(H29:H44)</f>
        <v>0</v>
      </c>
      <c r="P45">
        <f>ROUND(SUM(P29:P44),2)</f>
        <v>0</v>
      </c>
    </row>
    <row r="47" spans="1:8" ht="12.75" customHeight="1">
      <c r="A47" s="7"/>
      <c r="B47" s="7"/>
      <c r="C47" s="7" t="s">
        <v>37</v>
      </c>
      <c r="D47" s="7" t="s">
        <v>142</v>
      </c>
      <c r="E47" s="7"/>
      <c r="F47" s="9"/>
      <c r="G47" s="7"/>
      <c r="H47" s="9"/>
    </row>
    <row r="48" spans="1:16" ht="12.75">
      <c r="A48" s="6">
        <v>17</v>
      </c>
      <c r="B48" s="6" t="s">
        <v>658</v>
      </c>
      <c r="C48" s="6" t="s">
        <v>45</v>
      </c>
      <c r="D48" s="6" t="s">
        <v>1107</v>
      </c>
      <c r="E48" s="6" t="s">
        <v>114</v>
      </c>
      <c r="F48" s="8">
        <v>7.762</v>
      </c>
      <c r="G48" s="11"/>
      <c r="H48" s="10">
        <f>ROUND((G48*F48),2)</f>
        <v>0</v>
      </c>
      <c r="O48">
        <f>rekapitulace!H8</f>
        <v>21</v>
      </c>
      <c r="P48">
        <f>O48/100*H48</f>
        <v>0</v>
      </c>
    </row>
    <row r="49" ht="38.25">
      <c r="D49" s="12" t="s">
        <v>1108</v>
      </c>
    </row>
    <row r="50" spans="1:16" ht="12.75" customHeight="1">
      <c r="A50" s="13"/>
      <c r="B50" s="13"/>
      <c r="C50" s="13" t="s">
        <v>37</v>
      </c>
      <c r="D50" s="13" t="s">
        <v>142</v>
      </c>
      <c r="E50" s="13"/>
      <c r="F50" s="13"/>
      <c r="G50" s="13"/>
      <c r="H50" s="13">
        <f>SUM(H48:H49)</f>
        <v>0</v>
      </c>
      <c r="P50">
        <f>ROUND(SUM(P48:P49),2)</f>
        <v>0</v>
      </c>
    </row>
    <row r="52" spans="1:8" ht="12.75" customHeight="1">
      <c r="A52" s="7"/>
      <c r="B52" s="7"/>
      <c r="C52" s="7" t="s">
        <v>38</v>
      </c>
      <c r="D52" s="7" t="s">
        <v>381</v>
      </c>
      <c r="E52" s="7"/>
      <c r="F52" s="9"/>
      <c r="G52" s="7"/>
      <c r="H52" s="9"/>
    </row>
    <row r="53" spans="1:16" ht="38.25">
      <c r="A53" s="6">
        <v>18</v>
      </c>
      <c r="B53" s="6" t="s">
        <v>1109</v>
      </c>
      <c r="C53" s="6" t="s">
        <v>45</v>
      </c>
      <c r="D53" s="6" t="s">
        <v>1110</v>
      </c>
      <c r="E53" s="6" t="s">
        <v>114</v>
      </c>
      <c r="F53" s="8">
        <v>91.05</v>
      </c>
      <c r="G53" s="11"/>
      <c r="H53" s="10">
        <f>ROUND((G53*F53),2)</f>
        <v>0</v>
      </c>
      <c r="O53">
        <f>rekapitulace!H8</f>
        <v>21</v>
      </c>
      <c r="P53">
        <f>O53/100*H53</f>
        <v>0</v>
      </c>
    </row>
    <row r="54" ht="25.5">
      <c r="D54" s="12" t="s">
        <v>1080</v>
      </c>
    </row>
    <row r="55" spans="1:16" ht="38.25">
      <c r="A55" s="6">
        <v>19</v>
      </c>
      <c r="B55" s="6" t="s">
        <v>1111</v>
      </c>
      <c r="C55" s="6" t="s">
        <v>45</v>
      </c>
      <c r="D55" s="6" t="s">
        <v>1112</v>
      </c>
      <c r="E55" s="6" t="s">
        <v>114</v>
      </c>
      <c r="F55" s="8">
        <v>91.05</v>
      </c>
      <c r="G55" s="11"/>
      <c r="H55" s="10">
        <f>ROUND((G55*F55),2)</f>
        <v>0</v>
      </c>
      <c r="O55">
        <f>rekapitulace!H8</f>
        <v>21</v>
      </c>
      <c r="P55">
        <f>O55/100*H55</f>
        <v>0</v>
      </c>
    </row>
    <row r="56" ht="25.5">
      <c r="D56" s="12" t="s">
        <v>1080</v>
      </c>
    </row>
    <row r="57" spans="1:16" ht="25.5">
      <c r="A57" s="6">
        <v>20</v>
      </c>
      <c r="B57" s="6" t="s">
        <v>1113</v>
      </c>
      <c r="C57" s="6" t="s">
        <v>45</v>
      </c>
      <c r="D57" s="6" t="s">
        <v>1114</v>
      </c>
      <c r="E57" s="6" t="s">
        <v>114</v>
      </c>
      <c r="F57" s="8">
        <v>91.05</v>
      </c>
      <c r="G57" s="11"/>
      <c r="H57" s="10">
        <f>ROUND((G57*F57),2)</f>
        <v>0</v>
      </c>
      <c r="O57">
        <f>rekapitulace!H8</f>
        <v>21</v>
      </c>
      <c r="P57">
        <f>O57/100*H57</f>
        <v>0</v>
      </c>
    </row>
    <row r="58" ht="25.5">
      <c r="D58" s="12" t="s">
        <v>1115</v>
      </c>
    </row>
    <row r="59" spans="1:16" ht="38.25">
      <c r="A59" s="6">
        <v>21</v>
      </c>
      <c r="B59" s="6" t="s">
        <v>1116</v>
      </c>
      <c r="C59" s="6" t="s">
        <v>45</v>
      </c>
      <c r="D59" s="6" t="s">
        <v>1117</v>
      </c>
      <c r="E59" s="6" t="s">
        <v>82</v>
      </c>
      <c r="F59" s="8">
        <v>0.719</v>
      </c>
      <c r="G59" s="11"/>
      <c r="H59" s="10">
        <f>ROUND((G59*F59),2)</f>
        <v>0</v>
      </c>
      <c r="O59">
        <f>rekapitulace!H8</f>
        <v>21</v>
      </c>
      <c r="P59">
        <f>O59/100*H59</f>
        <v>0</v>
      </c>
    </row>
    <row r="60" ht="25.5">
      <c r="D60" s="12" t="s">
        <v>1118</v>
      </c>
    </row>
    <row r="61" spans="1:16" ht="12.75" customHeight="1">
      <c r="A61" s="13"/>
      <c r="B61" s="13"/>
      <c r="C61" s="13" t="s">
        <v>38</v>
      </c>
      <c r="D61" s="13" t="s">
        <v>381</v>
      </c>
      <c r="E61" s="13"/>
      <c r="F61" s="13"/>
      <c r="G61" s="13"/>
      <c r="H61" s="13">
        <f>SUM(H53:H60)</f>
        <v>0</v>
      </c>
      <c r="P61">
        <f>ROUND(SUM(P53:P60),2)</f>
        <v>0</v>
      </c>
    </row>
    <row r="63" spans="1:8" ht="12.75" customHeight="1">
      <c r="A63" s="7"/>
      <c r="B63" s="7"/>
      <c r="C63" s="7" t="s">
        <v>398</v>
      </c>
      <c r="D63" s="7" t="s">
        <v>397</v>
      </c>
      <c r="E63" s="7"/>
      <c r="F63" s="9"/>
      <c r="G63" s="7"/>
      <c r="H63" s="9"/>
    </row>
    <row r="64" spans="1:16" ht="38.25">
      <c r="A64" s="6">
        <v>22</v>
      </c>
      <c r="B64" s="6" t="s">
        <v>399</v>
      </c>
      <c r="C64" s="6" t="s">
        <v>45</v>
      </c>
      <c r="D64" s="6" t="s">
        <v>400</v>
      </c>
      <c r="E64" s="6" t="s">
        <v>114</v>
      </c>
      <c r="F64" s="8">
        <v>38.55</v>
      </c>
      <c r="G64" s="11"/>
      <c r="H64" s="10">
        <f>ROUND((G64*F64),2)</f>
        <v>0</v>
      </c>
      <c r="O64">
        <f>rekapitulace!H8</f>
        <v>21</v>
      </c>
      <c r="P64">
        <f>O64/100*H64</f>
        <v>0</v>
      </c>
    </row>
    <row r="65" ht="76.5">
      <c r="D65" s="15" t="s">
        <v>1119</v>
      </c>
    </row>
    <row r="66" spans="1:16" ht="25.5">
      <c r="A66" s="14">
        <v>23</v>
      </c>
      <c r="B66" s="14" t="s">
        <v>402</v>
      </c>
      <c r="C66" s="14" t="s">
        <v>45</v>
      </c>
      <c r="D66" s="14" t="s">
        <v>403</v>
      </c>
      <c r="E66" s="14" t="s">
        <v>82</v>
      </c>
      <c r="F66" s="8">
        <v>0.007</v>
      </c>
      <c r="G66" s="11"/>
      <c r="H66" s="10">
        <f>ROUND(G66*F66,2)</f>
        <v>0</v>
      </c>
      <c r="O66">
        <f>rekapitulace!H8</f>
        <v>21</v>
      </c>
      <c r="P66">
        <f>O66/100*H66</f>
        <v>0</v>
      </c>
    </row>
    <row r="67" ht="12.75">
      <c r="D67" s="12" t="s">
        <v>1120</v>
      </c>
    </row>
    <row r="68" spans="1:16" ht="38.25">
      <c r="A68" s="6">
        <v>24</v>
      </c>
      <c r="B68" s="6" t="s">
        <v>405</v>
      </c>
      <c r="C68" s="6" t="s">
        <v>45</v>
      </c>
      <c r="D68" s="6" t="s">
        <v>406</v>
      </c>
      <c r="E68" s="6" t="s">
        <v>114</v>
      </c>
      <c r="F68" s="8">
        <v>18.75</v>
      </c>
      <c r="G68" s="11"/>
      <c r="H68" s="10">
        <f>ROUND((G68*F68),2)</f>
        <v>0</v>
      </c>
      <c r="O68">
        <f>rekapitulace!H8</f>
        <v>21</v>
      </c>
      <c r="P68">
        <f>O68/100*H68</f>
        <v>0</v>
      </c>
    </row>
    <row r="69" spans="1:16" ht="63.75">
      <c r="A69" s="14">
        <v>25</v>
      </c>
      <c r="B69" s="14" t="s">
        <v>408</v>
      </c>
      <c r="C69" s="14" t="s">
        <v>45</v>
      </c>
      <c r="D69" s="14" t="s">
        <v>671</v>
      </c>
      <c r="E69" s="14" t="s">
        <v>82</v>
      </c>
      <c r="F69" s="8">
        <v>0.008</v>
      </c>
      <c r="G69" s="11"/>
      <c r="H69" s="10">
        <f>ROUND(G69*F69,2)</f>
        <v>0</v>
      </c>
      <c r="O69">
        <f>rekapitulace!H8</f>
        <v>21</v>
      </c>
      <c r="P69">
        <f>O69/100*H69</f>
        <v>0</v>
      </c>
    </row>
    <row r="70" ht="12.75">
      <c r="D70" s="12" t="s">
        <v>1121</v>
      </c>
    </row>
    <row r="71" spans="1:16" ht="51">
      <c r="A71" s="6">
        <v>26</v>
      </c>
      <c r="B71" s="6" t="s">
        <v>411</v>
      </c>
      <c r="C71" s="6" t="s">
        <v>45</v>
      </c>
      <c r="D71" s="6" t="s">
        <v>412</v>
      </c>
      <c r="E71" s="6" t="s">
        <v>82</v>
      </c>
      <c r="F71" s="8">
        <v>0.015</v>
      </c>
      <c r="G71" s="11"/>
      <c r="H71" s="10">
        <f>ROUND((G71*F71),2)</f>
        <v>0</v>
      </c>
      <c r="O71">
        <f>rekapitulace!H8</f>
        <v>21</v>
      </c>
      <c r="P71">
        <f>O71/100*H71</f>
        <v>0</v>
      </c>
    </row>
    <row r="72" spans="1:16" ht="12.75" customHeight="1">
      <c r="A72" s="13"/>
      <c r="B72" s="13"/>
      <c r="C72" s="13" t="s">
        <v>398</v>
      </c>
      <c r="D72" s="13" t="s">
        <v>397</v>
      </c>
      <c r="E72" s="13"/>
      <c r="F72" s="13"/>
      <c r="G72" s="13"/>
      <c r="H72" s="13">
        <f>SUM(H64:H71)</f>
        <v>0</v>
      </c>
      <c r="P72">
        <f>ROUND(SUM(P64:P71),2)</f>
        <v>0</v>
      </c>
    </row>
    <row r="74" spans="1:8" ht="12.75" customHeight="1">
      <c r="A74" s="7"/>
      <c r="B74" s="7"/>
      <c r="C74" s="7" t="s">
        <v>199</v>
      </c>
      <c r="D74" s="7" t="s">
        <v>446</v>
      </c>
      <c r="E74" s="7"/>
      <c r="F74" s="9"/>
      <c r="G74" s="7"/>
      <c r="H74" s="9"/>
    </row>
    <row r="75" spans="1:16" ht="25.5">
      <c r="A75" s="6">
        <v>27</v>
      </c>
      <c r="B75" s="6" t="s">
        <v>1122</v>
      </c>
      <c r="C75" s="6" t="s">
        <v>45</v>
      </c>
      <c r="D75" s="6" t="s">
        <v>1123</v>
      </c>
      <c r="E75" s="6" t="s">
        <v>176</v>
      </c>
      <c r="F75" s="8">
        <v>3.5</v>
      </c>
      <c r="G75" s="11"/>
      <c r="H75" s="10">
        <f>ROUND((G75*F75),2)</f>
        <v>0</v>
      </c>
      <c r="O75">
        <f>rekapitulace!H8</f>
        <v>21</v>
      </c>
      <c r="P75">
        <f>O75/100*H75</f>
        <v>0</v>
      </c>
    </row>
    <row r="76" spans="1:16" ht="25.5">
      <c r="A76" s="6">
        <v>28</v>
      </c>
      <c r="B76" s="6" t="s">
        <v>1124</v>
      </c>
      <c r="C76" s="6" t="s">
        <v>45</v>
      </c>
      <c r="D76" s="6" t="s">
        <v>1125</v>
      </c>
      <c r="E76" s="6" t="s">
        <v>176</v>
      </c>
      <c r="F76" s="8">
        <v>12.2</v>
      </c>
      <c r="G76" s="11"/>
      <c r="H76" s="10">
        <f>ROUND((G76*F76),2)</f>
        <v>0</v>
      </c>
      <c r="O76">
        <f>rekapitulace!H8</f>
        <v>21</v>
      </c>
      <c r="P76">
        <f>O76/100*H76</f>
        <v>0</v>
      </c>
    </row>
    <row r="77" ht="25.5">
      <c r="D77" s="12" t="s">
        <v>1126</v>
      </c>
    </row>
    <row r="78" spans="1:16" ht="25.5">
      <c r="A78" s="6">
        <v>29</v>
      </c>
      <c r="B78" s="6" t="s">
        <v>1127</v>
      </c>
      <c r="C78" s="6" t="s">
        <v>45</v>
      </c>
      <c r="D78" s="6" t="s">
        <v>1128</v>
      </c>
      <c r="E78" s="6" t="s">
        <v>176</v>
      </c>
      <c r="F78" s="8">
        <v>25</v>
      </c>
      <c r="G78" s="11"/>
      <c r="H78" s="10">
        <f>ROUND((G78*F78),2)</f>
        <v>0</v>
      </c>
      <c r="O78">
        <f>rekapitulace!H8</f>
        <v>21</v>
      </c>
      <c r="P78">
        <f>O78/100*H78</f>
        <v>0</v>
      </c>
    </row>
    <row r="79" ht="25.5">
      <c r="D79" s="12" t="s">
        <v>1129</v>
      </c>
    </row>
    <row r="80" spans="1:16" ht="25.5">
      <c r="A80" s="6">
        <v>30</v>
      </c>
      <c r="B80" s="6" t="s">
        <v>454</v>
      </c>
      <c r="C80" s="6" t="s">
        <v>45</v>
      </c>
      <c r="D80" s="6" t="s">
        <v>455</v>
      </c>
      <c r="E80" s="6" t="s">
        <v>114</v>
      </c>
      <c r="F80" s="8">
        <v>10.134</v>
      </c>
      <c r="G80" s="11"/>
      <c r="H80" s="10">
        <f>ROUND((G80*F80),2)</f>
        <v>0</v>
      </c>
      <c r="O80">
        <f>rekapitulace!H8</f>
        <v>21</v>
      </c>
      <c r="P80">
        <f>O80/100*H80</f>
        <v>0</v>
      </c>
    </row>
    <row r="81" ht="76.5">
      <c r="D81" s="12" t="s">
        <v>1130</v>
      </c>
    </row>
    <row r="82" spans="1:16" ht="38.25">
      <c r="A82" s="6">
        <v>31</v>
      </c>
      <c r="B82" s="6" t="s">
        <v>457</v>
      </c>
      <c r="C82" s="6" t="s">
        <v>45</v>
      </c>
      <c r="D82" s="6" t="s">
        <v>458</v>
      </c>
      <c r="E82" s="6" t="s">
        <v>176</v>
      </c>
      <c r="F82" s="8">
        <v>64.54</v>
      </c>
      <c r="G82" s="11"/>
      <c r="H82" s="10">
        <f>ROUND((G82*F82),2)</f>
        <v>0</v>
      </c>
      <c r="O82">
        <f>rekapitulace!H8</f>
        <v>21</v>
      </c>
      <c r="P82">
        <f>O82/100*H82</f>
        <v>0</v>
      </c>
    </row>
    <row r="83" ht="76.5">
      <c r="D83" s="12" t="s">
        <v>1131</v>
      </c>
    </row>
    <row r="84" spans="1:16" ht="38.25">
      <c r="A84" s="6">
        <v>32</v>
      </c>
      <c r="B84" s="6" t="s">
        <v>460</v>
      </c>
      <c r="C84" s="6" t="s">
        <v>45</v>
      </c>
      <c r="D84" s="6" t="s">
        <v>461</v>
      </c>
      <c r="E84" s="6" t="s">
        <v>176</v>
      </c>
      <c r="F84" s="8">
        <v>9.92</v>
      </c>
      <c r="G84" s="11"/>
      <c r="H84" s="10">
        <f>ROUND((G84*F84),2)</f>
        <v>0</v>
      </c>
      <c r="O84">
        <f>rekapitulace!H8</f>
        <v>21</v>
      </c>
      <c r="P84">
        <f>O84/100*H84</f>
        <v>0</v>
      </c>
    </row>
    <row r="85" ht="38.25">
      <c r="D85" s="12" t="s">
        <v>1132</v>
      </c>
    </row>
    <row r="86" spans="1:16" ht="51">
      <c r="A86" s="6">
        <v>33</v>
      </c>
      <c r="B86" s="6" t="s">
        <v>1133</v>
      </c>
      <c r="C86" s="6" t="s">
        <v>45</v>
      </c>
      <c r="D86" s="6" t="s">
        <v>1134</v>
      </c>
      <c r="E86" s="6" t="s">
        <v>114</v>
      </c>
      <c r="F86" s="8">
        <v>125</v>
      </c>
      <c r="G86" s="11"/>
      <c r="H86" s="10">
        <f>ROUND((G86*F86),2)</f>
        <v>0</v>
      </c>
      <c r="O86">
        <f>rekapitulace!H8</f>
        <v>21</v>
      </c>
      <c r="P86">
        <f>O86/100*H86</f>
        <v>0</v>
      </c>
    </row>
    <row r="87" ht="25.5">
      <c r="D87" s="12" t="s">
        <v>1135</v>
      </c>
    </row>
    <row r="88" spans="1:16" ht="63.75">
      <c r="A88" s="6">
        <v>34</v>
      </c>
      <c r="B88" s="6" t="s">
        <v>1136</v>
      </c>
      <c r="C88" s="6" t="s">
        <v>45</v>
      </c>
      <c r="D88" s="6" t="s">
        <v>1137</v>
      </c>
      <c r="E88" s="6" t="s">
        <v>114</v>
      </c>
      <c r="F88" s="8">
        <v>7500</v>
      </c>
      <c r="G88" s="11"/>
      <c r="H88" s="10">
        <f>ROUND((G88*F88),2)</f>
        <v>0</v>
      </c>
      <c r="O88">
        <f>rekapitulace!H8</f>
        <v>21</v>
      </c>
      <c r="P88">
        <f>O88/100*H88</f>
        <v>0</v>
      </c>
    </row>
    <row r="89" ht="25.5">
      <c r="D89" s="12" t="s">
        <v>1138</v>
      </c>
    </row>
    <row r="90" spans="1:16" ht="51">
      <c r="A90" s="6">
        <v>35</v>
      </c>
      <c r="B90" s="6" t="s">
        <v>1139</v>
      </c>
      <c r="C90" s="6" t="s">
        <v>45</v>
      </c>
      <c r="D90" s="6" t="s">
        <v>1140</v>
      </c>
      <c r="E90" s="6" t="s">
        <v>114</v>
      </c>
      <c r="F90" s="8">
        <v>125</v>
      </c>
      <c r="G90" s="11"/>
      <c r="H90" s="10">
        <f>ROUND((G90*F90),2)</f>
        <v>0</v>
      </c>
      <c r="O90">
        <f>rekapitulace!H8</f>
        <v>21</v>
      </c>
      <c r="P90">
        <f>O90/100*H90</f>
        <v>0</v>
      </c>
    </row>
    <row r="91" ht="25.5">
      <c r="D91" s="12" t="s">
        <v>1135</v>
      </c>
    </row>
    <row r="92" spans="1:16" ht="25.5">
      <c r="A92" s="6">
        <v>36</v>
      </c>
      <c r="B92" s="6" t="s">
        <v>956</v>
      </c>
      <c r="C92" s="6" t="s">
        <v>45</v>
      </c>
      <c r="D92" s="6" t="s">
        <v>957</v>
      </c>
      <c r="E92" s="6" t="s">
        <v>79</v>
      </c>
      <c r="F92" s="8">
        <v>45.234</v>
      </c>
      <c r="G92" s="11"/>
      <c r="H92" s="10">
        <f>ROUND((G92*F92),2)</f>
        <v>0</v>
      </c>
      <c r="O92">
        <f>rekapitulace!H8</f>
        <v>21</v>
      </c>
      <c r="P92">
        <f>O92/100*H92</f>
        <v>0</v>
      </c>
    </row>
    <row r="93" ht="153">
      <c r="D93" s="15" t="s">
        <v>1141</v>
      </c>
    </row>
    <row r="94" spans="1:16" ht="63.75">
      <c r="A94" s="6">
        <v>37</v>
      </c>
      <c r="B94" s="6" t="s">
        <v>1142</v>
      </c>
      <c r="C94" s="6" t="s">
        <v>45</v>
      </c>
      <c r="D94" s="6" t="s">
        <v>1143</v>
      </c>
      <c r="E94" s="6" t="s">
        <v>176</v>
      </c>
      <c r="F94" s="8">
        <v>37.2</v>
      </c>
      <c r="G94" s="11"/>
      <c r="H94" s="10">
        <f>ROUND((G94*F94),2)</f>
        <v>0</v>
      </c>
      <c r="O94">
        <f>rekapitulace!H8</f>
        <v>21</v>
      </c>
      <c r="P94">
        <f>O94/100*H94</f>
        <v>0</v>
      </c>
    </row>
    <row r="95" ht="25.5">
      <c r="D95" s="12" t="s">
        <v>1144</v>
      </c>
    </row>
    <row r="96" spans="1:16" ht="38.25">
      <c r="A96" s="6">
        <v>38</v>
      </c>
      <c r="B96" s="6" t="s">
        <v>1145</v>
      </c>
      <c r="C96" s="6" t="s">
        <v>45</v>
      </c>
      <c r="D96" s="6" t="s">
        <v>1146</v>
      </c>
      <c r="E96" s="6" t="s">
        <v>171</v>
      </c>
      <c r="F96" s="8">
        <v>25</v>
      </c>
      <c r="G96" s="11"/>
      <c r="H96" s="10">
        <f>ROUND((G96*F96),2)</f>
        <v>0</v>
      </c>
      <c r="O96">
        <f>rekapitulace!H8</f>
        <v>21</v>
      </c>
      <c r="P96">
        <f>O96/100*H96</f>
        <v>0</v>
      </c>
    </row>
    <row r="97" ht="25.5">
      <c r="D97" s="12" t="s">
        <v>1147</v>
      </c>
    </row>
    <row r="98" spans="1:16" ht="25.5">
      <c r="A98" s="6">
        <v>39</v>
      </c>
      <c r="B98" s="6" t="s">
        <v>1148</v>
      </c>
      <c r="C98" s="6" t="s">
        <v>45</v>
      </c>
      <c r="D98" s="6" t="s">
        <v>1149</v>
      </c>
      <c r="E98" s="6" t="s">
        <v>176</v>
      </c>
      <c r="F98" s="8">
        <v>46.2</v>
      </c>
      <c r="G98" s="11"/>
      <c r="H98" s="10">
        <f>ROUND((G98*F98),2)</f>
        <v>0</v>
      </c>
      <c r="O98">
        <f>rekapitulace!H8</f>
        <v>21</v>
      </c>
      <c r="P98">
        <f>O98/100*H98</f>
        <v>0</v>
      </c>
    </row>
    <row r="99" ht="25.5">
      <c r="D99" s="12" t="s">
        <v>1150</v>
      </c>
    </row>
    <row r="100" spans="1:16" ht="25.5">
      <c r="A100" s="6">
        <v>40</v>
      </c>
      <c r="B100" s="6" t="s">
        <v>1151</v>
      </c>
      <c r="C100" s="6" t="s">
        <v>45</v>
      </c>
      <c r="D100" s="6" t="s">
        <v>1152</v>
      </c>
      <c r="E100" s="6" t="s">
        <v>171</v>
      </c>
      <c r="F100" s="8">
        <v>1</v>
      </c>
      <c r="G100" s="11"/>
      <c r="H100" s="10">
        <f>ROUND((G100*F100),2)</f>
        <v>0</v>
      </c>
      <c r="O100">
        <f>rekapitulace!H8</f>
        <v>21</v>
      </c>
      <c r="P100">
        <f>O100/100*H100</f>
        <v>0</v>
      </c>
    </row>
    <row r="101" ht="25.5">
      <c r="D101" s="12" t="s">
        <v>1153</v>
      </c>
    </row>
    <row r="102" spans="1:16" ht="25.5">
      <c r="A102" s="6">
        <v>41</v>
      </c>
      <c r="B102" s="6" t="s">
        <v>679</v>
      </c>
      <c r="C102" s="6" t="s">
        <v>45</v>
      </c>
      <c r="D102" s="6" t="s">
        <v>680</v>
      </c>
      <c r="E102" s="6" t="s">
        <v>114</v>
      </c>
      <c r="F102" s="8">
        <v>21.7</v>
      </c>
      <c r="G102" s="11"/>
      <c r="H102" s="10">
        <f>ROUND((G102*F102),2)</f>
        <v>0</v>
      </c>
      <c r="O102">
        <f>rekapitulace!H8</f>
        <v>21</v>
      </c>
      <c r="P102">
        <f>O102/100*H102</f>
        <v>0</v>
      </c>
    </row>
    <row r="103" ht="51">
      <c r="D103" s="12" t="s">
        <v>1154</v>
      </c>
    </row>
    <row r="104" spans="1:16" ht="25.5">
      <c r="A104" s="6">
        <v>42</v>
      </c>
      <c r="B104" s="6" t="s">
        <v>1155</v>
      </c>
      <c r="C104" s="6" t="s">
        <v>45</v>
      </c>
      <c r="D104" s="6" t="s">
        <v>1156</v>
      </c>
      <c r="E104" s="6" t="s">
        <v>176</v>
      </c>
      <c r="F104" s="8">
        <v>21.6</v>
      </c>
      <c r="G104" s="11"/>
      <c r="H104" s="10">
        <f>ROUND((G104*F104),2)</f>
        <v>0</v>
      </c>
      <c r="O104">
        <f>rekapitulace!H8</f>
        <v>21</v>
      </c>
      <c r="P104">
        <f>O104/100*H104</f>
        <v>0</v>
      </c>
    </row>
    <row r="105" ht="38.25">
      <c r="D105" s="12" t="s">
        <v>1157</v>
      </c>
    </row>
    <row r="106" spans="1:16" ht="12.75" customHeight="1">
      <c r="A106" s="13"/>
      <c r="B106" s="13"/>
      <c r="C106" s="13" t="s">
        <v>199</v>
      </c>
      <c r="D106" s="13" t="s">
        <v>446</v>
      </c>
      <c r="E106" s="13"/>
      <c r="F106" s="13"/>
      <c r="G106" s="13"/>
      <c r="H106" s="13">
        <f>SUM(H75:H105)</f>
        <v>0</v>
      </c>
      <c r="P106">
        <f>ROUND(SUM(P75:P105),2)</f>
        <v>0</v>
      </c>
    </row>
    <row r="108" spans="1:8" ht="12.75" customHeight="1">
      <c r="A108" s="7"/>
      <c r="B108" s="7"/>
      <c r="C108" s="7" t="s">
        <v>476</v>
      </c>
      <c r="D108" s="7" t="s">
        <v>475</v>
      </c>
      <c r="E108" s="7"/>
      <c r="F108" s="9"/>
      <c r="G108" s="7"/>
      <c r="H108" s="9"/>
    </row>
    <row r="109" spans="1:16" ht="38.25">
      <c r="A109" s="6">
        <v>43</v>
      </c>
      <c r="B109" s="6" t="s">
        <v>682</v>
      </c>
      <c r="C109" s="6" t="s">
        <v>45</v>
      </c>
      <c r="D109" s="6" t="s">
        <v>683</v>
      </c>
      <c r="E109" s="6" t="s">
        <v>82</v>
      </c>
      <c r="F109" s="8">
        <v>114.445</v>
      </c>
      <c r="G109" s="11"/>
      <c r="H109" s="10">
        <f aca="true" t="shared" si="0" ref="H109:H117">ROUND((G109*F109),2)</f>
        <v>0</v>
      </c>
      <c r="O109">
        <f>rekapitulace!H8</f>
        <v>21</v>
      </c>
      <c r="P109">
        <f aca="true" t="shared" si="1" ref="P109:P117">O109/100*H109</f>
        <v>0</v>
      </c>
    </row>
    <row r="110" spans="1:16" ht="38.25">
      <c r="A110" s="6">
        <v>44</v>
      </c>
      <c r="B110" s="6" t="s">
        <v>684</v>
      </c>
      <c r="C110" s="6" t="s">
        <v>45</v>
      </c>
      <c r="D110" s="6" t="s">
        <v>685</v>
      </c>
      <c r="E110" s="6" t="s">
        <v>82</v>
      </c>
      <c r="F110" s="8">
        <v>1030.005</v>
      </c>
      <c r="G110" s="11"/>
      <c r="H110" s="10">
        <f t="shared" si="0"/>
        <v>0</v>
      </c>
      <c r="O110">
        <f>rekapitulace!H8</f>
        <v>21</v>
      </c>
      <c r="P110">
        <f t="shared" si="1"/>
        <v>0</v>
      </c>
    </row>
    <row r="111" spans="1:16" ht="25.5">
      <c r="A111" s="6">
        <v>45</v>
      </c>
      <c r="B111" s="6" t="s">
        <v>686</v>
      </c>
      <c r="C111" s="6" t="s">
        <v>45</v>
      </c>
      <c r="D111" s="6" t="s">
        <v>687</v>
      </c>
      <c r="E111" s="6" t="s">
        <v>82</v>
      </c>
      <c r="F111" s="8">
        <v>4.08</v>
      </c>
      <c r="G111" s="11"/>
      <c r="H111" s="10">
        <f t="shared" si="0"/>
        <v>0</v>
      </c>
      <c r="O111">
        <f>rekapitulace!H8</f>
        <v>21</v>
      </c>
      <c r="P111">
        <f t="shared" si="1"/>
        <v>0</v>
      </c>
    </row>
    <row r="112" spans="1:16" ht="25.5">
      <c r="A112" s="6">
        <v>46</v>
      </c>
      <c r="B112" s="6" t="s">
        <v>1158</v>
      </c>
      <c r="C112" s="6" t="s">
        <v>45</v>
      </c>
      <c r="D112" s="6" t="s">
        <v>969</v>
      </c>
      <c r="E112" s="6" t="s">
        <v>82</v>
      </c>
      <c r="F112" s="8">
        <v>108.562</v>
      </c>
      <c r="G112" s="11"/>
      <c r="H112" s="10">
        <f t="shared" si="0"/>
        <v>0</v>
      </c>
      <c r="O112">
        <f>rekapitulace!H8</f>
        <v>21</v>
      </c>
      <c r="P112">
        <f t="shared" si="1"/>
        <v>0</v>
      </c>
    </row>
    <row r="113" spans="1:16" ht="38.25">
      <c r="A113" s="6">
        <v>47</v>
      </c>
      <c r="B113" s="6" t="s">
        <v>477</v>
      </c>
      <c r="C113" s="6" t="s">
        <v>45</v>
      </c>
      <c r="D113" s="6" t="s">
        <v>478</v>
      </c>
      <c r="E113" s="6" t="s">
        <v>82</v>
      </c>
      <c r="F113" s="8">
        <v>18.574</v>
      </c>
      <c r="G113" s="11"/>
      <c r="H113" s="10">
        <f t="shared" si="0"/>
        <v>0</v>
      </c>
      <c r="O113">
        <f>rekapitulace!H8</f>
        <v>21</v>
      </c>
      <c r="P113">
        <f t="shared" si="1"/>
        <v>0</v>
      </c>
    </row>
    <row r="114" spans="1:16" ht="38.25">
      <c r="A114" s="6">
        <v>48</v>
      </c>
      <c r="B114" s="6" t="s">
        <v>480</v>
      </c>
      <c r="C114" s="6" t="s">
        <v>45</v>
      </c>
      <c r="D114" s="6" t="s">
        <v>481</v>
      </c>
      <c r="E114" s="6" t="s">
        <v>82</v>
      </c>
      <c r="F114" s="8">
        <v>167.166</v>
      </c>
      <c r="G114" s="11"/>
      <c r="H114" s="10">
        <f t="shared" si="0"/>
        <v>0</v>
      </c>
      <c r="O114">
        <f>rekapitulace!H8</f>
        <v>21</v>
      </c>
      <c r="P114">
        <f t="shared" si="1"/>
        <v>0</v>
      </c>
    </row>
    <row r="115" spans="1:16" ht="38.25">
      <c r="A115" s="6">
        <v>49</v>
      </c>
      <c r="B115" s="6" t="s">
        <v>482</v>
      </c>
      <c r="C115" s="6" t="s">
        <v>45</v>
      </c>
      <c r="D115" s="6" t="s">
        <v>483</v>
      </c>
      <c r="E115" s="6" t="s">
        <v>82</v>
      </c>
      <c r="F115" s="8">
        <v>47.528</v>
      </c>
      <c r="G115" s="11"/>
      <c r="H115" s="10">
        <f t="shared" si="0"/>
        <v>0</v>
      </c>
      <c r="O115">
        <f>rekapitulace!H8</f>
        <v>21</v>
      </c>
      <c r="P115">
        <f t="shared" si="1"/>
        <v>0</v>
      </c>
    </row>
    <row r="116" spans="1:16" ht="38.25">
      <c r="A116" s="6">
        <v>50</v>
      </c>
      <c r="B116" s="6" t="s">
        <v>485</v>
      </c>
      <c r="C116" s="6" t="s">
        <v>45</v>
      </c>
      <c r="D116" s="6" t="s">
        <v>486</v>
      </c>
      <c r="E116" s="6" t="s">
        <v>82</v>
      </c>
      <c r="F116" s="8">
        <v>427.752</v>
      </c>
      <c r="G116" s="11"/>
      <c r="H116" s="10">
        <f t="shared" si="0"/>
        <v>0</v>
      </c>
      <c r="O116">
        <f>rekapitulace!H8</f>
        <v>21</v>
      </c>
      <c r="P116">
        <f t="shared" si="1"/>
        <v>0</v>
      </c>
    </row>
    <row r="117" spans="1:16" ht="25.5">
      <c r="A117" s="6">
        <v>51</v>
      </c>
      <c r="B117" s="6" t="s">
        <v>1159</v>
      </c>
      <c r="C117" s="6" t="s">
        <v>45</v>
      </c>
      <c r="D117" s="6" t="s">
        <v>782</v>
      </c>
      <c r="E117" s="6" t="s">
        <v>82</v>
      </c>
      <c r="F117" s="8">
        <v>47.528</v>
      </c>
      <c r="G117" s="11"/>
      <c r="H117" s="10">
        <f t="shared" si="0"/>
        <v>0</v>
      </c>
      <c r="O117">
        <f>rekapitulace!H8</f>
        <v>21</v>
      </c>
      <c r="P117">
        <f t="shared" si="1"/>
        <v>0</v>
      </c>
    </row>
    <row r="118" ht="25.5">
      <c r="D118" s="12" t="s">
        <v>1160</v>
      </c>
    </row>
    <row r="119" spans="1:16" ht="25.5">
      <c r="A119" s="6">
        <v>52</v>
      </c>
      <c r="B119" s="6" t="s">
        <v>1161</v>
      </c>
      <c r="C119" s="6" t="s">
        <v>45</v>
      </c>
      <c r="D119" s="6" t="s">
        <v>492</v>
      </c>
      <c r="E119" s="6" t="s">
        <v>82</v>
      </c>
      <c r="F119" s="8">
        <v>18.574</v>
      </c>
      <c r="G119" s="11"/>
      <c r="H119" s="10">
        <f>ROUND((G119*F119),2)</f>
        <v>0</v>
      </c>
      <c r="O119">
        <f>rekapitulace!H8</f>
        <v>21</v>
      </c>
      <c r="P119">
        <f>O119/100*H119</f>
        <v>0</v>
      </c>
    </row>
    <row r="120" spans="1:16" ht="12.75" customHeight="1">
      <c r="A120" s="13"/>
      <c r="B120" s="13"/>
      <c r="C120" s="13" t="s">
        <v>476</v>
      </c>
      <c r="D120" s="13" t="s">
        <v>475</v>
      </c>
      <c r="E120" s="13"/>
      <c r="F120" s="13"/>
      <c r="G120" s="13"/>
      <c r="H120" s="13">
        <f>SUM(H109:H119)</f>
        <v>0</v>
      </c>
      <c r="P120">
        <f>ROUND(SUM(P109:P119),2)</f>
        <v>0</v>
      </c>
    </row>
    <row r="122" spans="1:8" ht="12.75" customHeight="1">
      <c r="A122" s="7"/>
      <c r="B122" s="7"/>
      <c r="C122" s="7" t="s">
        <v>494</v>
      </c>
      <c r="D122" s="7" t="s">
        <v>493</v>
      </c>
      <c r="E122" s="7"/>
      <c r="F122" s="9"/>
      <c r="G122" s="7"/>
      <c r="H122" s="9"/>
    </row>
    <row r="123" spans="1:16" ht="38.25">
      <c r="A123" s="6">
        <v>53</v>
      </c>
      <c r="B123" s="6" t="s">
        <v>1162</v>
      </c>
      <c r="C123" s="6" t="s">
        <v>45</v>
      </c>
      <c r="D123" s="6" t="s">
        <v>1163</v>
      </c>
      <c r="E123" s="6" t="s">
        <v>82</v>
      </c>
      <c r="F123" s="8">
        <v>208.428</v>
      </c>
      <c r="G123" s="11"/>
      <c r="H123" s="10">
        <f>ROUND((G123*F123),2)</f>
        <v>0</v>
      </c>
      <c r="O123">
        <f>rekapitulace!H8</f>
        <v>21</v>
      </c>
      <c r="P123">
        <f>O123/100*H123</f>
        <v>0</v>
      </c>
    </row>
    <row r="124" spans="1:16" ht="12.75" customHeight="1">
      <c r="A124" s="13"/>
      <c r="B124" s="13"/>
      <c r="C124" s="13" t="s">
        <v>494</v>
      </c>
      <c r="D124" s="13" t="s">
        <v>493</v>
      </c>
      <c r="E124" s="13"/>
      <c r="F124" s="13"/>
      <c r="G124" s="13"/>
      <c r="H124" s="13">
        <f>SUM(H123:H123)</f>
        <v>0</v>
      </c>
      <c r="P124">
        <f>ROUND(SUM(P123:P123),2)</f>
        <v>0</v>
      </c>
    </row>
    <row r="126" spans="1:16" ht="12.75" customHeight="1">
      <c r="A126" s="13"/>
      <c r="B126" s="13"/>
      <c r="C126" s="13"/>
      <c r="D126" s="13" t="s">
        <v>72</v>
      </c>
      <c r="E126" s="13"/>
      <c r="F126" s="13"/>
      <c r="G126" s="13"/>
      <c r="H126" s="13">
        <f>+H26+H45+H50+H61+H72+H106+H120+H124</f>
        <v>0</v>
      </c>
      <c r="P126">
        <f>+P26+P45+P50+P61+P72+P106+P120+P124</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P42"/>
  <sheetViews>
    <sheetView tabSelected="1" zoomScalePageLayoutView="0" workbookViewId="0" topLeftCell="A1">
      <pane ySplit="10" topLeftCell="A11" activePane="bottomLeft" state="frozen"/>
      <selection pane="topLeft" activeCell="A1" sqref="A1"/>
      <selection pane="bottomLeft" activeCell="D14" sqref="D14"/>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21</v>
      </c>
      <c r="D5" s="5" t="s">
        <v>22</v>
      </c>
      <c r="E5" s="5"/>
    </row>
    <row r="6" spans="1:5" ht="12.75" customHeight="1">
      <c r="A6" t="s">
        <v>18</v>
      </c>
      <c r="C6" s="5" t="s">
        <v>23</v>
      </c>
      <c r="D6" s="5" t="s">
        <v>22</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43</v>
      </c>
      <c r="D11" s="7" t="s">
        <v>42</v>
      </c>
      <c r="E11" s="7"/>
      <c r="F11" s="9"/>
      <c r="G11" s="7"/>
      <c r="H11" s="9"/>
    </row>
    <row r="12" spans="1:16" ht="12.75">
      <c r="A12" s="6">
        <v>1</v>
      </c>
      <c r="B12" s="6" t="s">
        <v>44</v>
      </c>
      <c r="C12" s="6" t="s">
        <v>45</v>
      </c>
      <c r="D12" s="6" t="s">
        <v>46</v>
      </c>
      <c r="E12" s="6" t="s">
        <v>47</v>
      </c>
      <c r="F12" s="8">
        <v>1</v>
      </c>
      <c r="G12" s="11"/>
      <c r="H12" s="10">
        <f>ROUND((G12*F12),2)</f>
        <v>0</v>
      </c>
      <c r="O12">
        <f>rekapitulace!H8</f>
        <v>21</v>
      </c>
      <c r="P12">
        <f>O12/100*H12</f>
        <v>0</v>
      </c>
    </row>
    <row r="13" ht="12.75">
      <c r="D13" s="12" t="s">
        <v>48</v>
      </c>
    </row>
    <row r="14" spans="1:16" ht="25.5">
      <c r="A14" s="6">
        <v>2</v>
      </c>
      <c r="B14" s="6" t="s">
        <v>49</v>
      </c>
      <c r="C14" s="6" t="s">
        <v>45</v>
      </c>
      <c r="D14" s="6" t="s">
        <v>50</v>
      </c>
      <c r="E14" s="6" t="s">
        <v>47</v>
      </c>
      <c r="F14" s="8">
        <v>1</v>
      </c>
      <c r="G14" s="11"/>
      <c r="H14" s="10">
        <f>ROUND((G14*F14),2)</f>
        <v>0</v>
      </c>
      <c r="O14">
        <f>rekapitulace!H8</f>
        <v>21</v>
      </c>
      <c r="P14">
        <f>O14/100*H14</f>
        <v>0</v>
      </c>
    </row>
    <row r="15" ht="12.75">
      <c r="D15" s="12" t="s">
        <v>48</v>
      </c>
    </row>
    <row r="16" spans="1:16" ht="25.5">
      <c r="A16" s="6">
        <v>3</v>
      </c>
      <c r="B16" s="6" t="s">
        <v>51</v>
      </c>
      <c r="C16" s="6" t="s">
        <v>45</v>
      </c>
      <c r="D16" s="6" t="s">
        <v>52</v>
      </c>
      <c r="E16" s="6" t="s">
        <v>47</v>
      </c>
      <c r="F16" s="8">
        <v>1</v>
      </c>
      <c r="G16" s="11"/>
      <c r="H16" s="10">
        <f>ROUND((G16*F16),2)</f>
        <v>0</v>
      </c>
      <c r="O16">
        <f>rekapitulace!H8</f>
        <v>21</v>
      </c>
      <c r="P16">
        <f>O16/100*H16</f>
        <v>0</v>
      </c>
    </row>
    <row r="17" ht="12.75">
      <c r="D17" s="12" t="s">
        <v>48</v>
      </c>
    </row>
    <row r="18" spans="1:16" ht="25.5">
      <c r="A18" s="6">
        <v>4</v>
      </c>
      <c r="B18" s="6" t="s">
        <v>53</v>
      </c>
      <c r="C18" s="6" t="s">
        <v>45</v>
      </c>
      <c r="D18" s="6" t="s">
        <v>54</v>
      </c>
      <c r="E18" s="6" t="s">
        <v>47</v>
      </c>
      <c r="F18" s="8">
        <v>1</v>
      </c>
      <c r="G18" s="11"/>
      <c r="H18" s="10">
        <f>ROUND((G18*F18),2)</f>
        <v>0</v>
      </c>
      <c r="O18">
        <f>rekapitulace!H8</f>
        <v>21</v>
      </c>
      <c r="P18">
        <f>O18/100*H18</f>
        <v>0</v>
      </c>
    </row>
    <row r="19" ht="12.75">
      <c r="D19" s="12" t="s">
        <v>48</v>
      </c>
    </row>
    <row r="20" spans="1:16" ht="25.5">
      <c r="A20" s="6">
        <v>5</v>
      </c>
      <c r="B20" s="6" t="s">
        <v>55</v>
      </c>
      <c r="C20" s="6" t="s">
        <v>45</v>
      </c>
      <c r="D20" s="6" t="s">
        <v>56</v>
      </c>
      <c r="E20" s="6" t="s">
        <v>47</v>
      </c>
      <c r="F20" s="8">
        <v>1</v>
      </c>
      <c r="G20" s="11"/>
      <c r="H20" s="10">
        <f>ROUND((G20*F20),2)</f>
        <v>0</v>
      </c>
      <c r="O20">
        <f>rekapitulace!H8</f>
        <v>21</v>
      </c>
      <c r="P20">
        <f>O20/100*H20</f>
        <v>0</v>
      </c>
    </row>
    <row r="21" ht="12.75">
      <c r="D21" s="12" t="s">
        <v>48</v>
      </c>
    </row>
    <row r="22" spans="1:16" ht="38.25">
      <c r="A22" s="6">
        <v>6</v>
      </c>
      <c r="B22" s="6" t="s">
        <v>57</v>
      </c>
      <c r="C22" s="6" t="s">
        <v>45</v>
      </c>
      <c r="D22" s="6" t="s">
        <v>58</v>
      </c>
      <c r="E22" s="6" t="s">
        <v>47</v>
      </c>
      <c r="F22" s="8">
        <v>1</v>
      </c>
      <c r="G22" s="11"/>
      <c r="H22" s="10">
        <f>ROUND((G22*F22),2)</f>
        <v>0</v>
      </c>
      <c r="O22">
        <f>rekapitulace!H8</f>
        <v>21</v>
      </c>
      <c r="P22">
        <f>O22/100*H22</f>
        <v>0</v>
      </c>
    </row>
    <row r="23" ht="12.75">
      <c r="D23" s="12" t="s">
        <v>48</v>
      </c>
    </row>
    <row r="24" spans="1:16" ht="25.5">
      <c r="A24" s="6">
        <v>7</v>
      </c>
      <c r="B24" s="6" t="s">
        <v>59</v>
      </c>
      <c r="C24" s="6" t="s">
        <v>45</v>
      </c>
      <c r="D24" s="6" t="s">
        <v>60</v>
      </c>
      <c r="E24" s="6" t="s">
        <v>47</v>
      </c>
      <c r="F24" s="8">
        <v>1</v>
      </c>
      <c r="G24" s="11"/>
      <c r="H24" s="10">
        <f>ROUND((G24*F24),2)</f>
        <v>0</v>
      </c>
      <c r="O24">
        <f>rekapitulace!H8</f>
        <v>21</v>
      </c>
      <c r="P24">
        <f>O24/100*H24</f>
        <v>0</v>
      </c>
    </row>
    <row r="25" ht="12.75">
      <c r="D25" s="12" t="s">
        <v>48</v>
      </c>
    </row>
    <row r="26" spans="1:16" ht="51">
      <c r="A26" s="6">
        <v>8</v>
      </c>
      <c r="B26" s="6" t="s">
        <v>61</v>
      </c>
      <c r="C26" s="6" t="s">
        <v>45</v>
      </c>
      <c r="D26" s="6" t="s">
        <v>2065</v>
      </c>
      <c r="E26" s="6" t="s">
        <v>47</v>
      </c>
      <c r="F26" s="8">
        <v>1</v>
      </c>
      <c r="G26" s="11"/>
      <c r="H26" s="10">
        <f>ROUND((G26*F26),2)</f>
        <v>0</v>
      </c>
      <c r="O26">
        <f>rekapitulace!H8</f>
        <v>21</v>
      </c>
      <c r="P26">
        <f>O26/100*H26</f>
        <v>0</v>
      </c>
    </row>
    <row r="27" ht="12.75">
      <c r="D27" s="12" t="s">
        <v>48</v>
      </c>
    </row>
    <row r="28" spans="1:16" ht="25.5">
      <c r="A28" s="6">
        <v>9</v>
      </c>
      <c r="B28" s="6" t="s">
        <v>62</v>
      </c>
      <c r="C28" s="6" t="s">
        <v>45</v>
      </c>
      <c r="D28" s="6" t="s">
        <v>63</v>
      </c>
      <c r="E28" s="6" t="s">
        <v>47</v>
      </c>
      <c r="F28" s="8">
        <v>1</v>
      </c>
      <c r="G28" s="11"/>
      <c r="H28" s="10">
        <f>ROUND((G28*F28),2)</f>
        <v>0</v>
      </c>
      <c r="O28">
        <f>rekapitulace!H8</f>
        <v>21</v>
      </c>
      <c r="P28">
        <f>O28/100*H28</f>
        <v>0</v>
      </c>
    </row>
    <row r="29" ht="12.75">
      <c r="D29" s="12" t="s">
        <v>48</v>
      </c>
    </row>
    <row r="30" spans="1:16" ht="38.25">
      <c r="A30" s="6">
        <v>10</v>
      </c>
      <c r="B30" s="6" t="s">
        <v>64</v>
      </c>
      <c r="C30" s="6" t="s">
        <v>45</v>
      </c>
      <c r="D30" s="6" t="s">
        <v>65</v>
      </c>
      <c r="E30" s="6" t="s">
        <v>47</v>
      </c>
      <c r="F30" s="8">
        <v>1</v>
      </c>
      <c r="G30" s="11"/>
      <c r="H30" s="10">
        <f>ROUND((G30*F30),2)</f>
        <v>0</v>
      </c>
      <c r="O30">
        <f>rekapitulace!H8</f>
        <v>21</v>
      </c>
      <c r="P30">
        <f>O30/100*H30</f>
        <v>0</v>
      </c>
    </row>
    <row r="31" ht="12.75">
      <c r="D31" s="12" t="s">
        <v>48</v>
      </c>
    </row>
    <row r="32" spans="1:16" ht="38.25">
      <c r="A32" s="6">
        <v>11</v>
      </c>
      <c r="B32" s="6" t="s">
        <v>66</v>
      </c>
      <c r="C32" s="6" t="s">
        <v>45</v>
      </c>
      <c r="D32" s="6" t="s">
        <v>2064</v>
      </c>
      <c r="E32" s="6" t="s">
        <v>47</v>
      </c>
      <c r="F32" s="8">
        <v>1</v>
      </c>
      <c r="G32" s="11"/>
      <c r="H32" s="10">
        <f>ROUND((G32*F32),2)</f>
        <v>0</v>
      </c>
      <c r="O32">
        <f>rekapitulace!H8</f>
        <v>21</v>
      </c>
      <c r="P32">
        <f>O32/100*H32</f>
        <v>0</v>
      </c>
    </row>
    <row r="33" ht="12.75">
      <c r="D33" s="12" t="s">
        <v>48</v>
      </c>
    </row>
    <row r="34" spans="1:16" ht="25.5">
      <c r="A34" s="6">
        <v>12</v>
      </c>
      <c r="B34" s="6" t="s">
        <v>67</v>
      </c>
      <c r="C34" s="6" t="s">
        <v>45</v>
      </c>
      <c r="D34" s="6" t="s">
        <v>68</v>
      </c>
      <c r="E34" s="6" t="s">
        <v>47</v>
      </c>
      <c r="F34" s="8">
        <v>1</v>
      </c>
      <c r="G34" s="11"/>
      <c r="H34" s="10">
        <f>ROUND((G34*F34),2)</f>
        <v>0</v>
      </c>
      <c r="O34">
        <f>rekapitulace!H8</f>
        <v>21</v>
      </c>
      <c r="P34">
        <f>O34/100*H34</f>
        <v>0</v>
      </c>
    </row>
    <row r="35" ht="12.75">
      <c r="D35" s="12" t="s">
        <v>48</v>
      </c>
    </row>
    <row r="36" spans="1:16" ht="38.25">
      <c r="A36" s="6">
        <v>13</v>
      </c>
      <c r="B36" s="6" t="s">
        <v>69</v>
      </c>
      <c r="C36" s="6" t="s">
        <v>45</v>
      </c>
      <c r="D36" s="6" t="s">
        <v>2063</v>
      </c>
      <c r="E36" s="6" t="s">
        <v>47</v>
      </c>
      <c r="F36" s="8">
        <v>1</v>
      </c>
      <c r="G36" s="11"/>
      <c r="H36" s="10">
        <f>ROUND((G36*F36),2)</f>
        <v>0</v>
      </c>
      <c r="O36">
        <f>rekapitulace!H8</f>
        <v>21</v>
      </c>
      <c r="P36">
        <f>O36/100*H36</f>
        <v>0</v>
      </c>
    </row>
    <row r="37" ht="12.75">
      <c r="D37" s="12" t="s">
        <v>48</v>
      </c>
    </row>
    <row r="38" spans="1:16" ht="51">
      <c r="A38" s="6">
        <v>14</v>
      </c>
      <c r="B38" s="6" t="s">
        <v>70</v>
      </c>
      <c r="C38" s="6" t="s">
        <v>45</v>
      </c>
      <c r="D38" s="6" t="s">
        <v>71</v>
      </c>
      <c r="E38" s="6" t="s">
        <v>47</v>
      </c>
      <c r="F38" s="8">
        <v>1</v>
      </c>
      <c r="G38" s="11"/>
      <c r="H38" s="10">
        <f>ROUND((G38*F38),2)</f>
        <v>0</v>
      </c>
      <c r="O38">
        <f>rekapitulace!H8</f>
        <v>21</v>
      </c>
      <c r="P38">
        <f>O38/100*H38</f>
        <v>0</v>
      </c>
    </row>
    <row r="39" ht="12.75">
      <c r="D39" s="12" t="s">
        <v>48</v>
      </c>
    </row>
    <row r="40" spans="1:16" ht="12.75" customHeight="1">
      <c r="A40" s="13"/>
      <c r="B40" s="13"/>
      <c r="C40" s="13" t="s">
        <v>43</v>
      </c>
      <c r="D40" s="13" t="s">
        <v>42</v>
      </c>
      <c r="E40" s="13"/>
      <c r="F40" s="13"/>
      <c r="G40" s="13"/>
      <c r="H40" s="13">
        <f>SUM(H12:H39)</f>
        <v>0</v>
      </c>
      <c r="P40">
        <f>ROUND(SUM(P12:P39),2)</f>
        <v>0</v>
      </c>
    </row>
    <row r="42" spans="1:16" ht="12.75" customHeight="1">
      <c r="A42" s="13"/>
      <c r="B42" s="13"/>
      <c r="C42" s="13"/>
      <c r="D42" s="13" t="s">
        <v>72</v>
      </c>
      <c r="E42" s="13"/>
      <c r="F42" s="13"/>
      <c r="G42" s="13"/>
      <c r="H42" s="13">
        <f>+H40</f>
        <v>0</v>
      </c>
      <c r="P42">
        <f>+P40</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landscape" paperSize="9" scale="78" r:id="rId1"/>
</worksheet>
</file>

<file path=xl/worksheets/sheet20.xml><?xml version="1.0" encoding="utf-8"?>
<worksheet xmlns="http://schemas.openxmlformats.org/spreadsheetml/2006/main" xmlns:r="http://schemas.openxmlformats.org/officeDocument/2006/relationships">
  <dimension ref="A1:P211"/>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1164</v>
      </c>
      <c r="D5" s="5" t="s">
        <v>1165</v>
      </c>
      <c r="E5" s="5"/>
    </row>
    <row r="6" spans="1:5" ht="12.75" customHeight="1">
      <c r="A6" t="s">
        <v>18</v>
      </c>
      <c r="C6" s="5" t="s">
        <v>1164</v>
      </c>
      <c r="D6" s="5" t="s">
        <v>1165</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25</v>
      </c>
      <c r="D11" s="7" t="s">
        <v>87</v>
      </c>
      <c r="E11" s="7"/>
      <c r="F11" s="9"/>
      <c r="G11" s="7"/>
      <c r="H11" s="9"/>
    </row>
    <row r="12" spans="1:16" ht="38.25">
      <c r="A12" s="6">
        <v>1</v>
      </c>
      <c r="B12" s="6" t="s">
        <v>1166</v>
      </c>
      <c r="C12" s="6" t="s">
        <v>45</v>
      </c>
      <c r="D12" s="6" t="s">
        <v>1167</v>
      </c>
      <c r="E12" s="6" t="s">
        <v>79</v>
      </c>
      <c r="F12" s="8">
        <v>101</v>
      </c>
      <c r="G12" s="11"/>
      <c r="H12" s="10">
        <f>ROUND((G12*F12),2)</f>
        <v>0</v>
      </c>
      <c r="O12">
        <f>rekapitulace!H8</f>
        <v>21</v>
      </c>
      <c r="P12">
        <f>O12/100*H12</f>
        <v>0</v>
      </c>
    </row>
    <row r="13" ht="38.25">
      <c r="D13" s="12" t="s">
        <v>1168</v>
      </c>
    </row>
    <row r="14" spans="1:16" ht="38.25">
      <c r="A14" s="6">
        <v>2</v>
      </c>
      <c r="B14" s="6" t="s">
        <v>308</v>
      </c>
      <c r="C14" s="6" t="s">
        <v>45</v>
      </c>
      <c r="D14" s="6" t="s">
        <v>309</v>
      </c>
      <c r="E14" s="6" t="s">
        <v>79</v>
      </c>
      <c r="F14" s="8">
        <v>1167</v>
      </c>
      <c r="G14" s="11"/>
      <c r="H14" s="10">
        <f>ROUND((G14*F14),2)</f>
        <v>0</v>
      </c>
      <c r="O14">
        <f>rekapitulace!H8</f>
        <v>21</v>
      </c>
      <c r="P14">
        <f>O14/100*H14</f>
        <v>0</v>
      </c>
    </row>
    <row r="15" ht="51">
      <c r="D15" s="12" t="s">
        <v>1169</v>
      </c>
    </row>
    <row r="16" spans="1:16" ht="38.25">
      <c r="A16" s="6">
        <v>3</v>
      </c>
      <c r="B16" s="6" t="s">
        <v>1170</v>
      </c>
      <c r="C16" s="6" t="s">
        <v>45</v>
      </c>
      <c r="D16" s="6" t="s">
        <v>1171</v>
      </c>
      <c r="E16" s="6" t="s">
        <v>79</v>
      </c>
      <c r="F16" s="8">
        <v>237.15</v>
      </c>
      <c r="G16" s="11"/>
      <c r="H16" s="10">
        <f>ROUND((G16*F16),2)</f>
        <v>0</v>
      </c>
      <c r="O16">
        <f>rekapitulace!H8</f>
        <v>21</v>
      </c>
      <c r="P16">
        <f>O16/100*H16</f>
        <v>0</v>
      </c>
    </row>
    <row r="17" ht="25.5">
      <c r="D17" s="12" t="s">
        <v>1172</v>
      </c>
    </row>
    <row r="18" spans="1:16" ht="38.25">
      <c r="A18" s="6">
        <v>4</v>
      </c>
      <c r="B18" s="6" t="s">
        <v>603</v>
      </c>
      <c r="C18" s="6" t="s">
        <v>45</v>
      </c>
      <c r="D18" s="6" t="s">
        <v>604</v>
      </c>
      <c r="E18" s="6" t="s">
        <v>79</v>
      </c>
      <c r="F18" s="8">
        <v>71.145</v>
      </c>
      <c r="G18" s="11"/>
      <c r="H18" s="10">
        <f>ROUND((G18*F18),2)</f>
        <v>0</v>
      </c>
      <c r="O18">
        <f>rekapitulace!H8</f>
        <v>21</v>
      </c>
      <c r="P18">
        <f>O18/100*H18</f>
        <v>0</v>
      </c>
    </row>
    <row r="19" ht="25.5">
      <c r="D19" s="12" t="s">
        <v>1173</v>
      </c>
    </row>
    <row r="20" spans="1:16" ht="38.25">
      <c r="A20" s="6">
        <v>5</v>
      </c>
      <c r="B20" s="6" t="s">
        <v>1174</v>
      </c>
      <c r="C20" s="6" t="s">
        <v>45</v>
      </c>
      <c r="D20" s="6" t="s">
        <v>1175</v>
      </c>
      <c r="E20" s="6" t="s">
        <v>79</v>
      </c>
      <c r="F20" s="8">
        <v>12</v>
      </c>
      <c r="G20" s="11"/>
      <c r="H20" s="10">
        <f>ROUND((G20*F20),2)</f>
        <v>0</v>
      </c>
      <c r="O20">
        <f>rekapitulace!H8</f>
        <v>21</v>
      </c>
      <c r="P20">
        <f>O20/100*H20</f>
        <v>0</v>
      </c>
    </row>
    <row r="21" ht="25.5">
      <c r="D21" s="12" t="s">
        <v>1176</v>
      </c>
    </row>
    <row r="22" spans="1:16" ht="38.25">
      <c r="A22" s="6">
        <v>6</v>
      </c>
      <c r="B22" s="6" t="s">
        <v>1177</v>
      </c>
      <c r="C22" s="6" t="s">
        <v>45</v>
      </c>
      <c r="D22" s="6" t="s">
        <v>1178</v>
      </c>
      <c r="E22" s="6" t="s">
        <v>176</v>
      </c>
      <c r="F22" s="8">
        <v>1.5</v>
      </c>
      <c r="G22" s="11"/>
      <c r="H22" s="10">
        <f>ROUND((G22*F22),2)</f>
        <v>0</v>
      </c>
      <c r="O22">
        <f>rekapitulace!H8</f>
        <v>21</v>
      </c>
      <c r="P22">
        <f>O22/100*H22</f>
        <v>0</v>
      </c>
    </row>
    <row r="23" ht="25.5">
      <c r="D23" s="12" t="s">
        <v>1179</v>
      </c>
    </row>
    <row r="24" spans="1:16" ht="38.25">
      <c r="A24" s="6">
        <v>7</v>
      </c>
      <c r="B24" s="6" t="s">
        <v>537</v>
      </c>
      <c r="C24" s="6" t="s">
        <v>45</v>
      </c>
      <c r="D24" s="6" t="s">
        <v>538</v>
      </c>
      <c r="E24" s="6" t="s">
        <v>114</v>
      </c>
      <c r="F24" s="8">
        <v>48</v>
      </c>
      <c r="G24" s="11"/>
      <c r="H24" s="10">
        <f>ROUND((G24*F24),2)</f>
        <v>0</v>
      </c>
      <c r="O24">
        <f>rekapitulace!H8</f>
        <v>21</v>
      </c>
      <c r="P24">
        <f>O24/100*H24</f>
        <v>0</v>
      </c>
    </row>
    <row r="25" ht="25.5">
      <c r="D25" s="12" t="s">
        <v>1180</v>
      </c>
    </row>
    <row r="26" spans="1:16" ht="38.25">
      <c r="A26" s="6">
        <v>8</v>
      </c>
      <c r="B26" s="6" t="s">
        <v>540</v>
      </c>
      <c r="C26" s="6" t="s">
        <v>45</v>
      </c>
      <c r="D26" s="6" t="s">
        <v>541</v>
      </c>
      <c r="E26" s="6" t="s">
        <v>114</v>
      </c>
      <c r="F26" s="8">
        <v>48</v>
      </c>
      <c r="G26" s="11"/>
      <c r="H26" s="10">
        <f>ROUND((G26*F26),2)</f>
        <v>0</v>
      </c>
      <c r="O26">
        <f>rekapitulace!H8</f>
        <v>21</v>
      </c>
      <c r="P26">
        <f>O26/100*H26</f>
        <v>0</v>
      </c>
    </row>
    <row r="27" ht="25.5">
      <c r="D27" s="12" t="s">
        <v>1180</v>
      </c>
    </row>
    <row r="28" spans="1:16" ht="25.5">
      <c r="A28" s="14">
        <v>9</v>
      </c>
      <c r="B28" s="14" t="s">
        <v>542</v>
      </c>
      <c r="C28" s="14" t="s">
        <v>45</v>
      </c>
      <c r="D28" s="14" t="s">
        <v>1181</v>
      </c>
      <c r="E28" s="14" t="s">
        <v>82</v>
      </c>
      <c r="F28" s="8">
        <v>4.076</v>
      </c>
      <c r="G28" s="11"/>
      <c r="H28" s="10">
        <f>ROUND(G28*F28,2)</f>
        <v>0</v>
      </c>
      <c r="O28">
        <f>rekapitulace!H8</f>
        <v>21</v>
      </c>
      <c r="P28">
        <f>O28/100*H28</f>
        <v>0</v>
      </c>
    </row>
    <row r="29" ht="12.75">
      <c r="D29" s="12" t="s">
        <v>1182</v>
      </c>
    </row>
    <row r="30" spans="1:16" ht="51">
      <c r="A30" s="6">
        <v>10</v>
      </c>
      <c r="B30" s="6" t="s">
        <v>314</v>
      </c>
      <c r="C30" s="6" t="s">
        <v>45</v>
      </c>
      <c r="D30" s="6" t="s">
        <v>315</v>
      </c>
      <c r="E30" s="6" t="s">
        <v>79</v>
      </c>
      <c r="F30" s="8">
        <v>2350.3</v>
      </c>
      <c r="G30" s="11"/>
      <c r="H30" s="10">
        <f>ROUND((G30*F30),2)</f>
        <v>0</v>
      </c>
      <c r="O30">
        <f>rekapitulace!H8</f>
        <v>21</v>
      </c>
      <c r="P30">
        <f>O30/100*H30</f>
        <v>0</v>
      </c>
    </row>
    <row r="31" ht="102">
      <c r="D31" s="15" t="s">
        <v>1183</v>
      </c>
    </row>
    <row r="32" spans="1:16" ht="51">
      <c r="A32" s="6">
        <v>11</v>
      </c>
      <c r="B32" s="6" t="s">
        <v>545</v>
      </c>
      <c r="C32" s="6" t="s">
        <v>45</v>
      </c>
      <c r="D32" s="6" t="s">
        <v>546</v>
      </c>
      <c r="E32" s="6" t="s">
        <v>79</v>
      </c>
      <c r="F32" s="8">
        <v>342</v>
      </c>
      <c r="G32" s="11"/>
      <c r="H32" s="10">
        <f>ROUND((G32*F32),2)</f>
        <v>0</v>
      </c>
      <c r="O32">
        <f>rekapitulace!H8</f>
        <v>21</v>
      </c>
      <c r="P32">
        <f>O32/100*H32</f>
        <v>0</v>
      </c>
    </row>
    <row r="33" ht="12.75">
      <c r="D33" s="12" t="s">
        <v>1184</v>
      </c>
    </row>
    <row r="34" spans="1:16" ht="51">
      <c r="A34" s="6">
        <v>12</v>
      </c>
      <c r="B34" s="6" t="s">
        <v>320</v>
      </c>
      <c r="C34" s="6" t="s">
        <v>45</v>
      </c>
      <c r="D34" s="6" t="s">
        <v>321</v>
      </c>
      <c r="E34" s="6" t="s">
        <v>79</v>
      </c>
      <c r="F34" s="8">
        <v>134</v>
      </c>
      <c r="G34" s="11"/>
      <c r="H34" s="10">
        <f>ROUND((G34*F34),2)</f>
        <v>0</v>
      </c>
      <c r="O34">
        <f>rekapitulace!H8</f>
        <v>21</v>
      </c>
      <c r="P34">
        <f>O34/100*H34</f>
        <v>0</v>
      </c>
    </row>
    <row r="35" ht="38.25">
      <c r="D35" s="12" t="s">
        <v>1185</v>
      </c>
    </row>
    <row r="36" spans="1:16" ht="25.5">
      <c r="A36" s="14">
        <v>13</v>
      </c>
      <c r="B36" s="14" t="s">
        <v>1186</v>
      </c>
      <c r="C36" s="14" t="s">
        <v>45</v>
      </c>
      <c r="D36" s="14" t="s">
        <v>1187</v>
      </c>
      <c r="E36" s="14" t="s">
        <v>82</v>
      </c>
      <c r="F36" s="8">
        <v>241.2</v>
      </c>
      <c r="G36" s="11"/>
      <c r="H36" s="10">
        <f>ROUND(G36*F36,2)</f>
        <v>0</v>
      </c>
      <c r="O36">
        <f>rekapitulace!H8</f>
        <v>21</v>
      </c>
      <c r="P36">
        <f>O36/100*H36</f>
        <v>0</v>
      </c>
    </row>
    <row r="37" ht="12.75">
      <c r="D37" s="12" t="s">
        <v>1188</v>
      </c>
    </row>
    <row r="38" spans="1:16" ht="63.75">
      <c r="A38" s="6">
        <v>14</v>
      </c>
      <c r="B38" s="6" t="s">
        <v>798</v>
      </c>
      <c r="C38" s="6" t="s">
        <v>45</v>
      </c>
      <c r="D38" s="6" t="s">
        <v>799</v>
      </c>
      <c r="E38" s="6" t="s">
        <v>79</v>
      </c>
      <c r="F38" s="8">
        <v>486</v>
      </c>
      <c r="G38" s="11"/>
      <c r="H38" s="10">
        <f>ROUND((G38*F38),2)</f>
        <v>0</v>
      </c>
      <c r="O38">
        <f>rekapitulace!H8</f>
        <v>21</v>
      </c>
      <c r="P38">
        <f>O38/100*H38</f>
        <v>0</v>
      </c>
    </row>
    <row r="39" ht="25.5">
      <c r="D39" s="12" t="s">
        <v>1189</v>
      </c>
    </row>
    <row r="40" spans="1:16" ht="25.5">
      <c r="A40" s="6">
        <v>15</v>
      </c>
      <c r="B40" s="6" t="s">
        <v>323</v>
      </c>
      <c r="C40" s="6" t="s">
        <v>45</v>
      </c>
      <c r="D40" s="6" t="s">
        <v>324</v>
      </c>
      <c r="E40" s="6" t="s">
        <v>79</v>
      </c>
      <c r="F40" s="8">
        <v>1175.15</v>
      </c>
      <c r="G40" s="11"/>
      <c r="H40" s="10">
        <f>ROUND((G40*F40),2)</f>
        <v>0</v>
      </c>
      <c r="O40">
        <f>rekapitulace!H8</f>
        <v>21</v>
      </c>
      <c r="P40">
        <f>O40/100*H40</f>
        <v>0</v>
      </c>
    </row>
    <row r="41" ht="25.5">
      <c r="D41" s="12" t="s">
        <v>1190</v>
      </c>
    </row>
    <row r="42" spans="1:16" ht="38.25">
      <c r="A42" s="6">
        <v>16</v>
      </c>
      <c r="B42" s="6" t="s">
        <v>326</v>
      </c>
      <c r="C42" s="6" t="s">
        <v>45</v>
      </c>
      <c r="D42" s="6" t="s">
        <v>327</v>
      </c>
      <c r="E42" s="6" t="s">
        <v>79</v>
      </c>
      <c r="F42" s="8">
        <v>505.15</v>
      </c>
      <c r="G42" s="11"/>
      <c r="H42" s="10">
        <f>ROUND((G42*F42),2)</f>
        <v>0</v>
      </c>
      <c r="O42">
        <f>rekapitulace!H8</f>
        <v>21</v>
      </c>
      <c r="P42">
        <f>O42/100*H42</f>
        <v>0</v>
      </c>
    </row>
    <row r="43" ht="76.5">
      <c r="D43" s="12" t="s">
        <v>1191</v>
      </c>
    </row>
    <row r="44" spans="1:16" ht="51">
      <c r="A44" s="6">
        <v>17</v>
      </c>
      <c r="B44" s="6" t="s">
        <v>329</v>
      </c>
      <c r="C44" s="6" t="s">
        <v>45</v>
      </c>
      <c r="D44" s="6" t="s">
        <v>330</v>
      </c>
      <c r="E44" s="6" t="s">
        <v>79</v>
      </c>
      <c r="F44" s="8">
        <v>3.75</v>
      </c>
      <c r="G44" s="11"/>
      <c r="H44" s="10">
        <f>ROUND((G44*F44),2)</f>
        <v>0</v>
      </c>
      <c r="O44">
        <f>rekapitulace!H8</f>
        <v>21</v>
      </c>
      <c r="P44">
        <f>O44/100*H44</f>
        <v>0</v>
      </c>
    </row>
    <row r="45" ht="38.25">
      <c r="D45" s="12" t="s">
        <v>1192</v>
      </c>
    </row>
    <row r="46" spans="1:16" ht="51">
      <c r="A46" s="6">
        <v>18</v>
      </c>
      <c r="B46" s="6" t="s">
        <v>1193</v>
      </c>
      <c r="C46" s="6" t="s">
        <v>45</v>
      </c>
      <c r="D46" s="6" t="s">
        <v>1194</v>
      </c>
      <c r="E46" s="6" t="s">
        <v>79</v>
      </c>
      <c r="F46" s="8">
        <v>204</v>
      </c>
      <c r="G46" s="11"/>
      <c r="H46" s="10">
        <f>ROUND((G46*F46),2)</f>
        <v>0</v>
      </c>
      <c r="O46">
        <f>rekapitulace!H8</f>
        <v>21</v>
      </c>
      <c r="P46">
        <f>O46/100*H46</f>
        <v>0</v>
      </c>
    </row>
    <row r="47" ht="51">
      <c r="D47" s="12" t="s">
        <v>1195</v>
      </c>
    </row>
    <row r="48" spans="1:16" ht="25.5">
      <c r="A48" s="14">
        <v>19</v>
      </c>
      <c r="B48" s="14" t="s">
        <v>1196</v>
      </c>
      <c r="C48" s="14" t="s">
        <v>45</v>
      </c>
      <c r="D48" s="14" t="s">
        <v>1197</v>
      </c>
      <c r="E48" s="14" t="s">
        <v>82</v>
      </c>
      <c r="F48" s="8">
        <v>32</v>
      </c>
      <c r="G48" s="11"/>
      <c r="H48" s="10">
        <f>ROUND(G48*F48,2)</f>
        <v>0</v>
      </c>
      <c r="O48">
        <f>rekapitulace!H8</f>
        <v>21</v>
      </c>
      <c r="P48">
        <f>O48/100*H48</f>
        <v>0</v>
      </c>
    </row>
    <row r="49" ht="12.75">
      <c r="D49" s="12" t="s">
        <v>1198</v>
      </c>
    </row>
    <row r="50" spans="1:16" ht="25.5">
      <c r="A50" s="14">
        <v>20</v>
      </c>
      <c r="B50" s="14" t="s">
        <v>1199</v>
      </c>
      <c r="C50" s="14" t="s">
        <v>45</v>
      </c>
      <c r="D50" s="14" t="s">
        <v>1200</v>
      </c>
      <c r="E50" s="14" t="s">
        <v>82</v>
      </c>
      <c r="F50" s="8">
        <v>331.2</v>
      </c>
      <c r="G50" s="11"/>
      <c r="H50" s="10">
        <f>ROUND(G50*F50,2)</f>
        <v>0</v>
      </c>
      <c r="O50">
        <f>rekapitulace!H8</f>
        <v>21</v>
      </c>
      <c r="P50">
        <f>O50/100*H50</f>
        <v>0</v>
      </c>
    </row>
    <row r="51" ht="12.75">
      <c r="D51" s="12" t="s">
        <v>1201</v>
      </c>
    </row>
    <row r="52" spans="1:16" ht="12.75" customHeight="1">
      <c r="A52" s="13"/>
      <c r="B52" s="13"/>
      <c r="C52" s="13" t="s">
        <v>25</v>
      </c>
      <c r="D52" s="13" t="s">
        <v>87</v>
      </c>
      <c r="E52" s="13"/>
      <c r="F52" s="13"/>
      <c r="G52" s="13"/>
      <c r="H52" s="13">
        <f>SUM(H12:H51)</f>
        <v>0</v>
      </c>
      <c r="P52">
        <f>ROUND(SUM(P12:P51),2)</f>
        <v>0</v>
      </c>
    </row>
    <row r="54" spans="1:8" ht="12.75" customHeight="1">
      <c r="A54" s="7"/>
      <c r="B54" s="7"/>
      <c r="C54" s="7" t="s">
        <v>35</v>
      </c>
      <c r="D54" s="7" t="s">
        <v>332</v>
      </c>
      <c r="E54" s="7"/>
      <c r="F54" s="9"/>
      <c r="G54" s="7"/>
      <c r="H54" s="9"/>
    </row>
    <row r="55" spans="1:16" ht="51">
      <c r="A55" s="6">
        <v>21</v>
      </c>
      <c r="B55" s="6" t="s">
        <v>333</v>
      </c>
      <c r="C55" s="6" t="s">
        <v>45</v>
      </c>
      <c r="D55" s="6" t="s">
        <v>334</v>
      </c>
      <c r="E55" s="6" t="s">
        <v>79</v>
      </c>
      <c r="F55" s="8">
        <v>53.76</v>
      </c>
      <c r="G55" s="11"/>
      <c r="H55" s="10">
        <f>ROUND((G55*F55),2)</f>
        <v>0</v>
      </c>
      <c r="O55">
        <f>rekapitulace!H8</f>
        <v>21</v>
      </c>
      <c r="P55">
        <f>O55/100*H55</f>
        <v>0</v>
      </c>
    </row>
    <row r="56" ht="25.5">
      <c r="D56" s="12" t="s">
        <v>1202</v>
      </c>
    </row>
    <row r="57" spans="1:16" ht="63.75">
      <c r="A57" s="6">
        <v>22</v>
      </c>
      <c r="B57" s="6" t="s">
        <v>336</v>
      </c>
      <c r="C57" s="6" t="s">
        <v>45</v>
      </c>
      <c r="D57" s="6" t="s">
        <v>337</v>
      </c>
      <c r="E57" s="6" t="s">
        <v>114</v>
      </c>
      <c r="F57" s="8">
        <v>460.8</v>
      </c>
      <c r="G57" s="11"/>
      <c r="H57" s="10">
        <f>ROUND((G57*F57),2)</f>
        <v>0</v>
      </c>
      <c r="O57">
        <f>rekapitulace!H8</f>
        <v>21</v>
      </c>
      <c r="P57">
        <f>O57/100*H57</f>
        <v>0</v>
      </c>
    </row>
    <row r="58" ht="63.75">
      <c r="D58" s="12" t="s">
        <v>1203</v>
      </c>
    </row>
    <row r="59" spans="1:16" ht="25.5">
      <c r="A59" s="14">
        <v>23</v>
      </c>
      <c r="B59" s="14" t="s">
        <v>339</v>
      </c>
      <c r="C59" s="14" t="s">
        <v>45</v>
      </c>
      <c r="D59" s="14" t="s">
        <v>340</v>
      </c>
      <c r="E59" s="14" t="s">
        <v>114</v>
      </c>
      <c r="F59" s="8">
        <v>337.92</v>
      </c>
      <c r="G59" s="11"/>
      <c r="H59" s="10">
        <f>ROUND(G59*F59,2)</f>
        <v>0</v>
      </c>
      <c r="O59">
        <f>rekapitulace!H8</f>
        <v>21</v>
      </c>
      <c r="P59">
        <f>O59/100*H59</f>
        <v>0</v>
      </c>
    </row>
    <row r="60" ht="12.75">
      <c r="D60" s="12" t="s">
        <v>1204</v>
      </c>
    </row>
    <row r="61" spans="1:16" ht="25.5">
      <c r="A61" s="14">
        <v>24</v>
      </c>
      <c r="B61" s="14" t="s">
        <v>342</v>
      </c>
      <c r="C61" s="14" t="s">
        <v>45</v>
      </c>
      <c r="D61" s="14" t="s">
        <v>343</v>
      </c>
      <c r="E61" s="14" t="s">
        <v>114</v>
      </c>
      <c r="F61" s="8">
        <v>201.6</v>
      </c>
      <c r="G61" s="11"/>
      <c r="H61" s="10">
        <f>ROUND(G61*F61,2)</f>
        <v>0</v>
      </c>
      <c r="O61">
        <f>rekapitulace!H8</f>
        <v>21</v>
      </c>
      <c r="P61">
        <f>O61/100*H61</f>
        <v>0</v>
      </c>
    </row>
    <row r="62" ht="25.5">
      <c r="D62" s="12" t="s">
        <v>1205</v>
      </c>
    </row>
    <row r="63" spans="1:16" ht="25.5">
      <c r="A63" s="6">
        <v>25</v>
      </c>
      <c r="B63" s="6" t="s">
        <v>345</v>
      </c>
      <c r="C63" s="6" t="s">
        <v>45</v>
      </c>
      <c r="D63" s="6" t="s">
        <v>346</v>
      </c>
      <c r="E63" s="6" t="s">
        <v>176</v>
      </c>
      <c r="F63" s="8">
        <v>128</v>
      </c>
      <c r="G63" s="11"/>
      <c r="H63" s="10">
        <f>ROUND((G63*F63),2)</f>
        <v>0</v>
      </c>
      <c r="O63">
        <f>rekapitulace!H8</f>
        <v>21</v>
      </c>
      <c r="P63">
        <f>O63/100*H63</f>
        <v>0</v>
      </c>
    </row>
    <row r="64" spans="1:16" ht="51">
      <c r="A64" s="6">
        <v>26</v>
      </c>
      <c r="B64" s="6" t="s">
        <v>347</v>
      </c>
      <c r="C64" s="6" t="s">
        <v>45</v>
      </c>
      <c r="D64" s="6" t="s">
        <v>348</v>
      </c>
      <c r="E64" s="6" t="s">
        <v>114</v>
      </c>
      <c r="F64" s="8">
        <v>859.24</v>
      </c>
      <c r="G64" s="11"/>
      <c r="H64" s="10">
        <f>ROUND((G64*F64),2)</f>
        <v>0</v>
      </c>
      <c r="O64">
        <f>rekapitulace!H8</f>
        <v>21</v>
      </c>
      <c r="P64">
        <f>O64/100*H64</f>
        <v>0</v>
      </c>
    </row>
    <row r="65" ht="51">
      <c r="D65" s="12" t="s">
        <v>1206</v>
      </c>
    </row>
    <row r="66" spans="1:16" ht="12.75" customHeight="1">
      <c r="A66" s="13"/>
      <c r="B66" s="13"/>
      <c r="C66" s="13" t="s">
        <v>35</v>
      </c>
      <c r="D66" s="13" t="s">
        <v>332</v>
      </c>
      <c r="E66" s="13"/>
      <c r="F66" s="13"/>
      <c r="G66" s="13"/>
      <c r="H66" s="13">
        <f>SUM(H55:H65)</f>
        <v>0</v>
      </c>
      <c r="P66">
        <f>ROUND(SUM(P55:P65),2)</f>
        <v>0</v>
      </c>
    </row>
    <row r="68" spans="1:8" ht="12.75" customHeight="1">
      <c r="A68" s="7"/>
      <c r="B68" s="7"/>
      <c r="C68" s="7" t="s">
        <v>36</v>
      </c>
      <c r="D68" s="7" t="s">
        <v>350</v>
      </c>
      <c r="E68" s="7"/>
      <c r="F68" s="9"/>
      <c r="G68" s="7"/>
      <c r="H68" s="9"/>
    </row>
    <row r="69" spans="1:16" ht="25.5">
      <c r="A69" s="6">
        <v>27</v>
      </c>
      <c r="B69" s="6" t="s">
        <v>351</v>
      </c>
      <c r="C69" s="6" t="s">
        <v>45</v>
      </c>
      <c r="D69" s="6" t="s">
        <v>352</v>
      </c>
      <c r="E69" s="6" t="s">
        <v>79</v>
      </c>
      <c r="F69" s="8">
        <v>119.5</v>
      </c>
      <c r="G69" s="11"/>
      <c r="H69" s="10">
        <f>ROUND((G69*F69),2)</f>
        <v>0</v>
      </c>
      <c r="O69">
        <f>rekapitulace!H8</f>
        <v>21</v>
      </c>
      <c r="P69">
        <f>O69/100*H69</f>
        <v>0</v>
      </c>
    </row>
    <row r="70" ht="51">
      <c r="D70" s="12" t="s">
        <v>1207</v>
      </c>
    </row>
    <row r="71" spans="1:16" ht="25.5">
      <c r="A71" s="6">
        <v>28</v>
      </c>
      <c r="B71" s="6" t="s">
        <v>354</v>
      </c>
      <c r="C71" s="6" t="s">
        <v>45</v>
      </c>
      <c r="D71" s="6" t="s">
        <v>355</v>
      </c>
      <c r="E71" s="6" t="s">
        <v>114</v>
      </c>
      <c r="F71" s="8">
        <v>611.248</v>
      </c>
      <c r="G71" s="11"/>
      <c r="H71" s="10">
        <f>ROUND((G71*F71),2)</f>
        <v>0</v>
      </c>
      <c r="O71">
        <f>rekapitulace!H8</f>
        <v>21</v>
      </c>
      <c r="P71">
        <f>O71/100*H71</f>
        <v>0</v>
      </c>
    </row>
    <row r="72" ht="89.25">
      <c r="D72" s="12" t="s">
        <v>1208</v>
      </c>
    </row>
    <row r="73" spans="1:16" ht="25.5">
      <c r="A73" s="14">
        <v>29</v>
      </c>
      <c r="B73" s="14" t="s">
        <v>1209</v>
      </c>
      <c r="C73" s="14" t="s">
        <v>45</v>
      </c>
      <c r="D73" s="14" t="s">
        <v>1210</v>
      </c>
      <c r="E73" s="14" t="s">
        <v>82</v>
      </c>
      <c r="F73" s="8">
        <v>0.016</v>
      </c>
      <c r="G73" s="11"/>
      <c r="H73" s="10">
        <f>ROUND(G73*F73,2)</f>
        <v>0</v>
      </c>
      <c r="O73">
        <f>rekapitulace!H8</f>
        <v>21</v>
      </c>
      <c r="P73">
        <f>O73/100*H73</f>
        <v>0</v>
      </c>
    </row>
    <row r="74" ht="12.75">
      <c r="D74" s="12" t="s">
        <v>1211</v>
      </c>
    </row>
    <row r="75" spans="1:16" ht="25.5">
      <c r="A75" s="14">
        <v>30</v>
      </c>
      <c r="B75" s="14" t="s">
        <v>357</v>
      </c>
      <c r="C75" s="14" t="s">
        <v>45</v>
      </c>
      <c r="D75" s="14" t="s">
        <v>358</v>
      </c>
      <c r="E75" s="14" t="s">
        <v>176</v>
      </c>
      <c r="F75" s="8">
        <v>128.452</v>
      </c>
      <c r="G75" s="11"/>
      <c r="H75" s="10">
        <f>ROUND(G75*F75,2)</f>
        <v>0</v>
      </c>
      <c r="O75">
        <f>rekapitulace!H8</f>
        <v>21</v>
      </c>
      <c r="P75">
        <f>O75/100*H75</f>
        <v>0</v>
      </c>
    </row>
    <row r="76" ht="12.75">
      <c r="D76" s="12" t="s">
        <v>1212</v>
      </c>
    </row>
    <row r="77" spans="1:16" ht="25.5">
      <c r="A77" s="14">
        <v>31</v>
      </c>
      <c r="B77" s="14" t="s">
        <v>1213</v>
      </c>
      <c r="C77" s="14" t="s">
        <v>45</v>
      </c>
      <c r="D77" s="14" t="s">
        <v>1214</v>
      </c>
      <c r="E77" s="14" t="s">
        <v>171</v>
      </c>
      <c r="F77" s="8">
        <v>1</v>
      </c>
      <c r="G77" s="11"/>
      <c r="H77" s="10">
        <f>ROUND(G77*F77,2)</f>
        <v>0</v>
      </c>
      <c r="O77">
        <f>rekapitulace!H8</f>
        <v>21</v>
      </c>
      <c r="P77">
        <f>O77/100*H77</f>
        <v>0</v>
      </c>
    </row>
    <row r="78" ht="12.75">
      <c r="D78" s="12" t="s">
        <v>1215</v>
      </c>
    </row>
    <row r="79" spans="1:16" ht="25.5">
      <c r="A79" s="6">
        <v>32</v>
      </c>
      <c r="B79" s="6" t="s">
        <v>360</v>
      </c>
      <c r="C79" s="6" t="s">
        <v>45</v>
      </c>
      <c r="D79" s="6" t="s">
        <v>361</v>
      </c>
      <c r="E79" s="6" t="s">
        <v>114</v>
      </c>
      <c r="F79" s="8">
        <v>611.248</v>
      </c>
      <c r="G79" s="11"/>
      <c r="H79" s="10">
        <f>ROUND((G79*F79),2)</f>
        <v>0</v>
      </c>
      <c r="O79">
        <f>rekapitulace!H8</f>
        <v>21</v>
      </c>
      <c r="P79">
        <f>O79/100*H79</f>
        <v>0</v>
      </c>
    </row>
    <row r="80" spans="1:16" ht="25.5">
      <c r="A80" s="6">
        <v>33</v>
      </c>
      <c r="B80" s="6" t="s">
        <v>362</v>
      </c>
      <c r="C80" s="6" t="s">
        <v>45</v>
      </c>
      <c r="D80" s="6" t="s">
        <v>363</v>
      </c>
      <c r="E80" s="6" t="s">
        <v>82</v>
      </c>
      <c r="F80" s="8">
        <v>11.95</v>
      </c>
      <c r="G80" s="11"/>
      <c r="H80" s="10">
        <f>ROUND((G80*F80),2)</f>
        <v>0</v>
      </c>
      <c r="O80">
        <f>rekapitulace!H8</f>
        <v>21</v>
      </c>
      <c r="P80">
        <f>O80/100*H80</f>
        <v>0</v>
      </c>
    </row>
    <row r="81" ht="25.5">
      <c r="D81" s="12" t="s">
        <v>1216</v>
      </c>
    </row>
    <row r="82" spans="1:16" ht="25.5">
      <c r="A82" s="6">
        <v>34</v>
      </c>
      <c r="B82" s="6" t="s">
        <v>1217</v>
      </c>
      <c r="C82" s="6" t="s">
        <v>45</v>
      </c>
      <c r="D82" s="6" t="s">
        <v>1218</v>
      </c>
      <c r="E82" s="6" t="s">
        <v>79</v>
      </c>
      <c r="F82" s="8">
        <v>1.63</v>
      </c>
      <c r="G82" s="11"/>
      <c r="H82" s="10">
        <f>ROUND((G82*F82),2)</f>
        <v>0</v>
      </c>
      <c r="O82">
        <f>rekapitulace!H8</f>
        <v>21</v>
      </c>
      <c r="P82">
        <f>O82/100*H82</f>
        <v>0</v>
      </c>
    </row>
    <row r="83" ht="25.5">
      <c r="D83" s="12" t="s">
        <v>1219</v>
      </c>
    </row>
    <row r="84" spans="1:16" ht="38.25">
      <c r="A84" s="6">
        <v>35</v>
      </c>
      <c r="B84" s="6" t="s">
        <v>1220</v>
      </c>
      <c r="C84" s="6" t="s">
        <v>45</v>
      </c>
      <c r="D84" s="6" t="s">
        <v>1221</v>
      </c>
      <c r="E84" s="6" t="s">
        <v>114</v>
      </c>
      <c r="F84" s="8">
        <v>5.1</v>
      </c>
      <c r="G84" s="11"/>
      <c r="H84" s="10">
        <f>ROUND((G84*F84),2)</f>
        <v>0</v>
      </c>
      <c r="O84">
        <f>rekapitulace!H8</f>
        <v>21</v>
      </c>
      <c r="P84">
        <f>O84/100*H84</f>
        <v>0</v>
      </c>
    </row>
    <row r="85" ht="25.5">
      <c r="D85" s="12" t="s">
        <v>1222</v>
      </c>
    </row>
    <row r="86" spans="1:16" ht="51">
      <c r="A86" s="6">
        <v>36</v>
      </c>
      <c r="B86" s="6" t="s">
        <v>1223</v>
      </c>
      <c r="C86" s="6" t="s">
        <v>45</v>
      </c>
      <c r="D86" s="6" t="s">
        <v>1224</v>
      </c>
      <c r="E86" s="6" t="s">
        <v>114</v>
      </c>
      <c r="F86" s="8">
        <v>5.1</v>
      </c>
      <c r="G86" s="11"/>
      <c r="H86" s="10">
        <f>ROUND((G86*F86),2)</f>
        <v>0</v>
      </c>
      <c r="O86">
        <f>rekapitulace!H8</f>
        <v>21</v>
      </c>
      <c r="P86">
        <f>O86/100*H86</f>
        <v>0</v>
      </c>
    </row>
    <row r="87" spans="1:16" ht="38.25">
      <c r="A87" s="6">
        <v>37</v>
      </c>
      <c r="B87" s="6" t="s">
        <v>1225</v>
      </c>
      <c r="C87" s="6" t="s">
        <v>45</v>
      </c>
      <c r="D87" s="6" t="s">
        <v>1226</v>
      </c>
      <c r="E87" s="6" t="s">
        <v>82</v>
      </c>
      <c r="F87" s="8">
        <v>0.293</v>
      </c>
      <c r="G87" s="11"/>
      <c r="H87" s="10">
        <f>ROUND((G87*F87),2)</f>
        <v>0</v>
      </c>
      <c r="O87">
        <f>rekapitulace!H8</f>
        <v>21</v>
      </c>
      <c r="P87">
        <f>O87/100*H87</f>
        <v>0</v>
      </c>
    </row>
    <row r="88" ht="25.5">
      <c r="D88" s="12" t="s">
        <v>1227</v>
      </c>
    </row>
    <row r="89" spans="1:16" ht="12.75" customHeight="1">
      <c r="A89" s="13"/>
      <c r="B89" s="13"/>
      <c r="C89" s="13" t="s">
        <v>36</v>
      </c>
      <c r="D89" s="13" t="s">
        <v>350</v>
      </c>
      <c r="E89" s="13"/>
      <c r="F89" s="13"/>
      <c r="G89" s="13"/>
      <c r="H89" s="13">
        <f>SUM(H69:H88)</f>
        <v>0</v>
      </c>
      <c r="P89">
        <f>ROUND(SUM(P69:P88),2)</f>
        <v>0</v>
      </c>
    </row>
    <row r="91" spans="1:8" ht="12.75" customHeight="1">
      <c r="A91" s="7"/>
      <c r="B91" s="7"/>
      <c r="C91" s="7" t="s">
        <v>37</v>
      </c>
      <c r="D91" s="7" t="s">
        <v>142</v>
      </c>
      <c r="E91" s="7"/>
      <c r="F91" s="9"/>
      <c r="G91" s="7"/>
      <c r="H91" s="9"/>
    </row>
    <row r="92" spans="1:16" ht="25.5">
      <c r="A92" s="6">
        <v>38</v>
      </c>
      <c r="B92" s="6" t="s">
        <v>368</v>
      </c>
      <c r="C92" s="6" t="s">
        <v>45</v>
      </c>
      <c r="D92" s="6" t="s">
        <v>369</v>
      </c>
      <c r="E92" s="6" t="s">
        <v>114</v>
      </c>
      <c r="F92" s="8">
        <v>185.2</v>
      </c>
      <c r="G92" s="11"/>
      <c r="H92" s="10">
        <f>ROUND((G92*F92),2)</f>
        <v>0</v>
      </c>
      <c r="O92">
        <f>rekapitulace!H8</f>
        <v>21</v>
      </c>
      <c r="P92">
        <f>O92/100*H92</f>
        <v>0</v>
      </c>
    </row>
    <row r="93" ht="51">
      <c r="D93" s="12" t="s">
        <v>1228</v>
      </c>
    </row>
    <row r="94" spans="1:16" ht="38.25">
      <c r="A94" s="6">
        <v>39</v>
      </c>
      <c r="B94" s="6" t="s">
        <v>371</v>
      </c>
      <c r="C94" s="6" t="s">
        <v>45</v>
      </c>
      <c r="D94" s="6" t="s">
        <v>372</v>
      </c>
      <c r="E94" s="6" t="s">
        <v>79</v>
      </c>
      <c r="F94" s="8">
        <v>16.98</v>
      </c>
      <c r="G94" s="11"/>
      <c r="H94" s="10">
        <f>ROUND((G94*F94),2)</f>
        <v>0</v>
      </c>
      <c r="O94">
        <f>rekapitulace!H8</f>
        <v>21</v>
      </c>
      <c r="P94">
        <f>O94/100*H94</f>
        <v>0</v>
      </c>
    </row>
    <row r="95" ht="63.75">
      <c r="D95" s="12" t="s">
        <v>1229</v>
      </c>
    </row>
    <row r="96" spans="1:16" ht="25.5">
      <c r="A96" s="6">
        <v>40</v>
      </c>
      <c r="B96" s="6" t="s">
        <v>374</v>
      </c>
      <c r="C96" s="6" t="s">
        <v>45</v>
      </c>
      <c r="D96" s="6" t="s">
        <v>375</v>
      </c>
      <c r="E96" s="6" t="s">
        <v>171</v>
      </c>
      <c r="F96" s="8">
        <v>1</v>
      </c>
      <c r="G96" s="11"/>
      <c r="H96" s="10">
        <f>ROUND((G96*F96),2)</f>
        <v>0</v>
      </c>
      <c r="O96">
        <f>rekapitulace!H8</f>
        <v>21</v>
      </c>
      <c r="P96">
        <f>O96/100*H96</f>
        <v>0</v>
      </c>
    </row>
    <row r="97" spans="1:16" ht="25.5">
      <c r="A97" s="14">
        <v>41</v>
      </c>
      <c r="B97" s="14" t="s">
        <v>376</v>
      </c>
      <c r="C97" s="14" t="s">
        <v>45</v>
      </c>
      <c r="D97" s="14" t="s">
        <v>377</v>
      </c>
      <c r="E97" s="14" t="s">
        <v>171</v>
      </c>
      <c r="F97" s="8">
        <v>1</v>
      </c>
      <c r="G97" s="11"/>
      <c r="H97" s="10">
        <f>ROUND(G97*F97,2)</f>
        <v>0</v>
      </c>
      <c r="O97">
        <f>rekapitulace!H8</f>
        <v>21</v>
      </c>
      <c r="P97">
        <f>O97/100*H97</f>
        <v>0</v>
      </c>
    </row>
    <row r="98" ht="12.75">
      <c r="D98" s="12" t="s">
        <v>48</v>
      </c>
    </row>
    <row r="99" spans="1:16" ht="38.25">
      <c r="A99" s="6">
        <v>42</v>
      </c>
      <c r="B99" s="6" t="s">
        <v>1230</v>
      </c>
      <c r="C99" s="6" t="s">
        <v>45</v>
      </c>
      <c r="D99" s="6" t="s">
        <v>1231</v>
      </c>
      <c r="E99" s="6" t="s">
        <v>79</v>
      </c>
      <c r="F99" s="8">
        <v>0.434</v>
      </c>
      <c r="G99" s="11"/>
      <c r="H99" s="10">
        <f>ROUND((G99*F99),2)</f>
        <v>0</v>
      </c>
      <c r="O99">
        <f>rekapitulace!H8</f>
        <v>21</v>
      </c>
      <c r="P99">
        <f>O99/100*H99</f>
        <v>0</v>
      </c>
    </row>
    <row r="100" ht="25.5">
      <c r="D100" s="12" t="s">
        <v>1232</v>
      </c>
    </row>
    <row r="101" spans="1:16" ht="12.75" customHeight="1">
      <c r="A101" s="13"/>
      <c r="B101" s="13"/>
      <c r="C101" s="13" t="s">
        <v>37</v>
      </c>
      <c r="D101" s="13" t="s">
        <v>142</v>
      </c>
      <c r="E101" s="13"/>
      <c r="F101" s="13"/>
      <c r="G101" s="13"/>
      <c r="H101" s="13">
        <f>SUM(H92:H100)</f>
        <v>0</v>
      </c>
      <c r="P101">
        <f>ROUND(SUM(P92:P100),2)</f>
        <v>0</v>
      </c>
    </row>
    <row r="103" spans="1:8" ht="12.75" customHeight="1">
      <c r="A103" s="7"/>
      <c r="B103" s="7"/>
      <c r="C103" s="7" t="s">
        <v>38</v>
      </c>
      <c r="D103" s="7" t="s">
        <v>381</v>
      </c>
      <c r="E103" s="7"/>
      <c r="F103" s="9"/>
      <c r="G103" s="7"/>
      <c r="H103" s="9"/>
    </row>
    <row r="104" spans="1:16" ht="25.5">
      <c r="A104" s="6">
        <v>43</v>
      </c>
      <c r="B104" s="6" t="s">
        <v>382</v>
      </c>
      <c r="C104" s="6" t="s">
        <v>45</v>
      </c>
      <c r="D104" s="6" t="s">
        <v>383</v>
      </c>
      <c r="E104" s="6" t="s">
        <v>114</v>
      </c>
      <c r="F104" s="8">
        <v>633</v>
      </c>
      <c r="G104" s="11"/>
      <c r="H104" s="10">
        <f>ROUND((G104*F104),2)</f>
        <v>0</v>
      </c>
      <c r="O104">
        <f>rekapitulace!H8</f>
        <v>21</v>
      </c>
      <c r="P104">
        <f>O104/100*H104</f>
        <v>0</v>
      </c>
    </row>
    <row r="105" ht="25.5">
      <c r="D105" s="12" t="s">
        <v>1233</v>
      </c>
    </row>
    <row r="106" spans="1:16" ht="38.25">
      <c r="A106" s="6">
        <v>44</v>
      </c>
      <c r="B106" s="6" t="s">
        <v>385</v>
      </c>
      <c r="C106" s="6" t="s">
        <v>45</v>
      </c>
      <c r="D106" s="6" t="s">
        <v>386</v>
      </c>
      <c r="E106" s="6" t="s">
        <v>114</v>
      </c>
      <c r="F106" s="8">
        <v>91</v>
      </c>
      <c r="G106" s="11"/>
      <c r="H106" s="10">
        <f>ROUND((G106*F106),2)</f>
        <v>0</v>
      </c>
      <c r="O106">
        <f>rekapitulace!H8</f>
        <v>21</v>
      </c>
      <c r="P106">
        <f>O106/100*H106</f>
        <v>0</v>
      </c>
    </row>
    <row r="107" ht="25.5">
      <c r="D107" s="12" t="s">
        <v>1234</v>
      </c>
    </row>
    <row r="108" spans="1:16" ht="51">
      <c r="A108" s="6">
        <v>45</v>
      </c>
      <c r="B108" s="6" t="s">
        <v>1235</v>
      </c>
      <c r="C108" s="6" t="s">
        <v>45</v>
      </c>
      <c r="D108" s="6" t="s">
        <v>1236</v>
      </c>
      <c r="E108" s="6" t="s">
        <v>114</v>
      </c>
      <c r="F108" s="8">
        <v>542</v>
      </c>
      <c r="G108" s="11"/>
      <c r="H108" s="10">
        <f>ROUND((G108*F108),2)</f>
        <v>0</v>
      </c>
      <c r="O108">
        <f>rekapitulace!H8</f>
        <v>21</v>
      </c>
      <c r="P108">
        <f>O108/100*H108</f>
        <v>0</v>
      </c>
    </row>
    <row r="109" ht="25.5">
      <c r="D109" s="12" t="s">
        <v>1237</v>
      </c>
    </row>
    <row r="110" spans="1:16" ht="38.25">
      <c r="A110" s="6">
        <v>46</v>
      </c>
      <c r="B110" s="6" t="s">
        <v>388</v>
      </c>
      <c r="C110" s="6" t="s">
        <v>45</v>
      </c>
      <c r="D110" s="6" t="s">
        <v>389</v>
      </c>
      <c r="E110" s="6" t="s">
        <v>114</v>
      </c>
      <c r="F110" s="8">
        <v>633</v>
      </c>
      <c r="G110" s="11"/>
      <c r="H110" s="10">
        <f>ROUND((G110*F110),2)</f>
        <v>0</v>
      </c>
      <c r="O110">
        <f>rekapitulace!H8</f>
        <v>21</v>
      </c>
      <c r="P110">
        <f>O110/100*H110</f>
        <v>0</v>
      </c>
    </row>
    <row r="111" ht="25.5">
      <c r="D111" s="12" t="s">
        <v>1233</v>
      </c>
    </row>
    <row r="112" spans="1:16" ht="25.5">
      <c r="A112" s="6">
        <v>47</v>
      </c>
      <c r="B112" s="6" t="s">
        <v>391</v>
      </c>
      <c r="C112" s="6" t="s">
        <v>45</v>
      </c>
      <c r="D112" s="6" t="s">
        <v>392</v>
      </c>
      <c r="E112" s="6" t="s">
        <v>114</v>
      </c>
      <c r="F112" s="8">
        <v>633</v>
      </c>
      <c r="G112" s="11"/>
      <c r="H112" s="10">
        <f>ROUND((G112*F112),2)</f>
        <v>0</v>
      </c>
      <c r="O112">
        <f>rekapitulace!H8</f>
        <v>21</v>
      </c>
      <c r="P112">
        <f>O112/100*H112</f>
        <v>0</v>
      </c>
    </row>
    <row r="113" spans="1:16" ht="25.5">
      <c r="A113" s="6">
        <v>48</v>
      </c>
      <c r="B113" s="6" t="s">
        <v>393</v>
      </c>
      <c r="C113" s="6" t="s">
        <v>45</v>
      </c>
      <c r="D113" s="6" t="s">
        <v>394</v>
      </c>
      <c r="E113" s="6" t="s">
        <v>114</v>
      </c>
      <c r="F113" s="8">
        <v>633</v>
      </c>
      <c r="G113" s="11"/>
      <c r="H113" s="10">
        <f>ROUND((G113*F113),2)</f>
        <v>0</v>
      </c>
      <c r="O113">
        <f>rekapitulace!H8</f>
        <v>21</v>
      </c>
      <c r="P113">
        <f>O113/100*H113</f>
        <v>0</v>
      </c>
    </row>
    <row r="114" spans="1:16" ht="51">
      <c r="A114" s="6">
        <v>49</v>
      </c>
      <c r="B114" s="6" t="s">
        <v>395</v>
      </c>
      <c r="C114" s="6" t="s">
        <v>45</v>
      </c>
      <c r="D114" s="6" t="s">
        <v>396</v>
      </c>
      <c r="E114" s="6" t="s">
        <v>114</v>
      </c>
      <c r="F114" s="8">
        <v>91</v>
      </c>
      <c r="G114" s="11"/>
      <c r="H114" s="10">
        <f>ROUND((G114*F114),2)</f>
        <v>0</v>
      </c>
      <c r="O114">
        <f>rekapitulace!H8</f>
        <v>21</v>
      </c>
      <c r="P114">
        <f>O114/100*H114</f>
        <v>0</v>
      </c>
    </row>
    <row r="115" spans="1:16" ht="51">
      <c r="A115" s="6">
        <v>50</v>
      </c>
      <c r="B115" s="6" t="s">
        <v>1238</v>
      </c>
      <c r="C115" s="6" t="s">
        <v>45</v>
      </c>
      <c r="D115" s="6" t="s">
        <v>1239</v>
      </c>
      <c r="E115" s="6" t="s">
        <v>114</v>
      </c>
      <c r="F115" s="8">
        <v>542</v>
      </c>
      <c r="G115" s="11"/>
      <c r="H115" s="10">
        <f>ROUND((G115*F115),2)</f>
        <v>0</v>
      </c>
      <c r="O115">
        <f>rekapitulace!H8</f>
        <v>21</v>
      </c>
      <c r="P115">
        <f>O115/100*H115</f>
        <v>0</v>
      </c>
    </row>
    <row r="116" spans="1:16" ht="12.75" customHeight="1">
      <c r="A116" s="13"/>
      <c r="B116" s="13"/>
      <c r="C116" s="13" t="s">
        <v>38</v>
      </c>
      <c r="D116" s="13" t="s">
        <v>381</v>
      </c>
      <c r="E116" s="13"/>
      <c r="F116" s="13"/>
      <c r="G116" s="13"/>
      <c r="H116" s="13">
        <f>SUM(H104:H115)</f>
        <v>0</v>
      </c>
      <c r="P116">
        <f>ROUND(SUM(P104:P115),2)</f>
        <v>0</v>
      </c>
    </row>
    <row r="118" spans="1:8" ht="12.75" customHeight="1">
      <c r="A118" s="7"/>
      <c r="B118" s="7"/>
      <c r="C118" s="7" t="s">
        <v>398</v>
      </c>
      <c r="D118" s="7" t="s">
        <v>397</v>
      </c>
      <c r="E118" s="7"/>
      <c r="F118" s="9"/>
      <c r="G118" s="7"/>
      <c r="H118" s="9"/>
    </row>
    <row r="119" spans="1:16" ht="38.25">
      <c r="A119" s="6">
        <v>51</v>
      </c>
      <c r="B119" s="6" t="s">
        <v>399</v>
      </c>
      <c r="C119" s="6" t="s">
        <v>45</v>
      </c>
      <c r="D119" s="6" t="s">
        <v>400</v>
      </c>
      <c r="E119" s="6" t="s">
        <v>114</v>
      </c>
      <c r="F119" s="8">
        <v>534.579</v>
      </c>
      <c r="G119" s="11"/>
      <c r="H119" s="10">
        <f>ROUND((G119*F119),2)</f>
        <v>0</v>
      </c>
      <c r="O119">
        <f>rekapitulace!H8</f>
        <v>21</v>
      </c>
      <c r="P119">
        <f>O119/100*H119</f>
        <v>0</v>
      </c>
    </row>
    <row r="120" ht="76.5">
      <c r="D120" s="12" t="s">
        <v>1240</v>
      </c>
    </row>
    <row r="121" spans="1:16" ht="25.5">
      <c r="A121" s="14">
        <v>52</v>
      </c>
      <c r="B121" s="14" t="s">
        <v>402</v>
      </c>
      <c r="C121" s="14" t="s">
        <v>45</v>
      </c>
      <c r="D121" s="14" t="s">
        <v>403</v>
      </c>
      <c r="E121" s="14" t="s">
        <v>82</v>
      </c>
      <c r="F121" s="8">
        <v>0.187</v>
      </c>
      <c r="G121" s="11"/>
      <c r="H121" s="10">
        <f>ROUND(G121*F121,2)</f>
        <v>0</v>
      </c>
      <c r="O121">
        <f>rekapitulace!H8</f>
        <v>21</v>
      </c>
      <c r="P121">
        <f>O121/100*H121</f>
        <v>0</v>
      </c>
    </row>
    <row r="122" ht="12.75">
      <c r="D122" s="12" t="s">
        <v>1241</v>
      </c>
    </row>
    <row r="123" spans="1:16" ht="38.25">
      <c r="A123" s="6">
        <v>53</v>
      </c>
      <c r="B123" s="6" t="s">
        <v>405</v>
      </c>
      <c r="C123" s="6" t="s">
        <v>45</v>
      </c>
      <c r="D123" s="6" t="s">
        <v>406</v>
      </c>
      <c r="E123" s="6" t="s">
        <v>114</v>
      </c>
      <c r="F123" s="8">
        <v>1069.158</v>
      </c>
      <c r="G123" s="11"/>
      <c r="H123" s="10">
        <f>ROUND((G123*F123),2)</f>
        <v>0</v>
      </c>
      <c r="O123">
        <f>rekapitulace!H8</f>
        <v>21</v>
      </c>
      <c r="P123">
        <f>O123/100*H123</f>
        <v>0</v>
      </c>
    </row>
    <row r="124" ht="25.5">
      <c r="D124" s="12" t="s">
        <v>1242</v>
      </c>
    </row>
    <row r="125" spans="1:16" ht="51">
      <c r="A125" s="14">
        <v>54</v>
      </c>
      <c r="B125" s="14" t="s">
        <v>408</v>
      </c>
      <c r="C125" s="14" t="s">
        <v>45</v>
      </c>
      <c r="D125" s="14" t="s">
        <v>409</v>
      </c>
      <c r="E125" s="14" t="s">
        <v>82</v>
      </c>
      <c r="F125" s="8">
        <v>0.481</v>
      </c>
      <c r="G125" s="11"/>
      <c r="H125" s="10">
        <f>ROUND(G125*F125,2)</f>
        <v>0</v>
      </c>
      <c r="O125">
        <f>rekapitulace!H8</f>
        <v>21</v>
      </c>
      <c r="P125">
        <f>O125/100*H125</f>
        <v>0</v>
      </c>
    </row>
    <row r="126" ht="12.75">
      <c r="D126" s="12" t="s">
        <v>1243</v>
      </c>
    </row>
    <row r="127" spans="1:16" ht="51">
      <c r="A127" s="6">
        <v>55</v>
      </c>
      <c r="B127" s="6" t="s">
        <v>411</v>
      </c>
      <c r="C127" s="6" t="s">
        <v>45</v>
      </c>
      <c r="D127" s="6" t="s">
        <v>412</v>
      </c>
      <c r="E127" s="6" t="s">
        <v>82</v>
      </c>
      <c r="F127" s="8">
        <v>0.668</v>
      </c>
      <c r="G127" s="11"/>
      <c r="H127" s="10">
        <f>ROUND((G127*F127),2)</f>
        <v>0</v>
      </c>
      <c r="O127">
        <f>rekapitulace!H8</f>
        <v>21</v>
      </c>
      <c r="P127">
        <f>O127/100*H127</f>
        <v>0</v>
      </c>
    </row>
    <row r="128" spans="1:16" ht="12.75" customHeight="1">
      <c r="A128" s="13"/>
      <c r="B128" s="13"/>
      <c r="C128" s="13" t="s">
        <v>398</v>
      </c>
      <c r="D128" s="13" t="s">
        <v>397</v>
      </c>
      <c r="E128" s="13"/>
      <c r="F128" s="13"/>
      <c r="G128" s="13"/>
      <c r="H128" s="13">
        <f>SUM(H119:H127)</f>
        <v>0</v>
      </c>
      <c r="P128">
        <f>ROUND(SUM(P119:P127),2)</f>
        <v>0</v>
      </c>
    </row>
    <row r="130" spans="1:8" ht="12.75" customHeight="1">
      <c r="A130" s="7"/>
      <c r="B130" s="7"/>
      <c r="C130" s="7" t="s">
        <v>41</v>
      </c>
      <c r="D130" s="7" t="s">
        <v>413</v>
      </c>
      <c r="E130" s="7"/>
      <c r="F130" s="9"/>
      <c r="G130" s="7"/>
      <c r="H130" s="9"/>
    </row>
    <row r="131" spans="1:16" ht="38.25">
      <c r="A131" s="6">
        <v>56</v>
      </c>
      <c r="B131" s="6" t="s">
        <v>414</v>
      </c>
      <c r="C131" s="6" t="s">
        <v>45</v>
      </c>
      <c r="D131" s="6" t="s">
        <v>415</v>
      </c>
      <c r="E131" s="6" t="s">
        <v>176</v>
      </c>
      <c r="F131" s="8">
        <v>12.5</v>
      </c>
      <c r="G131" s="11"/>
      <c r="H131" s="10">
        <f>ROUND((G131*F131),2)</f>
        <v>0</v>
      </c>
      <c r="O131">
        <f>rekapitulace!H8</f>
        <v>21</v>
      </c>
      <c r="P131">
        <f>O131/100*H131</f>
        <v>0</v>
      </c>
    </row>
    <row r="132" ht="25.5">
      <c r="D132" s="12" t="s">
        <v>1244</v>
      </c>
    </row>
    <row r="133" spans="1:16" ht="51">
      <c r="A133" s="6">
        <v>57</v>
      </c>
      <c r="B133" s="6" t="s">
        <v>417</v>
      </c>
      <c r="C133" s="6" t="s">
        <v>45</v>
      </c>
      <c r="D133" s="6" t="s">
        <v>418</v>
      </c>
      <c r="E133" s="6" t="s">
        <v>171</v>
      </c>
      <c r="F133" s="8">
        <v>3</v>
      </c>
      <c r="G133" s="11"/>
      <c r="H133" s="10">
        <f>ROUND((G133*F133),2)</f>
        <v>0</v>
      </c>
      <c r="O133">
        <f>rekapitulace!H8</f>
        <v>21</v>
      </c>
      <c r="P133">
        <f>O133/100*H133</f>
        <v>0</v>
      </c>
    </row>
    <row r="134" spans="1:16" ht="25.5">
      <c r="A134" s="14">
        <v>58</v>
      </c>
      <c r="B134" s="14" t="s">
        <v>419</v>
      </c>
      <c r="C134" s="14" t="s">
        <v>45</v>
      </c>
      <c r="D134" s="14" t="s">
        <v>420</v>
      </c>
      <c r="E134" s="14" t="s">
        <v>171</v>
      </c>
      <c r="F134" s="8">
        <v>3</v>
      </c>
      <c r="G134" s="11"/>
      <c r="H134" s="10">
        <f>ROUND(G134*F134,2)</f>
        <v>0</v>
      </c>
      <c r="O134">
        <f>rekapitulace!H8</f>
        <v>21</v>
      </c>
      <c r="P134">
        <f>O134/100*H134</f>
        <v>0</v>
      </c>
    </row>
    <row r="135" ht="12.75">
      <c r="D135" s="12" t="s">
        <v>1245</v>
      </c>
    </row>
    <row r="136" spans="1:16" ht="25.5">
      <c r="A136" s="6">
        <v>59</v>
      </c>
      <c r="B136" s="6" t="s">
        <v>1246</v>
      </c>
      <c r="C136" s="6" t="s">
        <v>45</v>
      </c>
      <c r="D136" s="6" t="s">
        <v>1247</v>
      </c>
      <c r="E136" s="6" t="s">
        <v>171</v>
      </c>
      <c r="F136" s="8">
        <v>3</v>
      </c>
      <c r="G136" s="11"/>
      <c r="H136" s="10">
        <f>ROUND((G136*F136),2)</f>
        <v>0</v>
      </c>
      <c r="O136">
        <f>rekapitulace!H8</f>
        <v>21</v>
      </c>
      <c r="P136">
        <f>O136/100*H136</f>
        <v>0</v>
      </c>
    </row>
    <row r="137" spans="1:16" ht="25.5">
      <c r="A137" s="14">
        <v>60</v>
      </c>
      <c r="B137" s="14" t="s">
        <v>1248</v>
      </c>
      <c r="C137" s="14" t="s">
        <v>45</v>
      </c>
      <c r="D137" s="14" t="s">
        <v>1249</v>
      </c>
      <c r="E137" s="14" t="s">
        <v>171</v>
      </c>
      <c r="F137" s="8">
        <v>3</v>
      </c>
      <c r="G137" s="11"/>
      <c r="H137" s="10">
        <f>ROUND(G137*F137,2)</f>
        <v>0</v>
      </c>
      <c r="O137">
        <f>rekapitulace!H8</f>
        <v>21</v>
      </c>
      <c r="P137">
        <f>O137/100*H137</f>
        <v>0</v>
      </c>
    </row>
    <row r="138" ht="12.75">
      <c r="D138" s="12" t="s">
        <v>1245</v>
      </c>
    </row>
    <row r="139" spans="1:16" ht="25.5">
      <c r="A139" s="6">
        <v>61</v>
      </c>
      <c r="B139" s="6" t="s">
        <v>1250</v>
      </c>
      <c r="C139" s="6" t="s">
        <v>45</v>
      </c>
      <c r="D139" s="6" t="s">
        <v>1251</v>
      </c>
      <c r="E139" s="6" t="s">
        <v>171</v>
      </c>
      <c r="F139" s="8">
        <v>1</v>
      </c>
      <c r="G139" s="11"/>
      <c r="H139" s="10">
        <f>ROUND((G139*F139),2)</f>
        <v>0</v>
      </c>
      <c r="O139">
        <f>rekapitulace!H8</f>
        <v>21</v>
      </c>
      <c r="P139">
        <f>O139/100*H139</f>
        <v>0</v>
      </c>
    </row>
    <row r="140" spans="1:16" ht="25.5">
      <c r="A140" s="14">
        <v>62</v>
      </c>
      <c r="B140" s="14" t="s">
        <v>1252</v>
      </c>
      <c r="C140" s="14" t="s">
        <v>45</v>
      </c>
      <c r="D140" s="14" t="s">
        <v>1253</v>
      </c>
      <c r="E140" s="14" t="s">
        <v>171</v>
      </c>
      <c r="F140" s="8">
        <v>1</v>
      </c>
      <c r="G140" s="11"/>
      <c r="H140" s="10">
        <f>ROUND(G140*F140,2)</f>
        <v>0</v>
      </c>
      <c r="O140">
        <f>rekapitulace!H8</f>
        <v>21</v>
      </c>
      <c r="P140">
        <f>O140/100*H140</f>
        <v>0</v>
      </c>
    </row>
    <row r="141" ht="12.75">
      <c r="D141" s="12" t="s">
        <v>48</v>
      </c>
    </row>
    <row r="142" spans="1:16" ht="25.5">
      <c r="A142" s="6">
        <v>63</v>
      </c>
      <c r="B142" s="6" t="s">
        <v>1254</v>
      </c>
      <c r="C142" s="6" t="s">
        <v>45</v>
      </c>
      <c r="D142" s="6" t="s">
        <v>1255</v>
      </c>
      <c r="E142" s="6" t="s">
        <v>171</v>
      </c>
      <c r="F142" s="8">
        <v>1</v>
      </c>
      <c r="G142" s="11"/>
      <c r="H142" s="10">
        <f>ROUND((G142*F142),2)</f>
        <v>0</v>
      </c>
      <c r="O142">
        <f>rekapitulace!H8</f>
        <v>21</v>
      </c>
      <c r="P142">
        <f>O142/100*H142</f>
        <v>0</v>
      </c>
    </row>
    <row r="143" ht="25.5">
      <c r="D143" s="12" t="s">
        <v>1256</v>
      </c>
    </row>
    <row r="144" spans="1:16" ht="38.25">
      <c r="A144" s="14">
        <v>64</v>
      </c>
      <c r="B144" s="14" t="s">
        <v>1257</v>
      </c>
      <c r="C144" s="14" t="s">
        <v>45</v>
      </c>
      <c r="D144" s="14" t="s">
        <v>1258</v>
      </c>
      <c r="E144" s="14" t="s">
        <v>171</v>
      </c>
      <c r="F144" s="8">
        <v>1</v>
      </c>
      <c r="G144" s="11"/>
      <c r="H144" s="10">
        <f>ROUND(G144*F144,2)</f>
        <v>0</v>
      </c>
      <c r="O144">
        <f>rekapitulace!H8</f>
        <v>21</v>
      </c>
      <c r="P144">
        <f>O144/100*H144</f>
        <v>0</v>
      </c>
    </row>
    <row r="145" ht="12.75">
      <c r="D145" s="12" t="s">
        <v>48</v>
      </c>
    </row>
    <row r="146" spans="1:16" ht="25.5">
      <c r="A146" s="6">
        <v>65</v>
      </c>
      <c r="B146" s="6" t="s">
        <v>422</v>
      </c>
      <c r="C146" s="6" t="s">
        <v>45</v>
      </c>
      <c r="D146" s="6" t="s">
        <v>423</v>
      </c>
      <c r="E146" s="6" t="s">
        <v>171</v>
      </c>
      <c r="F146" s="8">
        <v>1</v>
      </c>
      <c r="G146" s="11"/>
      <c r="H146" s="10">
        <f>ROUND((G146*F146),2)</f>
        <v>0</v>
      </c>
      <c r="O146">
        <f>rekapitulace!H8</f>
        <v>21</v>
      </c>
      <c r="P146">
        <f>O146/100*H146</f>
        <v>0</v>
      </c>
    </row>
    <row r="147" spans="1:16" ht="25.5">
      <c r="A147" s="14">
        <v>66</v>
      </c>
      <c r="B147" s="14" t="s">
        <v>1259</v>
      </c>
      <c r="C147" s="14" t="s">
        <v>45</v>
      </c>
      <c r="D147" s="14" t="s">
        <v>1260</v>
      </c>
      <c r="E147" s="14" t="s">
        <v>171</v>
      </c>
      <c r="F147" s="8">
        <v>1</v>
      </c>
      <c r="G147" s="11"/>
      <c r="H147" s="10">
        <f>ROUND(G147*F147,2)</f>
        <v>0</v>
      </c>
      <c r="O147">
        <f>rekapitulace!H8</f>
        <v>21</v>
      </c>
      <c r="P147">
        <f>O147/100*H147</f>
        <v>0</v>
      </c>
    </row>
    <row r="148" ht="12.75">
      <c r="D148" s="12" t="s">
        <v>48</v>
      </c>
    </row>
    <row r="149" spans="1:16" ht="25.5">
      <c r="A149" s="6">
        <v>67</v>
      </c>
      <c r="B149" s="6" t="s">
        <v>569</v>
      </c>
      <c r="C149" s="6" t="s">
        <v>45</v>
      </c>
      <c r="D149" s="6" t="s">
        <v>570</v>
      </c>
      <c r="E149" s="6" t="s">
        <v>171</v>
      </c>
      <c r="F149" s="8">
        <v>1</v>
      </c>
      <c r="G149" s="11"/>
      <c r="H149" s="10">
        <f>ROUND((G149*F149),2)</f>
        <v>0</v>
      </c>
      <c r="O149">
        <f>rekapitulace!H8</f>
        <v>21</v>
      </c>
      <c r="P149">
        <f>O149/100*H149</f>
        <v>0</v>
      </c>
    </row>
    <row r="150" spans="1:16" ht="25.5">
      <c r="A150" s="14">
        <v>68</v>
      </c>
      <c r="B150" s="14" t="s">
        <v>571</v>
      </c>
      <c r="C150" s="14" t="s">
        <v>45</v>
      </c>
      <c r="D150" s="14" t="s">
        <v>572</v>
      </c>
      <c r="E150" s="14" t="s">
        <v>171</v>
      </c>
      <c r="F150" s="8">
        <v>1</v>
      </c>
      <c r="G150" s="11"/>
      <c r="H150" s="10">
        <f>ROUND(G150*F150,2)</f>
        <v>0</v>
      </c>
      <c r="O150">
        <f>rekapitulace!H8</f>
        <v>21</v>
      </c>
      <c r="P150">
        <f>O150/100*H150</f>
        <v>0</v>
      </c>
    </row>
    <row r="151" ht="12.75">
      <c r="D151" s="12" t="s">
        <v>48</v>
      </c>
    </row>
    <row r="152" spans="1:16" ht="25.5">
      <c r="A152" s="6">
        <v>69</v>
      </c>
      <c r="B152" s="6" t="s">
        <v>1261</v>
      </c>
      <c r="C152" s="6" t="s">
        <v>45</v>
      </c>
      <c r="D152" s="6" t="s">
        <v>1262</v>
      </c>
      <c r="E152" s="6" t="s">
        <v>171</v>
      </c>
      <c r="F152" s="8">
        <v>1</v>
      </c>
      <c r="G152" s="11"/>
      <c r="H152" s="10">
        <f>ROUND((G152*F152),2)</f>
        <v>0</v>
      </c>
      <c r="O152">
        <f>rekapitulace!H8</f>
        <v>21</v>
      </c>
      <c r="P152">
        <f>O152/100*H152</f>
        <v>0</v>
      </c>
    </row>
    <row r="153" ht="25.5">
      <c r="D153" s="12" t="s">
        <v>1263</v>
      </c>
    </row>
    <row r="154" spans="1:16" ht="25.5">
      <c r="A154" s="14">
        <v>70</v>
      </c>
      <c r="B154" s="14" t="s">
        <v>1264</v>
      </c>
      <c r="C154" s="14" t="s">
        <v>45</v>
      </c>
      <c r="D154" s="14" t="s">
        <v>1265</v>
      </c>
      <c r="E154" s="14" t="s">
        <v>274</v>
      </c>
      <c r="F154" s="8">
        <v>1</v>
      </c>
      <c r="G154" s="11"/>
      <c r="H154" s="10">
        <f>ROUND(G154*F154,2)</f>
        <v>0</v>
      </c>
      <c r="O154">
        <f>rekapitulace!H8</f>
        <v>21</v>
      </c>
      <c r="P154">
        <f>O154/100*H154</f>
        <v>0</v>
      </c>
    </row>
    <row r="155" ht="12.75">
      <c r="D155" s="12" t="s">
        <v>48</v>
      </c>
    </row>
    <row r="156" spans="1:16" ht="25.5">
      <c r="A156" s="6">
        <v>71</v>
      </c>
      <c r="B156" s="6" t="s">
        <v>1266</v>
      </c>
      <c r="C156" s="6" t="s">
        <v>45</v>
      </c>
      <c r="D156" s="6" t="s">
        <v>1267</v>
      </c>
      <c r="E156" s="6" t="s">
        <v>171</v>
      </c>
      <c r="F156" s="8">
        <v>1</v>
      </c>
      <c r="G156" s="11"/>
      <c r="H156" s="10">
        <f>ROUND((G156*F156),2)</f>
        <v>0</v>
      </c>
      <c r="O156">
        <f>rekapitulace!H8</f>
        <v>21</v>
      </c>
      <c r="P156">
        <f>O156/100*H156</f>
        <v>0</v>
      </c>
    </row>
    <row r="157" spans="1:16" ht="38.25">
      <c r="A157" s="14">
        <v>72</v>
      </c>
      <c r="B157" s="14" t="s">
        <v>1268</v>
      </c>
      <c r="C157" s="14" t="s">
        <v>45</v>
      </c>
      <c r="D157" s="14" t="s">
        <v>1269</v>
      </c>
      <c r="E157" s="14" t="s">
        <v>171</v>
      </c>
      <c r="F157" s="8">
        <v>1</v>
      </c>
      <c r="G157" s="11"/>
      <c r="H157" s="10">
        <f>ROUND(G157*F157,2)</f>
        <v>0</v>
      </c>
      <c r="O157">
        <f>rekapitulace!H8</f>
        <v>21</v>
      </c>
      <c r="P157">
        <f>O157/100*H157</f>
        <v>0</v>
      </c>
    </row>
    <row r="158" ht="12.75">
      <c r="D158" s="12" t="s">
        <v>48</v>
      </c>
    </row>
    <row r="159" spans="1:16" ht="38.25">
      <c r="A159" s="6">
        <v>73</v>
      </c>
      <c r="B159" s="6" t="s">
        <v>431</v>
      </c>
      <c r="C159" s="6" t="s">
        <v>45</v>
      </c>
      <c r="D159" s="6" t="s">
        <v>432</v>
      </c>
      <c r="E159" s="6" t="s">
        <v>171</v>
      </c>
      <c r="F159" s="8">
        <v>3</v>
      </c>
      <c r="G159" s="11"/>
      <c r="H159" s="10">
        <f>ROUND((G159*F159),2)</f>
        <v>0</v>
      </c>
      <c r="O159">
        <f>rekapitulace!H8</f>
        <v>21</v>
      </c>
      <c r="P159">
        <f aca="true" t="shared" si="0" ref="P159:P164">O159/100*H159</f>
        <v>0</v>
      </c>
    </row>
    <row r="160" spans="1:16" ht="51">
      <c r="A160" s="6">
        <v>74</v>
      </c>
      <c r="B160" s="6" t="s">
        <v>433</v>
      </c>
      <c r="C160" s="6" t="s">
        <v>45</v>
      </c>
      <c r="D160" s="6" t="s">
        <v>434</v>
      </c>
      <c r="E160" s="6" t="s">
        <v>171</v>
      </c>
      <c r="F160" s="8">
        <v>3</v>
      </c>
      <c r="G160" s="11"/>
      <c r="H160" s="10">
        <f>ROUND((G160*F160),2)</f>
        <v>0</v>
      </c>
      <c r="O160">
        <f>rekapitulace!H8</f>
        <v>21</v>
      </c>
      <c r="P160">
        <f t="shared" si="0"/>
        <v>0</v>
      </c>
    </row>
    <row r="161" spans="1:16" ht="51">
      <c r="A161" s="6">
        <v>75</v>
      </c>
      <c r="B161" s="6" t="s">
        <v>435</v>
      </c>
      <c r="C161" s="6" t="s">
        <v>45</v>
      </c>
      <c r="D161" s="6" t="s">
        <v>436</v>
      </c>
      <c r="E161" s="6" t="s">
        <v>171</v>
      </c>
      <c r="F161" s="8">
        <v>3</v>
      </c>
      <c r="G161" s="11"/>
      <c r="H161" s="10">
        <f>ROUND((G161*F161),2)</f>
        <v>0</v>
      </c>
      <c r="O161">
        <f>rekapitulace!H8</f>
        <v>21</v>
      </c>
      <c r="P161">
        <f t="shared" si="0"/>
        <v>0</v>
      </c>
    </row>
    <row r="162" spans="1:16" ht="38.25">
      <c r="A162" s="6">
        <v>76</v>
      </c>
      <c r="B162" s="6" t="s">
        <v>437</v>
      </c>
      <c r="C162" s="6" t="s">
        <v>45</v>
      </c>
      <c r="D162" s="6" t="s">
        <v>438</v>
      </c>
      <c r="E162" s="6" t="s">
        <v>171</v>
      </c>
      <c r="F162" s="8">
        <v>3</v>
      </c>
      <c r="G162" s="11"/>
      <c r="H162" s="10">
        <f>ROUND((G162*F162),2)</f>
        <v>0</v>
      </c>
      <c r="O162">
        <f>rekapitulace!H8</f>
        <v>21</v>
      </c>
      <c r="P162">
        <f t="shared" si="0"/>
        <v>0</v>
      </c>
    </row>
    <row r="163" spans="1:16" ht="25.5">
      <c r="A163" s="6">
        <v>77</v>
      </c>
      <c r="B163" s="6" t="s">
        <v>1270</v>
      </c>
      <c r="C163" s="6" t="s">
        <v>45</v>
      </c>
      <c r="D163" s="6" t="s">
        <v>1271</v>
      </c>
      <c r="E163" s="6" t="s">
        <v>171</v>
      </c>
      <c r="F163" s="8">
        <v>3</v>
      </c>
      <c r="G163" s="11"/>
      <c r="H163" s="10">
        <f>ROUND((G163*F163),2)</f>
        <v>0</v>
      </c>
      <c r="O163">
        <f>rekapitulace!H8</f>
        <v>21</v>
      </c>
      <c r="P163">
        <f t="shared" si="0"/>
        <v>0</v>
      </c>
    </row>
    <row r="164" spans="1:16" ht="25.5">
      <c r="A164" s="14">
        <v>78</v>
      </c>
      <c r="B164" s="14" t="s">
        <v>1272</v>
      </c>
      <c r="C164" s="14" t="s">
        <v>45</v>
      </c>
      <c r="D164" s="14" t="s">
        <v>1273</v>
      </c>
      <c r="E164" s="14" t="s">
        <v>171</v>
      </c>
      <c r="F164" s="8">
        <v>3</v>
      </c>
      <c r="G164" s="11"/>
      <c r="H164" s="10">
        <f>ROUND(G164*F164,2)</f>
        <v>0</v>
      </c>
      <c r="O164">
        <f>rekapitulace!H8</f>
        <v>21</v>
      </c>
      <c r="P164">
        <f t="shared" si="0"/>
        <v>0</v>
      </c>
    </row>
    <row r="165" ht="12.75">
      <c r="D165" s="12" t="s">
        <v>1245</v>
      </c>
    </row>
    <row r="166" spans="1:16" ht="38.25">
      <c r="A166" s="6">
        <v>79</v>
      </c>
      <c r="B166" s="6" t="s">
        <v>439</v>
      </c>
      <c r="C166" s="6" t="s">
        <v>45</v>
      </c>
      <c r="D166" s="6" t="s">
        <v>440</v>
      </c>
      <c r="E166" s="6" t="s">
        <v>171</v>
      </c>
      <c r="F166" s="8">
        <v>1</v>
      </c>
      <c r="G166" s="11"/>
      <c r="H166" s="10">
        <f>ROUND((G166*F166),2)</f>
        <v>0</v>
      </c>
      <c r="O166">
        <f>rekapitulace!H8</f>
        <v>21</v>
      </c>
      <c r="P166">
        <f>O166/100*H166</f>
        <v>0</v>
      </c>
    </row>
    <row r="167" spans="1:16" ht="25.5">
      <c r="A167" s="14">
        <v>80</v>
      </c>
      <c r="B167" s="14" t="s">
        <v>441</v>
      </c>
      <c r="C167" s="14" t="s">
        <v>45</v>
      </c>
      <c r="D167" s="14" t="s">
        <v>442</v>
      </c>
      <c r="E167" s="14" t="s">
        <v>171</v>
      </c>
      <c r="F167" s="8">
        <v>1</v>
      </c>
      <c r="G167" s="11"/>
      <c r="H167" s="10">
        <f>ROUND(G167*F167,2)</f>
        <v>0</v>
      </c>
      <c r="O167">
        <f>rekapitulace!H8</f>
        <v>21</v>
      </c>
      <c r="P167">
        <f>O167/100*H167</f>
        <v>0</v>
      </c>
    </row>
    <row r="168" ht="12.75">
      <c r="D168" s="12" t="s">
        <v>48</v>
      </c>
    </row>
    <row r="169" spans="1:16" ht="38.25">
      <c r="A169" s="6">
        <v>81</v>
      </c>
      <c r="B169" s="6" t="s">
        <v>506</v>
      </c>
      <c r="C169" s="6" t="s">
        <v>45</v>
      </c>
      <c r="D169" s="6" t="s">
        <v>1274</v>
      </c>
      <c r="E169" s="6" t="s">
        <v>79</v>
      </c>
      <c r="F169" s="8">
        <v>1.4</v>
      </c>
      <c r="G169" s="11"/>
      <c r="H169" s="10">
        <f>ROUND((G169*F169),2)</f>
        <v>0</v>
      </c>
      <c r="O169">
        <f>rekapitulace!H8</f>
        <v>21</v>
      </c>
      <c r="P169">
        <f>O169/100*H169</f>
        <v>0</v>
      </c>
    </row>
    <row r="170" ht="38.25">
      <c r="D170" s="12" t="s">
        <v>1275</v>
      </c>
    </row>
    <row r="171" spans="1:16" ht="12.75" customHeight="1">
      <c r="A171" s="13"/>
      <c r="B171" s="13"/>
      <c r="C171" s="13" t="s">
        <v>41</v>
      </c>
      <c r="D171" s="13" t="s">
        <v>413</v>
      </c>
      <c r="E171" s="13"/>
      <c r="F171" s="13"/>
      <c r="G171" s="13"/>
      <c r="H171" s="13">
        <f>SUM(H131:H170)</f>
        <v>0</v>
      </c>
      <c r="P171">
        <f>ROUND(SUM(P131:P170),2)</f>
        <v>0</v>
      </c>
    </row>
    <row r="173" spans="1:8" ht="12.75" customHeight="1">
      <c r="A173" s="7"/>
      <c r="B173" s="7"/>
      <c r="C173" s="7" t="s">
        <v>199</v>
      </c>
      <c r="D173" s="7" t="s">
        <v>446</v>
      </c>
      <c r="E173" s="7"/>
      <c r="F173" s="9"/>
      <c r="G173" s="7"/>
      <c r="H173" s="9"/>
    </row>
    <row r="174" spans="1:16" ht="51">
      <c r="A174" s="6">
        <v>82</v>
      </c>
      <c r="B174" s="6" t="s">
        <v>1276</v>
      </c>
      <c r="C174" s="6" t="s">
        <v>45</v>
      </c>
      <c r="D174" s="6" t="s">
        <v>1277</v>
      </c>
      <c r="E174" s="6" t="s">
        <v>176</v>
      </c>
      <c r="F174" s="8">
        <v>50</v>
      </c>
      <c r="G174" s="11"/>
      <c r="H174" s="10">
        <f>ROUND((G174*F174),2)</f>
        <v>0</v>
      </c>
      <c r="O174">
        <f>rekapitulace!H8</f>
        <v>21</v>
      </c>
      <c r="P174">
        <f>O174/100*H174</f>
        <v>0</v>
      </c>
    </row>
    <row r="175" spans="1:16" ht="25.5">
      <c r="A175" s="14">
        <v>83</v>
      </c>
      <c r="B175" s="14" t="s">
        <v>1278</v>
      </c>
      <c r="C175" s="14" t="s">
        <v>45</v>
      </c>
      <c r="D175" s="14" t="s">
        <v>1279</v>
      </c>
      <c r="E175" s="14" t="s">
        <v>171</v>
      </c>
      <c r="F175" s="8">
        <v>10</v>
      </c>
      <c r="G175" s="11"/>
      <c r="H175" s="10">
        <f>ROUND(G175*F175,2)</f>
        <v>0</v>
      </c>
      <c r="O175">
        <f>rekapitulace!H8</f>
        <v>21</v>
      </c>
      <c r="P175">
        <f>O175/100*H175</f>
        <v>0</v>
      </c>
    </row>
    <row r="176" ht="12.75">
      <c r="D176" s="12" t="s">
        <v>443</v>
      </c>
    </row>
    <row r="177" spans="1:16" ht="25.5">
      <c r="A177" s="14">
        <v>84</v>
      </c>
      <c r="B177" s="14" t="s">
        <v>1280</v>
      </c>
      <c r="C177" s="14" t="s">
        <v>45</v>
      </c>
      <c r="D177" s="14" t="s">
        <v>1281</v>
      </c>
      <c r="E177" s="14" t="s">
        <v>171</v>
      </c>
      <c r="F177" s="8">
        <v>10</v>
      </c>
      <c r="G177" s="11"/>
      <c r="H177" s="10">
        <f>ROUND(G177*F177,2)</f>
        <v>0</v>
      </c>
      <c r="O177">
        <f>rekapitulace!H8</f>
        <v>21</v>
      </c>
      <c r="P177">
        <f>O177/100*H177</f>
        <v>0</v>
      </c>
    </row>
    <row r="178" ht="12.75">
      <c r="D178" s="12" t="s">
        <v>443</v>
      </c>
    </row>
    <row r="179" spans="1:16" ht="25.5">
      <c r="A179" s="6">
        <v>85</v>
      </c>
      <c r="B179" s="6" t="s">
        <v>454</v>
      </c>
      <c r="C179" s="6" t="s">
        <v>45</v>
      </c>
      <c r="D179" s="6" t="s">
        <v>455</v>
      </c>
      <c r="E179" s="6" t="s">
        <v>114</v>
      </c>
      <c r="F179" s="8">
        <v>26.334</v>
      </c>
      <c r="G179" s="11"/>
      <c r="H179" s="10">
        <f>ROUND((G179*F179),2)</f>
        <v>0</v>
      </c>
      <c r="O179">
        <f>rekapitulace!H8</f>
        <v>21</v>
      </c>
      <c r="P179">
        <f>O179/100*H179</f>
        <v>0</v>
      </c>
    </row>
    <row r="180" ht="63.75">
      <c r="D180" s="12" t="s">
        <v>1282</v>
      </c>
    </row>
    <row r="181" spans="1:16" ht="38.25">
      <c r="A181" s="6">
        <v>86</v>
      </c>
      <c r="B181" s="6" t="s">
        <v>457</v>
      </c>
      <c r="C181" s="6" t="s">
        <v>45</v>
      </c>
      <c r="D181" s="6" t="s">
        <v>458</v>
      </c>
      <c r="E181" s="6" t="s">
        <v>176</v>
      </c>
      <c r="F181" s="8">
        <v>136.08</v>
      </c>
      <c r="G181" s="11"/>
      <c r="H181" s="10">
        <f>ROUND((G181*F181),2)</f>
        <v>0</v>
      </c>
      <c r="O181">
        <f>rekapitulace!H8</f>
        <v>21</v>
      </c>
      <c r="P181">
        <f>O181/100*H181</f>
        <v>0</v>
      </c>
    </row>
    <row r="182" ht="51">
      <c r="D182" s="12" t="s">
        <v>1283</v>
      </c>
    </row>
    <row r="183" spans="1:16" ht="38.25">
      <c r="A183" s="6">
        <v>87</v>
      </c>
      <c r="B183" s="6" t="s">
        <v>460</v>
      </c>
      <c r="C183" s="6" t="s">
        <v>45</v>
      </c>
      <c r="D183" s="6" t="s">
        <v>461</v>
      </c>
      <c r="E183" s="6" t="s">
        <v>176</v>
      </c>
      <c r="F183" s="8">
        <v>46.2</v>
      </c>
      <c r="G183" s="11"/>
      <c r="H183" s="10">
        <f>ROUND((G183*F183),2)</f>
        <v>0</v>
      </c>
      <c r="O183">
        <f>rekapitulace!H8</f>
        <v>21</v>
      </c>
      <c r="P183">
        <f>O183/100*H183</f>
        <v>0</v>
      </c>
    </row>
    <row r="184" ht="63.75">
      <c r="D184" s="15" t="s">
        <v>1284</v>
      </c>
    </row>
    <row r="185" spans="1:16" ht="12.75">
      <c r="A185" s="6">
        <v>88</v>
      </c>
      <c r="B185" s="6" t="s">
        <v>1285</v>
      </c>
      <c r="C185" s="6" t="s">
        <v>45</v>
      </c>
      <c r="D185" s="6" t="s">
        <v>1286</v>
      </c>
      <c r="E185" s="6" t="s">
        <v>223</v>
      </c>
      <c r="F185" s="8">
        <v>1</v>
      </c>
      <c r="G185" s="11"/>
      <c r="H185" s="10">
        <f>ROUND((G185*F185),2)</f>
        <v>0</v>
      </c>
      <c r="O185">
        <f>rekapitulace!H8</f>
        <v>21</v>
      </c>
      <c r="P185">
        <f>O185/100*H185</f>
        <v>0</v>
      </c>
    </row>
    <row r="186" spans="1:16" ht="12.75">
      <c r="A186" s="6">
        <v>89</v>
      </c>
      <c r="B186" s="6" t="s">
        <v>1287</v>
      </c>
      <c r="C186" s="6" t="s">
        <v>45</v>
      </c>
      <c r="D186" s="6" t="s">
        <v>1288</v>
      </c>
      <c r="E186" s="6" t="s">
        <v>223</v>
      </c>
      <c r="F186" s="8">
        <v>1</v>
      </c>
      <c r="G186" s="11"/>
      <c r="H186" s="10">
        <f>ROUND((G186*F186),2)</f>
        <v>0</v>
      </c>
      <c r="O186">
        <f>rekapitulace!H8</f>
        <v>21</v>
      </c>
      <c r="P186">
        <f>O186/100*H186</f>
        <v>0</v>
      </c>
    </row>
    <row r="187" spans="1:16" ht="12.75">
      <c r="A187" s="6">
        <v>90</v>
      </c>
      <c r="B187" s="6" t="s">
        <v>1289</v>
      </c>
      <c r="C187" s="6" t="s">
        <v>45</v>
      </c>
      <c r="D187" s="6" t="s">
        <v>1290</v>
      </c>
      <c r="E187" s="6" t="s">
        <v>223</v>
      </c>
      <c r="F187" s="8">
        <v>1</v>
      </c>
      <c r="G187" s="11"/>
      <c r="H187" s="10">
        <f>ROUND((G187*F187),2)</f>
        <v>0</v>
      </c>
      <c r="O187">
        <f>rekapitulace!H8</f>
        <v>21</v>
      </c>
      <c r="P187">
        <f>O187/100*H187</f>
        <v>0</v>
      </c>
    </row>
    <row r="188" spans="1:16" ht="12.75">
      <c r="A188" s="6">
        <v>91</v>
      </c>
      <c r="B188" s="6" t="s">
        <v>1291</v>
      </c>
      <c r="C188" s="6" t="s">
        <v>45</v>
      </c>
      <c r="D188" s="6" t="s">
        <v>1292</v>
      </c>
      <c r="E188" s="6" t="s">
        <v>223</v>
      </c>
      <c r="F188" s="8">
        <v>1</v>
      </c>
      <c r="G188" s="11"/>
      <c r="H188" s="10">
        <f>ROUND((G188*F188),2)</f>
        <v>0</v>
      </c>
      <c r="O188">
        <f>rekapitulace!H8</f>
        <v>21</v>
      </c>
      <c r="P188">
        <f>O188/100*H188</f>
        <v>0</v>
      </c>
    </row>
    <row r="189" spans="1:16" ht="38.25">
      <c r="A189" s="6">
        <v>92</v>
      </c>
      <c r="B189" s="6" t="s">
        <v>1293</v>
      </c>
      <c r="C189" s="6" t="s">
        <v>45</v>
      </c>
      <c r="D189" s="6" t="s">
        <v>1294</v>
      </c>
      <c r="E189" s="6" t="s">
        <v>176</v>
      </c>
      <c r="F189" s="8">
        <v>10</v>
      </c>
      <c r="G189" s="11"/>
      <c r="H189" s="10">
        <f>ROUND((G189*F189),2)</f>
        <v>0</v>
      </c>
      <c r="O189">
        <f>rekapitulace!H8</f>
        <v>21</v>
      </c>
      <c r="P189">
        <f>O189/100*H189</f>
        <v>0</v>
      </c>
    </row>
    <row r="190" ht="12.75">
      <c r="D190" s="12" t="s">
        <v>1295</v>
      </c>
    </row>
    <row r="191" spans="1:16" ht="25.5">
      <c r="A191" s="14">
        <v>93</v>
      </c>
      <c r="B191" s="14" t="s">
        <v>1296</v>
      </c>
      <c r="C191" s="14" t="s">
        <v>45</v>
      </c>
      <c r="D191" s="14" t="s">
        <v>1297</v>
      </c>
      <c r="E191" s="14" t="s">
        <v>171</v>
      </c>
      <c r="F191" s="8">
        <v>45.455</v>
      </c>
      <c r="G191" s="11"/>
      <c r="H191" s="10">
        <f>ROUND(G191*F191,2)</f>
        <v>0</v>
      </c>
      <c r="O191">
        <f>rekapitulace!H8</f>
        <v>21</v>
      </c>
      <c r="P191">
        <f>O191/100*H191</f>
        <v>0</v>
      </c>
    </row>
    <row r="192" ht="12.75">
      <c r="D192" s="12" t="s">
        <v>1298</v>
      </c>
    </row>
    <row r="193" spans="1:16" ht="38.25">
      <c r="A193" s="6">
        <v>94</v>
      </c>
      <c r="B193" s="6" t="s">
        <v>468</v>
      </c>
      <c r="C193" s="6" t="s">
        <v>45</v>
      </c>
      <c r="D193" s="6" t="s">
        <v>469</v>
      </c>
      <c r="E193" s="6" t="s">
        <v>176</v>
      </c>
      <c r="F193" s="8">
        <v>0.9</v>
      </c>
      <c r="G193" s="11"/>
      <c r="H193" s="10">
        <f>ROUND((G193*F193),2)</f>
        <v>0</v>
      </c>
      <c r="O193">
        <f>rekapitulace!H8</f>
        <v>21</v>
      </c>
      <c r="P193">
        <f>O193/100*H193</f>
        <v>0</v>
      </c>
    </row>
    <row r="194" ht="25.5">
      <c r="D194" s="12" t="s">
        <v>1299</v>
      </c>
    </row>
    <row r="195" spans="1:16" ht="12.75">
      <c r="A195" s="6">
        <v>95</v>
      </c>
      <c r="B195" s="6" t="s">
        <v>471</v>
      </c>
      <c r="C195" s="6" t="s">
        <v>45</v>
      </c>
      <c r="D195" s="6" t="s">
        <v>582</v>
      </c>
      <c r="E195" s="6" t="s">
        <v>473</v>
      </c>
      <c r="F195" s="8">
        <v>3</v>
      </c>
      <c r="G195" s="11"/>
      <c r="H195" s="10">
        <f>ROUND((G195*F195),2)</f>
        <v>0</v>
      </c>
      <c r="O195">
        <f>rekapitulace!H8</f>
        <v>21</v>
      </c>
      <c r="P195">
        <f>O195/100*H195</f>
        <v>0</v>
      </c>
    </row>
    <row r="196" ht="12.75">
      <c r="D196" s="12" t="s">
        <v>1300</v>
      </c>
    </row>
    <row r="197" spans="1:16" ht="12.75" customHeight="1">
      <c r="A197" s="13"/>
      <c r="B197" s="13"/>
      <c r="C197" s="13" t="s">
        <v>199</v>
      </c>
      <c r="D197" s="13" t="s">
        <v>446</v>
      </c>
      <c r="E197" s="13"/>
      <c r="F197" s="13"/>
      <c r="G197" s="13"/>
      <c r="H197" s="13">
        <f>SUM(H174:H196)</f>
        <v>0</v>
      </c>
      <c r="P197">
        <f>ROUND(SUM(P174:P196),2)</f>
        <v>0</v>
      </c>
    </row>
    <row r="199" spans="1:8" ht="12.75" customHeight="1">
      <c r="A199" s="7"/>
      <c r="B199" s="7"/>
      <c r="C199" s="7" t="s">
        <v>476</v>
      </c>
      <c r="D199" s="7" t="s">
        <v>475</v>
      </c>
      <c r="E199" s="7"/>
      <c r="F199" s="9"/>
      <c r="G199" s="7"/>
      <c r="H199" s="9"/>
    </row>
    <row r="200" spans="1:16" ht="38.25">
      <c r="A200" s="6">
        <v>96</v>
      </c>
      <c r="B200" s="6" t="s">
        <v>482</v>
      </c>
      <c r="C200" s="6" t="s">
        <v>45</v>
      </c>
      <c r="D200" s="6" t="s">
        <v>483</v>
      </c>
      <c r="E200" s="6" t="s">
        <v>82</v>
      </c>
      <c r="F200" s="8">
        <v>0.255</v>
      </c>
      <c r="G200" s="11"/>
      <c r="H200" s="10">
        <f>ROUND((G200*F200),2)</f>
        <v>0</v>
      </c>
      <c r="O200">
        <f>rekapitulace!H8</f>
        <v>21</v>
      </c>
      <c r="P200">
        <f>O200/100*H200</f>
        <v>0</v>
      </c>
    </row>
    <row r="201" ht="25.5">
      <c r="D201" s="12" t="s">
        <v>1301</v>
      </c>
    </row>
    <row r="202" spans="1:16" ht="38.25">
      <c r="A202" s="6">
        <v>97</v>
      </c>
      <c r="B202" s="6" t="s">
        <v>485</v>
      </c>
      <c r="C202" s="6" t="s">
        <v>45</v>
      </c>
      <c r="D202" s="6" t="s">
        <v>486</v>
      </c>
      <c r="E202" s="6" t="s">
        <v>82</v>
      </c>
      <c r="F202" s="8">
        <v>2.295</v>
      </c>
      <c r="G202" s="11"/>
      <c r="H202" s="10">
        <f>ROUND((G202*F202),2)</f>
        <v>0</v>
      </c>
      <c r="O202">
        <f>rekapitulace!H8</f>
        <v>21</v>
      </c>
      <c r="P202">
        <f>O202/100*H202</f>
        <v>0</v>
      </c>
    </row>
    <row r="203" spans="1:16" ht="25.5">
      <c r="A203" s="6">
        <v>98</v>
      </c>
      <c r="B203" s="6" t="s">
        <v>487</v>
      </c>
      <c r="C203" s="6" t="s">
        <v>45</v>
      </c>
      <c r="D203" s="6" t="s">
        <v>488</v>
      </c>
      <c r="E203" s="6" t="s">
        <v>82</v>
      </c>
      <c r="F203" s="8">
        <v>0.255</v>
      </c>
      <c r="G203" s="11"/>
      <c r="H203" s="10">
        <f>ROUND((G203*F203),2)</f>
        <v>0</v>
      </c>
      <c r="O203">
        <f>rekapitulace!H8</f>
        <v>21</v>
      </c>
      <c r="P203">
        <f>O203/100*H203</f>
        <v>0</v>
      </c>
    </row>
    <row r="204" spans="1:16" ht="12.75" customHeight="1">
      <c r="A204" s="13"/>
      <c r="B204" s="13"/>
      <c r="C204" s="13" t="s">
        <v>476</v>
      </c>
      <c r="D204" s="13" t="s">
        <v>475</v>
      </c>
      <c r="E204" s="13"/>
      <c r="F204" s="13"/>
      <c r="G204" s="13"/>
      <c r="H204" s="13">
        <f>SUM(H200:H203)</f>
        <v>0</v>
      </c>
      <c r="P204">
        <f>ROUND(SUM(P200:P203),2)</f>
        <v>0</v>
      </c>
    </row>
    <row r="206" spans="1:8" ht="12.75" customHeight="1">
      <c r="A206" s="7"/>
      <c r="B206" s="7"/>
      <c r="C206" s="7" t="s">
        <v>494</v>
      </c>
      <c r="D206" s="7" t="s">
        <v>493</v>
      </c>
      <c r="E206" s="7"/>
      <c r="F206" s="9"/>
      <c r="G206" s="7"/>
      <c r="H206" s="9"/>
    </row>
    <row r="207" spans="1:16" ht="63.75">
      <c r="A207" s="6">
        <v>99</v>
      </c>
      <c r="B207" s="6" t="s">
        <v>495</v>
      </c>
      <c r="C207" s="6" t="s">
        <v>45</v>
      </c>
      <c r="D207" s="6" t="s">
        <v>496</v>
      </c>
      <c r="E207" s="6" t="s">
        <v>82</v>
      </c>
      <c r="F207" s="8">
        <v>672.129</v>
      </c>
      <c r="G207" s="11"/>
      <c r="H207" s="10">
        <f>ROUND((G207*F207),2)</f>
        <v>0</v>
      </c>
      <c r="O207">
        <f>rekapitulace!H8</f>
        <v>21</v>
      </c>
      <c r="P207">
        <f>O207/100*H207</f>
        <v>0</v>
      </c>
    </row>
    <row r="208" ht="12.75">
      <c r="D208" s="12" t="s">
        <v>1302</v>
      </c>
    </row>
    <row r="209" spans="1:16" ht="12.75" customHeight="1">
      <c r="A209" s="13"/>
      <c r="B209" s="13"/>
      <c r="C209" s="13" t="s">
        <v>494</v>
      </c>
      <c r="D209" s="13" t="s">
        <v>493</v>
      </c>
      <c r="E209" s="13"/>
      <c r="F209" s="13"/>
      <c r="G209" s="13"/>
      <c r="H209" s="13">
        <f>SUM(H207:H208)</f>
        <v>0</v>
      </c>
      <c r="P209">
        <f>ROUND(SUM(P207:P208),2)</f>
        <v>0</v>
      </c>
    </row>
    <row r="211" spans="1:16" ht="12.75" customHeight="1">
      <c r="A211" s="13"/>
      <c r="B211" s="13"/>
      <c r="C211" s="13"/>
      <c r="D211" s="13" t="s">
        <v>72</v>
      </c>
      <c r="E211" s="13"/>
      <c r="F211" s="13"/>
      <c r="G211" s="13"/>
      <c r="H211" s="13">
        <f>+H52+H66+H89+H101+H116+H128+H171+H197+H204+H209</f>
        <v>0</v>
      </c>
      <c r="P211">
        <f>+P52+P66+P89+P101+P116+P128+P171+P197+P204+P209</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P21"/>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1164</v>
      </c>
      <c r="D5" s="5" t="s">
        <v>1165</v>
      </c>
      <c r="E5" s="5"/>
    </row>
    <row r="6" spans="1:5" ht="12.75" customHeight="1">
      <c r="A6" t="s">
        <v>18</v>
      </c>
      <c r="C6" s="5" t="s">
        <v>1303</v>
      </c>
      <c r="D6" s="5" t="s">
        <v>1304</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36</v>
      </c>
      <c r="D11" s="7" t="s">
        <v>350</v>
      </c>
      <c r="E11" s="7"/>
      <c r="F11" s="9"/>
      <c r="G11" s="7"/>
      <c r="H11" s="9"/>
    </row>
    <row r="12" spans="1:16" ht="12.75">
      <c r="A12" s="6">
        <v>1</v>
      </c>
      <c r="B12" s="6" t="s">
        <v>1305</v>
      </c>
      <c r="C12" s="6" t="s">
        <v>45</v>
      </c>
      <c r="D12" s="6" t="s">
        <v>1306</v>
      </c>
      <c r="E12" s="6" t="s">
        <v>176</v>
      </c>
      <c r="F12" s="8">
        <v>3</v>
      </c>
      <c r="G12" s="11"/>
      <c r="H12" s="10">
        <f>ROUND((G12*F12),2)</f>
        <v>0</v>
      </c>
      <c r="O12">
        <f>rekapitulace!H8</f>
        <v>21</v>
      </c>
      <c r="P12">
        <f>O12/100*H12</f>
        <v>0</v>
      </c>
    </row>
    <row r="13" ht="12.75">
      <c r="D13" s="12" t="s">
        <v>1307</v>
      </c>
    </row>
    <row r="14" spans="1:16" ht="12.75" customHeight="1">
      <c r="A14" s="13"/>
      <c r="B14" s="13"/>
      <c r="C14" s="13" t="s">
        <v>36</v>
      </c>
      <c r="D14" s="13" t="s">
        <v>350</v>
      </c>
      <c r="E14" s="13"/>
      <c r="F14" s="13"/>
      <c r="G14" s="13"/>
      <c r="H14" s="13">
        <f>SUM(H12:H13)</f>
        <v>0</v>
      </c>
      <c r="P14">
        <f>ROUND(SUM(P12:P13),2)</f>
        <v>0</v>
      </c>
    </row>
    <row r="16" spans="1:8" ht="12.75" customHeight="1">
      <c r="A16" s="7"/>
      <c r="B16" s="7"/>
      <c r="C16" s="7" t="s">
        <v>199</v>
      </c>
      <c r="D16" s="7" t="s">
        <v>446</v>
      </c>
      <c r="E16" s="7"/>
      <c r="F16" s="9"/>
      <c r="G16" s="7"/>
      <c r="H16" s="9"/>
    </row>
    <row r="17" spans="1:16" ht="12.75">
      <c r="A17" s="6">
        <v>2</v>
      </c>
      <c r="B17" s="6" t="s">
        <v>1308</v>
      </c>
      <c r="C17" s="6" t="s">
        <v>45</v>
      </c>
      <c r="D17" s="6" t="s">
        <v>582</v>
      </c>
      <c r="E17" s="6" t="s">
        <v>473</v>
      </c>
      <c r="F17" s="8">
        <v>1</v>
      </c>
      <c r="G17" s="11"/>
      <c r="H17" s="10">
        <f>ROUND((G17*F17),2)</f>
        <v>0</v>
      </c>
      <c r="O17">
        <f>rekapitulace!H8</f>
        <v>21</v>
      </c>
      <c r="P17">
        <f>O17/100*H17</f>
        <v>0</v>
      </c>
    </row>
    <row r="18" ht="12.75">
      <c r="D18" s="12" t="s">
        <v>1309</v>
      </c>
    </row>
    <row r="19" spans="1:16" ht="12.75" customHeight="1">
      <c r="A19" s="13"/>
      <c r="B19" s="13"/>
      <c r="C19" s="13" t="s">
        <v>199</v>
      </c>
      <c r="D19" s="13" t="s">
        <v>446</v>
      </c>
      <c r="E19" s="13"/>
      <c r="F19" s="13"/>
      <c r="G19" s="13"/>
      <c r="H19" s="13">
        <f>SUM(H17:H18)</f>
        <v>0</v>
      </c>
      <c r="P19">
        <f>ROUND(SUM(P17:P18),2)</f>
        <v>0</v>
      </c>
    </row>
    <row r="21" spans="1:16" ht="12.75" customHeight="1">
      <c r="A21" s="13"/>
      <c r="B21" s="13"/>
      <c r="C21" s="13"/>
      <c r="D21" s="13" t="s">
        <v>72</v>
      </c>
      <c r="E21" s="13"/>
      <c r="F21" s="13"/>
      <c r="G21" s="13"/>
      <c r="H21" s="13">
        <f>+H14+H19</f>
        <v>0</v>
      </c>
      <c r="P21">
        <f>+P14+P19</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P129"/>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239</v>
      </c>
      <c r="D5" s="5" t="s">
        <v>240</v>
      </c>
      <c r="E5" s="5"/>
    </row>
    <row r="6" spans="1:5" ht="12.75" customHeight="1">
      <c r="A6" t="s">
        <v>18</v>
      </c>
      <c r="C6" s="5" t="s">
        <v>1310</v>
      </c>
      <c r="D6" s="5" t="s">
        <v>1311</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25</v>
      </c>
      <c r="D11" s="7" t="s">
        <v>87</v>
      </c>
      <c r="E11" s="7"/>
      <c r="F11" s="9"/>
      <c r="G11" s="7"/>
      <c r="H11" s="9"/>
    </row>
    <row r="12" spans="1:16" ht="51">
      <c r="A12" s="6">
        <v>1</v>
      </c>
      <c r="B12" s="6" t="s">
        <v>1312</v>
      </c>
      <c r="C12" s="6" t="s">
        <v>45</v>
      </c>
      <c r="D12" s="6" t="s">
        <v>1313</v>
      </c>
      <c r="E12" s="6" t="s">
        <v>114</v>
      </c>
      <c r="F12" s="8">
        <v>111</v>
      </c>
      <c r="G12" s="11"/>
      <c r="H12" s="10">
        <f>ROUND((G12*F12),2)</f>
        <v>0</v>
      </c>
      <c r="O12">
        <f>rekapitulace!H8</f>
        <v>21</v>
      </c>
      <c r="P12">
        <f>O12/100*H12</f>
        <v>0</v>
      </c>
    </row>
    <row r="13" ht="25.5">
      <c r="D13" s="12" t="s">
        <v>1314</v>
      </c>
    </row>
    <row r="14" spans="1:16" ht="38.25">
      <c r="A14" s="6">
        <v>2</v>
      </c>
      <c r="B14" s="6" t="s">
        <v>1315</v>
      </c>
      <c r="C14" s="6" t="s">
        <v>45</v>
      </c>
      <c r="D14" s="6" t="s">
        <v>1316</v>
      </c>
      <c r="E14" s="6" t="s">
        <v>171</v>
      </c>
      <c r="F14" s="8">
        <v>32</v>
      </c>
      <c r="G14" s="11"/>
      <c r="H14" s="10">
        <f>ROUND((G14*F14),2)</f>
        <v>0</v>
      </c>
      <c r="O14">
        <f>rekapitulace!H8</f>
        <v>21</v>
      </c>
      <c r="P14">
        <f>O14/100*H14</f>
        <v>0</v>
      </c>
    </row>
    <row r="15" ht="25.5">
      <c r="D15" s="12" t="s">
        <v>1317</v>
      </c>
    </row>
    <row r="16" spans="1:16" ht="38.25">
      <c r="A16" s="6">
        <v>3</v>
      </c>
      <c r="B16" s="6" t="s">
        <v>1318</v>
      </c>
      <c r="C16" s="6" t="s">
        <v>45</v>
      </c>
      <c r="D16" s="6" t="s">
        <v>1319</v>
      </c>
      <c r="E16" s="6" t="s">
        <v>171</v>
      </c>
      <c r="F16" s="8">
        <v>17</v>
      </c>
      <c r="G16" s="11"/>
      <c r="H16" s="10">
        <f>ROUND((G16*F16),2)</f>
        <v>0</v>
      </c>
      <c r="O16">
        <f>rekapitulace!H8</f>
        <v>21</v>
      </c>
      <c r="P16">
        <f>O16/100*H16</f>
        <v>0</v>
      </c>
    </row>
    <row r="17" ht="25.5">
      <c r="D17" s="12" t="s">
        <v>1320</v>
      </c>
    </row>
    <row r="18" spans="1:16" ht="38.25">
      <c r="A18" s="6">
        <v>4</v>
      </c>
      <c r="B18" s="6" t="s">
        <v>1321</v>
      </c>
      <c r="C18" s="6" t="s">
        <v>45</v>
      </c>
      <c r="D18" s="6" t="s">
        <v>1322</v>
      </c>
      <c r="E18" s="6" t="s">
        <v>171</v>
      </c>
      <c r="F18" s="8">
        <v>1</v>
      </c>
      <c r="G18" s="11"/>
      <c r="H18" s="10">
        <f>ROUND((G18*F18),2)</f>
        <v>0</v>
      </c>
      <c r="O18">
        <f>rekapitulace!H8</f>
        <v>21</v>
      </c>
      <c r="P18">
        <f>O18/100*H18</f>
        <v>0</v>
      </c>
    </row>
    <row r="19" ht="25.5">
      <c r="D19" s="12" t="s">
        <v>1323</v>
      </c>
    </row>
    <row r="20" spans="1:16" ht="38.25">
      <c r="A20" s="6">
        <v>5</v>
      </c>
      <c r="B20" s="6" t="s">
        <v>1324</v>
      </c>
      <c r="C20" s="6" t="s">
        <v>45</v>
      </c>
      <c r="D20" s="6" t="s">
        <v>1325</v>
      </c>
      <c r="E20" s="6" t="s">
        <v>171</v>
      </c>
      <c r="F20" s="8">
        <v>2</v>
      </c>
      <c r="G20" s="11"/>
      <c r="H20" s="10">
        <f>ROUND((G20*F20),2)</f>
        <v>0</v>
      </c>
      <c r="O20">
        <f>rekapitulace!H8</f>
        <v>21</v>
      </c>
      <c r="P20">
        <f>O20/100*H20</f>
        <v>0</v>
      </c>
    </row>
    <row r="21" ht="25.5">
      <c r="D21" s="12" t="s">
        <v>1326</v>
      </c>
    </row>
    <row r="22" spans="1:16" ht="38.25">
      <c r="A22" s="6">
        <v>6</v>
      </c>
      <c r="B22" s="6" t="s">
        <v>1327</v>
      </c>
      <c r="C22" s="6" t="s">
        <v>45</v>
      </c>
      <c r="D22" s="6" t="s">
        <v>1328</v>
      </c>
      <c r="E22" s="6" t="s">
        <v>171</v>
      </c>
      <c r="F22" s="8">
        <v>1</v>
      </c>
      <c r="G22" s="11"/>
      <c r="H22" s="10">
        <f>ROUND((G22*F22),2)</f>
        <v>0</v>
      </c>
      <c r="O22">
        <f>rekapitulace!H8</f>
        <v>21</v>
      </c>
      <c r="P22">
        <f>O22/100*H22</f>
        <v>0</v>
      </c>
    </row>
    <row r="23" ht="25.5">
      <c r="D23" s="12" t="s">
        <v>1323</v>
      </c>
    </row>
    <row r="24" spans="1:16" ht="38.25">
      <c r="A24" s="6">
        <v>7</v>
      </c>
      <c r="B24" s="6" t="s">
        <v>1329</v>
      </c>
      <c r="C24" s="6" t="s">
        <v>45</v>
      </c>
      <c r="D24" s="6" t="s">
        <v>1330</v>
      </c>
      <c r="E24" s="6" t="s">
        <v>171</v>
      </c>
      <c r="F24" s="8">
        <v>1</v>
      </c>
      <c r="G24" s="11"/>
      <c r="H24" s="10">
        <f>ROUND((G24*F24),2)</f>
        <v>0</v>
      </c>
      <c r="O24">
        <f>rekapitulace!H8</f>
        <v>21</v>
      </c>
      <c r="P24">
        <f>O24/100*H24</f>
        <v>0</v>
      </c>
    </row>
    <row r="25" ht="25.5">
      <c r="D25" s="12" t="s">
        <v>1323</v>
      </c>
    </row>
    <row r="26" spans="1:16" ht="51">
      <c r="A26" s="6">
        <v>8</v>
      </c>
      <c r="B26" s="6" t="s">
        <v>787</v>
      </c>
      <c r="C26" s="6" t="s">
        <v>45</v>
      </c>
      <c r="D26" s="6" t="s">
        <v>788</v>
      </c>
      <c r="E26" s="6" t="s">
        <v>79</v>
      </c>
      <c r="F26" s="8">
        <v>133.842</v>
      </c>
      <c r="G26" s="11"/>
      <c r="H26" s="10">
        <f>ROUND((G26*F26),2)</f>
        <v>0</v>
      </c>
      <c r="O26">
        <f>rekapitulace!H8</f>
        <v>21</v>
      </c>
      <c r="P26">
        <f>O26/100*H26</f>
        <v>0</v>
      </c>
    </row>
    <row r="27" ht="25.5">
      <c r="D27" s="12" t="s">
        <v>1331</v>
      </c>
    </row>
    <row r="28" spans="1:16" ht="38.25">
      <c r="A28" s="6">
        <v>9</v>
      </c>
      <c r="B28" s="6" t="s">
        <v>790</v>
      </c>
      <c r="C28" s="6" t="s">
        <v>45</v>
      </c>
      <c r="D28" s="6" t="s">
        <v>791</v>
      </c>
      <c r="E28" s="6" t="s">
        <v>79</v>
      </c>
      <c r="F28" s="8">
        <v>133.842</v>
      </c>
      <c r="G28" s="11"/>
      <c r="H28" s="10">
        <f>ROUND((G28*F28),2)</f>
        <v>0</v>
      </c>
      <c r="O28">
        <f>rekapitulace!H8</f>
        <v>21</v>
      </c>
      <c r="P28">
        <f>O28/100*H28</f>
        <v>0</v>
      </c>
    </row>
    <row r="29" spans="1:16" ht="25.5">
      <c r="A29" s="6">
        <v>10</v>
      </c>
      <c r="B29" s="6" t="s">
        <v>1332</v>
      </c>
      <c r="C29" s="6" t="s">
        <v>45</v>
      </c>
      <c r="D29" s="6" t="s">
        <v>1333</v>
      </c>
      <c r="E29" s="6" t="s">
        <v>176</v>
      </c>
      <c r="F29" s="8">
        <v>90</v>
      </c>
      <c r="G29" s="11"/>
      <c r="H29" s="10">
        <f>ROUND((G29*F29),2)</f>
        <v>0</v>
      </c>
      <c r="O29">
        <f>rekapitulace!H8</f>
        <v>21</v>
      </c>
      <c r="P29">
        <f>O29/100*H29</f>
        <v>0</v>
      </c>
    </row>
    <row r="30" spans="1:16" ht="38.25">
      <c r="A30" s="6">
        <v>11</v>
      </c>
      <c r="B30" s="6" t="s">
        <v>1334</v>
      </c>
      <c r="C30" s="6" t="s">
        <v>45</v>
      </c>
      <c r="D30" s="6" t="s">
        <v>1335</v>
      </c>
      <c r="E30" s="6" t="s">
        <v>715</v>
      </c>
      <c r="F30" s="8">
        <v>1440</v>
      </c>
      <c r="G30" s="11"/>
      <c r="H30" s="10">
        <f>ROUND((G30*F30),2)</f>
        <v>0</v>
      </c>
      <c r="O30">
        <f>rekapitulace!H8</f>
        <v>21</v>
      </c>
      <c r="P30">
        <f>O30/100*H30</f>
        <v>0</v>
      </c>
    </row>
    <row r="31" ht="25.5">
      <c r="D31" s="12" t="s">
        <v>1336</v>
      </c>
    </row>
    <row r="32" spans="1:16" ht="38.25">
      <c r="A32" s="6">
        <v>12</v>
      </c>
      <c r="B32" s="6" t="s">
        <v>1337</v>
      </c>
      <c r="C32" s="6" t="s">
        <v>45</v>
      </c>
      <c r="D32" s="6" t="s">
        <v>1338</v>
      </c>
      <c r="E32" s="6" t="s">
        <v>1339</v>
      </c>
      <c r="F32" s="8">
        <v>60</v>
      </c>
      <c r="G32" s="11"/>
      <c r="H32" s="10">
        <f>ROUND((G32*F32),2)</f>
        <v>0</v>
      </c>
      <c r="O32">
        <f>rekapitulace!H8</f>
        <v>21</v>
      </c>
      <c r="P32">
        <f>O32/100*H32</f>
        <v>0</v>
      </c>
    </row>
    <row r="33" spans="1:16" ht="51">
      <c r="A33" s="6">
        <v>13</v>
      </c>
      <c r="B33" s="6" t="s">
        <v>1340</v>
      </c>
      <c r="C33" s="6" t="s">
        <v>45</v>
      </c>
      <c r="D33" s="6" t="s">
        <v>1341</v>
      </c>
      <c r="E33" s="6" t="s">
        <v>79</v>
      </c>
      <c r="F33" s="8">
        <v>557.69</v>
      </c>
      <c r="G33" s="11"/>
      <c r="H33" s="10">
        <f>ROUND((G33*F33),2)</f>
        <v>0</v>
      </c>
      <c r="O33">
        <f>rekapitulace!H8</f>
        <v>21</v>
      </c>
      <c r="P33">
        <f>O33/100*H33</f>
        <v>0</v>
      </c>
    </row>
    <row r="34" ht="25.5">
      <c r="D34" s="12" t="s">
        <v>1342</v>
      </c>
    </row>
    <row r="35" spans="1:16" ht="38.25">
      <c r="A35" s="6">
        <v>14</v>
      </c>
      <c r="B35" s="6" t="s">
        <v>1343</v>
      </c>
      <c r="C35" s="6" t="s">
        <v>45</v>
      </c>
      <c r="D35" s="6" t="s">
        <v>1344</v>
      </c>
      <c r="E35" s="6" t="s">
        <v>79</v>
      </c>
      <c r="F35" s="8">
        <v>526.438</v>
      </c>
      <c r="G35" s="11"/>
      <c r="H35" s="10">
        <f>ROUND((G35*F35),2)</f>
        <v>0</v>
      </c>
      <c r="O35">
        <f>rekapitulace!H8</f>
        <v>21</v>
      </c>
      <c r="P35">
        <f>O35/100*H35</f>
        <v>0</v>
      </c>
    </row>
    <row r="36" ht="63.75">
      <c r="D36" s="12" t="s">
        <v>1345</v>
      </c>
    </row>
    <row r="37" spans="1:16" ht="38.25">
      <c r="A37" s="6">
        <v>15</v>
      </c>
      <c r="B37" s="6" t="s">
        <v>606</v>
      </c>
      <c r="C37" s="6" t="s">
        <v>45</v>
      </c>
      <c r="D37" s="6" t="s">
        <v>1346</v>
      </c>
      <c r="E37" s="6" t="s">
        <v>171</v>
      </c>
      <c r="F37" s="8">
        <v>11</v>
      </c>
      <c r="G37" s="11"/>
      <c r="H37" s="10">
        <f>ROUND((G37*F37),2)</f>
        <v>0</v>
      </c>
      <c r="O37">
        <f>rekapitulace!H8</f>
        <v>21</v>
      </c>
      <c r="P37">
        <f>O37/100*H37</f>
        <v>0</v>
      </c>
    </row>
    <row r="38" spans="1:16" ht="12.75">
      <c r="A38" s="6">
        <v>16</v>
      </c>
      <c r="B38" s="6" t="s">
        <v>1347</v>
      </c>
      <c r="C38" s="6" t="s">
        <v>45</v>
      </c>
      <c r="D38" s="6" t="s">
        <v>1348</v>
      </c>
      <c r="E38" s="6" t="s">
        <v>114</v>
      </c>
      <c r="F38" s="8">
        <v>222.868</v>
      </c>
      <c r="G38" s="11"/>
      <c r="H38" s="10">
        <f>ROUND((G38*F38),2)</f>
        <v>0</v>
      </c>
      <c r="O38">
        <f>rekapitulace!H8</f>
        <v>21</v>
      </c>
      <c r="P38">
        <f>O38/100*H38</f>
        <v>0</v>
      </c>
    </row>
    <row r="39" ht="76.5">
      <c r="D39" s="12" t="s">
        <v>1349</v>
      </c>
    </row>
    <row r="40" spans="1:16" ht="38.25">
      <c r="A40" s="6">
        <v>17</v>
      </c>
      <c r="B40" s="6" t="s">
        <v>1350</v>
      </c>
      <c r="C40" s="6" t="s">
        <v>45</v>
      </c>
      <c r="D40" s="6" t="s">
        <v>1351</v>
      </c>
      <c r="E40" s="6" t="s">
        <v>114</v>
      </c>
      <c r="F40" s="8">
        <v>48.088</v>
      </c>
      <c r="G40" s="11"/>
      <c r="H40" s="10">
        <f>ROUND((G40*F40),2)</f>
        <v>0</v>
      </c>
      <c r="O40">
        <f>rekapitulace!H8</f>
        <v>21</v>
      </c>
      <c r="P40">
        <f>O40/100*H40</f>
        <v>0</v>
      </c>
    </row>
    <row r="41" ht="63.75">
      <c r="D41" s="12" t="s">
        <v>1352</v>
      </c>
    </row>
    <row r="42" spans="1:16" ht="12.75">
      <c r="A42" s="6">
        <v>18</v>
      </c>
      <c r="B42" s="6" t="s">
        <v>1353</v>
      </c>
      <c r="C42" s="6" t="s">
        <v>45</v>
      </c>
      <c r="D42" s="6" t="s">
        <v>1354</v>
      </c>
      <c r="E42" s="6" t="s">
        <v>114</v>
      </c>
      <c r="F42" s="8">
        <v>174.78</v>
      </c>
      <c r="G42" s="11"/>
      <c r="H42" s="10">
        <f>ROUND((G42*F42),2)</f>
        <v>0</v>
      </c>
      <c r="O42">
        <f>rekapitulace!H8</f>
        <v>21</v>
      </c>
      <c r="P42">
        <f>O42/100*H42</f>
        <v>0</v>
      </c>
    </row>
    <row r="43" ht="38.25">
      <c r="D43" s="12" t="s">
        <v>1355</v>
      </c>
    </row>
    <row r="44" spans="1:16" ht="25.5">
      <c r="A44" s="14">
        <v>19</v>
      </c>
      <c r="B44" s="14" t="s">
        <v>542</v>
      </c>
      <c r="C44" s="14" t="s">
        <v>45</v>
      </c>
      <c r="D44" s="14" t="s">
        <v>1356</v>
      </c>
      <c r="E44" s="14" t="s">
        <v>82</v>
      </c>
      <c r="F44" s="8">
        <v>18.926</v>
      </c>
      <c r="G44" s="11"/>
      <c r="H44" s="10">
        <f>ROUND(G44*F44,2)</f>
        <v>0</v>
      </c>
      <c r="O44">
        <f>rekapitulace!H8</f>
        <v>21</v>
      </c>
      <c r="P44">
        <f>O44/100*H44</f>
        <v>0</v>
      </c>
    </row>
    <row r="45" ht="25.5">
      <c r="D45" s="12" t="s">
        <v>1357</v>
      </c>
    </row>
    <row r="46" spans="1:16" ht="38.25">
      <c r="A46" s="6">
        <v>20</v>
      </c>
      <c r="B46" s="6" t="s">
        <v>1358</v>
      </c>
      <c r="C46" s="6" t="s">
        <v>45</v>
      </c>
      <c r="D46" s="6" t="s">
        <v>1359</v>
      </c>
      <c r="E46" s="6" t="s">
        <v>171</v>
      </c>
      <c r="F46" s="8">
        <v>48</v>
      </c>
      <c r="G46" s="11"/>
      <c r="H46" s="10">
        <f aca="true" t="shared" si="0" ref="H46:H59">ROUND((G46*F46),2)</f>
        <v>0</v>
      </c>
      <c r="O46">
        <f>rekapitulace!H8</f>
        <v>21</v>
      </c>
      <c r="P46">
        <f aca="true" t="shared" si="1" ref="P46:P59">O46/100*H46</f>
        <v>0</v>
      </c>
    </row>
    <row r="47" spans="1:16" ht="38.25">
      <c r="A47" s="6">
        <v>21</v>
      </c>
      <c r="B47" s="6" t="s">
        <v>1360</v>
      </c>
      <c r="C47" s="6" t="s">
        <v>45</v>
      </c>
      <c r="D47" s="6" t="s">
        <v>1361</v>
      </c>
      <c r="E47" s="6" t="s">
        <v>171</v>
      </c>
      <c r="F47" s="8">
        <v>3</v>
      </c>
      <c r="G47" s="11"/>
      <c r="H47" s="10">
        <f t="shared" si="0"/>
        <v>0</v>
      </c>
      <c r="O47">
        <f>rekapitulace!H8</f>
        <v>21</v>
      </c>
      <c r="P47">
        <f t="shared" si="1"/>
        <v>0</v>
      </c>
    </row>
    <row r="48" spans="1:16" ht="38.25">
      <c r="A48" s="6">
        <v>22</v>
      </c>
      <c r="B48" s="6" t="s">
        <v>1362</v>
      </c>
      <c r="C48" s="6" t="s">
        <v>45</v>
      </c>
      <c r="D48" s="6" t="s">
        <v>1363</v>
      </c>
      <c r="E48" s="6" t="s">
        <v>171</v>
      </c>
      <c r="F48" s="8">
        <v>1</v>
      </c>
      <c r="G48" s="11"/>
      <c r="H48" s="10">
        <f t="shared" si="0"/>
        <v>0</v>
      </c>
      <c r="O48">
        <f>rekapitulace!H8</f>
        <v>21</v>
      </c>
      <c r="P48">
        <f t="shared" si="1"/>
        <v>0</v>
      </c>
    </row>
    <row r="49" spans="1:16" ht="38.25">
      <c r="A49" s="6">
        <v>23</v>
      </c>
      <c r="B49" s="6" t="s">
        <v>1364</v>
      </c>
      <c r="C49" s="6" t="s">
        <v>45</v>
      </c>
      <c r="D49" s="6" t="s">
        <v>1365</v>
      </c>
      <c r="E49" s="6" t="s">
        <v>171</v>
      </c>
      <c r="F49" s="8">
        <v>1</v>
      </c>
      <c r="G49" s="11"/>
      <c r="H49" s="10">
        <f t="shared" si="0"/>
        <v>0</v>
      </c>
      <c r="O49">
        <f>rekapitulace!H8</f>
        <v>21</v>
      </c>
      <c r="P49">
        <f t="shared" si="1"/>
        <v>0</v>
      </c>
    </row>
    <row r="50" spans="1:16" ht="38.25">
      <c r="A50" s="6">
        <v>24</v>
      </c>
      <c r="B50" s="6" t="s">
        <v>1366</v>
      </c>
      <c r="C50" s="6" t="s">
        <v>45</v>
      </c>
      <c r="D50" s="6" t="s">
        <v>1367</v>
      </c>
      <c r="E50" s="6" t="s">
        <v>171</v>
      </c>
      <c r="F50" s="8">
        <v>48</v>
      </c>
      <c r="G50" s="11"/>
      <c r="H50" s="10">
        <f t="shared" si="0"/>
        <v>0</v>
      </c>
      <c r="O50">
        <f>rekapitulace!H8</f>
        <v>21</v>
      </c>
      <c r="P50">
        <f t="shared" si="1"/>
        <v>0</v>
      </c>
    </row>
    <row r="51" spans="1:16" ht="38.25">
      <c r="A51" s="6">
        <v>25</v>
      </c>
      <c r="B51" s="6" t="s">
        <v>1368</v>
      </c>
      <c r="C51" s="6" t="s">
        <v>45</v>
      </c>
      <c r="D51" s="6" t="s">
        <v>1369</v>
      </c>
      <c r="E51" s="6" t="s">
        <v>171</v>
      </c>
      <c r="F51" s="8">
        <v>3</v>
      </c>
      <c r="G51" s="11"/>
      <c r="H51" s="10">
        <f t="shared" si="0"/>
        <v>0</v>
      </c>
      <c r="O51">
        <f>rekapitulace!H8</f>
        <v>21</v>
      </c>
      <c r="P51">
        <f t="shared" si="1"/>
        <v>0</v>
      </c>
    </row>
    <row r="52" spans="1:16" ht="38.25">
      <c r="A52" s="6">
        <v>26</v>
      </c>
      <c r="B52" s="6" t="s">
        <v>1370</v>
      </c>
      <c r="C52" s="6" t="s">
        <v>45</v>
      </c>
      <c r="D52" s="6" t="s">
        <v>1371</v>
      </c>
      <c r="E52" s="6" t="s">
        <v>171</v>
      </c>
      <c r="F52" s="8">
        <v>1</v>
      </c>
      <c r="G52" s="11"/>
      <c r="H52" s="10">
        <f t="shared" si="0"/>
        <v>0</v>
      </c>
      <c r="O52">
        <f>rekapitulace!H8</f>
        <v>21</v>
      </c>
      <c r="P52">
        <f t="shared" si="1"/>
        <v>0</v>
      </c>
    </row>
    <row r="53" spans="1:16" ht="38.25">
      <c r="A53" s="6">
        <v>27</v>
      </c>
      <c r="B53" s="6" t="s">
        <v>1372</v>
      </c>
      <c r="C53" s="6" t="s">
        <v>45</v>
      </c>
      <c r="D53" s="6" t="s">
        <v>1373</v>
      </c>
      <c r="E53" s="6" t="s">
        <v>171</v>
      </c>
      <c r="F53" s="8">
        <v>1</v>
      </c>
      <c r="G53" s="11"/>
      <c r="H53" s="10">
        <f t="shared" si="0"/>
        <v>0</v>
      </c>
      <c r="O53">
        <f>rekapitulace!H8</f>
        <v>21</v>
      </c>
      <c r="P53">
        <f t="shared" si="1"/>
        <v>0</v>
      </c>
    </row>
    <row r="54" spans="1:16" ht="38.25">
      <c r="A54" s="6">
        <v>28</v>
      </c>
      <c r="B54" s="6" t="s">
        <v>1374</v>
      </c>
      <c r="C54" s="6" t="s">
        <v>45</v>
      </c>
      <c r="D54" s="6" t="s">
        <v>1375</v>
      </c>
      <c r="E54" s="6" t="s">
        <v>171</v>
      </c>
      <c r="F54" s="8">
        <v>48</v>
      </c>
      <c r="G54" s="11"/>
      <c r="H54" s="10">
        <f t="shared" si="0"/>
        <v>0</v>
      </c>
      <c r="O54">
        <f>rekapitulace!H8</f>
        <v>21</v>
      </c>
      <c r="P54">
        <f t="shared" si="1"/>
        <v>0</v>
      </c>
    </row>
    <row r="55" spans="1:16" ht="38.25">
      <c r="A55" s="6">
        <v>29</v>
      </c>
      <c r="B55" s="6" t="s">
        <v>1376</v>
      </c>
      <c r="C55" s="6" t="s">
        <v>45</v>
      </c>
      <c r="D55" s="6" t="s">
        <v>1377</v>
      </c>
      <c r="E55" s="6" t="s">
        <v>171</v>
      </c>
      <c r="F55" s="8">
        <v>3</v>
      </c>
      <c r="G55" s="11"/>
      <c r="H55" s="10">
        <f t="shared" si="0"/>
        <v>0</v>
      </c>
      <c r="O55">
        <f>rekapitulace!H8</f>
        <v>21</v>
      </c>
      <c r="P55">
        <f t="shared" si="1"/>
        <v>0</v>
      </c>
    </row>
    <row r="56" spans="1:16" ht="38.25">
      <c r="A56" s="6">
        <v>30</v>
      </c>
      <c r="B56" s="6" t="s">
        <v>1378</v>
      </c>
      <c r="C56" s="6" t="s">
        <v>45</v>
      </c>
      <c r="D56" s="6" t="s">
        <v>1379</v>
      </c>
      <c r="E56" s="6" t="s">
        <v>171</v>
      </c>
      <c r="F56" s="8">
        <v>1</v>
      </c>
      <c r="G56" s="11"/>
      <c r="H56" s="10">
        <f t="shared" si="0"/>
        <v>0</v>
      </c>
      <c r="O56">
        <f>rekapitulace!H8</f>
        <v>21</v>
      </c>
      <c r="P56">
        <f t="shared" si="1"/>
        <v>0</v>
      </c>
    </row>
    <row r="57" spans="1:16" ht="38.25">
      <c r="A57" s="6">
        <v>31</v>
      </c>
      <c r="B57" s="6" t="s">
        <v>1380</v>
      </c>
      <c r="C57" s="6" t="s">
        <v>45</v>
      </c>
      <c r="D57" s="6" t="s">
        <v>1381</v>
      </c>
      <c r="E57" s="6" t="s">
        <v>171</v>
      </c>
      <c r="F57" s="8">
        <v>1</v>
      </c>
      <c r="G57" s="11"/>
      <c r="H57" s="10">
        <f t="shared" si="0"/>
        <v>0</v>
      </c>
      <c r="O57">
        <f>rekapitulace!H8</f>
        <v>21</v>
      </c>
      <c r="P57">
        <f t="shared" si="1"/>
        <v>0</v>
      </c>
    </row>
    <row r="58" spans="1:16" ht="38.25">
      <c r="A58" s="6">
        <v>32</v>
      </c>
      <c r="B58" s="6" t="s">
        <v>1382</v>
      </c>
      <c r="C58" s="6" t="s">
        <v>45</v>
      </c>
      <c r="D58" s="6" t="s">
        <v>1383</v>
      </c>
      <c r="E58" s="6" t="s">
        <v>114</v>
      </c>
      <c r="F58" s="8">
        <v>111</v>
      </c>
      <c r="G58" s="11"/>
      <c r="H58" s="10">
        <f t="shared" si="0"/>
        <v>0</v>
      </c>
      <c r="O58">
        <f>rekapitulace!H8</f>
        <v>21</v>
      </c>
      <c r="P58">
        <f t="shared" si="1"/>
        <v>0</v>
      </c>
    </row>
    <row r="59" spans="1:16" ht="51">
      <c r="A59" s="6">
        <v>33</v>
      </c>
      <c r="B59" s="6" t="s">
        <v>317</v>
      </c>
      <c r="C59" s="6" t="s">
        <v>45</v>
      </c>
      <c r="D59" s="6" t="s">
        <v>318</v>
      </c>
      <c r="E59" s="6" t="s">
        <v>79</v>
      </c>
      <c r="F59" s="8">
        <v>1084.128</v>
      </c>
      <c r="G59" s="11"/>
      <c r="H59" s="10">
        <f t="shared" si="0"/>
        <v>0</v>
      </c>
      <c r="O59">
        <f>rekapitulace!H8</f>
        <v>21</v>
      </c>
      <c r="P59">
        <f t="shared" si="1"/>
        <v>0</v>
      </c>
    </row>
    <row r="60" ht="25.5">
      <c r="D60" s="12" t="s">
        <v>1384</v>
      </c>
    </row>
    <row r="61" spans="1:16" ht="51">
      <c r="A61" s="6">
        <v>34</v>
      </c>
      <c r="B61" s="6" t="s">
        <v>320</v>
      </c>
      <c r="C61" s="6" t="s">
        <v>45</v>
      </c>
      <c r="D61" s="6" t="s">
        <v>321</v>
      </c>
      <c r="E61" s="6" t="s">
        <v>79</v>
      </c>
      <c r="F61" s="8">
        <v>265.93</v>
      </c>
      <c r="G61" s="11"/>
      <c r="H61" s="10">
        <f>ROUND((G61*F61),2)</f>
        <v>0</v>
      </c>
      <c r="O61">
        <f>rekapitulace!H8</f>
        <v>21</v>
      </c>
      <c r="P61">
        <f>O61/100*H61</f>
        <v>0</v>
      </c>
    </row>
    <row r="62" ht="25.5">
      <c r="D62" s="12" t="s">
        <v>1385</v>
      </c>
    </row>
    <row r="63" spans="1:16" ht="51">
      <c r="A63" s="6">
        <v>35</v>
      </c>
      <c r="B63" s="6" t="s">
        <v>1386</v>
      </c>
      <c r="C63" s="6" t="s">
        <v>45</v>
      </c>
      <c r="D63" s="6" t="s">
        <v>1387</v>
      </c>
      <c r="E63" s="6" t="s">
        <v>79</v>
      </c>
      <c r="F63" s="8">
        <v>40</v>
      </c>
      <c r="G63" s="11"/>
      <c r="H63" s="10">
        <f>ROUND((G63*F63),2)</f>
        <v>0</v>
      </c>
      <c r="O63">
        <f>rekapitulace!H8</f>
        <v>21</v>
      </c>
      <c r="P63">
        <f>O63/100*H63</f>
        <v>0</v>
      </c>
    </row>
    <row r="64" spans="1:16" ht="25.5">
      <c r="A64" s="6">
        <v>36</v>
      </c>
      <c r="B64" s="6" t="s">
        <v>1388</v>
      </c>
      <c r="C64" s="6" t="s">
        <v>45</v>
      </c>
      <c r="D64" s="6" t="s">
        <v>1389</v>
      </c>
      <c r="E64" s="6" t="s">
        <v>82</v>
      </c>
      <c r="F64" s="8">
        <v>1951.43</v>
      </c>
      <c r="G64" s="11"/>
      <c r="H64" s="10">
        <f>ROUND((G64*F64),2)</f>
        <v>0</v>
      </c>
      <c r="O64">
        <f>rekapitulace!H8</f>
        <v>21</v>
      </c>
      <c r="P64">
        <f>O64/100*H64</f>
        <v>0</v>
      </c>
    </row>
    <row r="65" ht="25.5">
      <c r="D65" s="12" t="s">
        <v>1390</v>
      </c>
    </row>
    <row r="66" spans="1:16" ht="38.25">
      <c r="A66" s="6">
        <v>37</v>
      </c>
      <c r="B66" s="6" t="s">
        <v>1391</v>
      </c>
      <c r="C66" s="6" t="s">
        <v>45</v>
      </c>
      <c r="D66" s="6" t="s">
        <v>1392</v>
      </c>
      <c r="E66" s="6" t="s">
        <v>114</v>
      </c>
      <c r="F66" s="8">
        <v>183.6</v>
      </c>
      <c r="G66" s="11"/>
      <c r="H66" s="10">
        <f>ROUND((G66*F66),2)</f>
        <v>0</v>
      </c>
      <c r="O66">
        <f>rekapitulace!H8</f>
        <v>21</v>
      </c>
      <c r="P66">
        <f>O66/100*H66</f>
        <v>0</v>
      </c>
    </row>
    <row r="67" spans="1:16" ht="25.5">
      <c r="A67" s="14">
        <v>38</v>
      </c>
      <c r="B67" s="14" t="s">
        <v>1393</v>
      </c>
      <c r="C67" s="14" t="s">
        <v>45</v>
      </c>
      <c r="D67" s="14" t="s">
        <v>1394</v>
      </c>
      <c r="E67" s="14" t="s">
        <v>214</v>
      </c>
      <c r="F67" s="8">
        <v>2.754</v>
      </c>
      <c r="G67" s="11"/>
      <c r="H67" s="10">
        <f>ROUND(G67*F67,2)</f>
        <v>0</v>
      </c>
      <c r="O67">
        <f>rekapitulace!H8</f>
        <v>21</v>
      </c>
      <c r="P67">
        <f>O67/100*H67</f>
        <v>0</v>
      </c>
    </row>
    <row r="68" ht="12.75">
      <c r="D68" s="12" t="s">
        <v>1395</v>
      </c>
    </row>
    <row r="69" spans="1:16" ht="38.25">
      <c r="A69" s="6">
        <v>39</v>
      </c>
      <c r="B69" s="6" t="s">
        <v>1396</v>
      </c>
      <c r="C69" s="6" t="s">
        <v>45</v>
      </c>
      <c r="D69" s="6" t="s">
        <v>1397</v>
      </c>
      <c r="E69" s="6" t="s">
        <v>114</v>
      </c>
      <c r="F69" s="8">
        <v>183.6</v>
      </c>
      <c r="G69" s="11"/>
      <c r="H69" s="10">
        <f>ROUND((G69*F69),2)</f>
        <v>0</v>
      </c>
      <c r="O69">
        <f>rekapitulace!H8</f>
        <v>21</v>
      </c>
      <c r="P69">
        <f>O69/100*H69</f>
        <v>0</v>
      </c>
    </row>
    <row r="70" spans="1:16" ht="12.75" customHeight="1">
      <c r="A70" s="13"/>
      <c r="B70" s="13"/>
      <c r="C70" s="13" t="s">
        <v>25</v>
      </c>
      <c r="D70" s="13" t="s">
        <v>87</v>
      </c>
      <c r="E70" s="13"/>
      <c r="F70" s="13"/>
      <c r="G70" s="13"/>
      <c r="H70" s="13">
        <f>SUM(H12:H69)</f>
        <v>0</v>
      </c>
      <c r="P70">
        <f>ROUND(SUM(P12:P69),2)</f>
        <v>0</v>
      </c>
    </row>
    <row r="72" spans="1:8" ht="12.75" customHeight="1">
      <c r="A72" s="7"/>
      <c r="B72" s="7"/>
      <c r="C72" s="7" t="s">
        <v>36</v>
      </c>
      <c r="D72" s="7" t="s">
        <v>350</v>
      </c>
      <c r="E72" s="7"/>
      <c r="F72" s="9"/>
      <c r="G72" s="7"/>
      <c r="H72" s="9"/>
    </row>
    <row r="73" spans="1:16" ht="25.5">
      <c r="A73" s="6">
        <v>40</v>
      </c>
      <c r="B73" s="6" t="s">
        <v>351</v>
      </c>
      <c r="C73" s="6" t="s">
        <v>45</v>
      </c>
      <c r="D73" s="6" t="s">
        <v>352</v>
      </c>
      <c r="E73" s="6" t="s">
        <v>79</v>
      </c>
      <c r="F73" s="8">
        <v>11.835</v>
      </c>
      <c r="G73" s="11"/>
      <c r="H73" s="10">
        <f>ROUND((G73*F73),2)</f>
        <v>0</v>
      </c>
      <c r="O73">
        <f>rekapitulace!H8</f>
        <v>21</v>
      </c>
      <c r="P73">
        <f>O73/100*H73</f>
        <v>0</v>
      </c>
    </row>
    <row r="74" ht="89.25">
      <c r="D74" s="12" t="s">
        <v>1398</v>
      </c>
    </row>
    <row r="75" spans="1:16" ht="25.5">
      <c r="A75" s="6">
        <v>41</v>
      </c>
      <c r="B75" s="6" t="s">
        <v>354</v>
      </c>
      <c r="C75" s="6" t="s">
        <v>45</v>
      </c>
      <c r="D75" s="6" t="s">
        <v>355</v>
      </c>
      <c r="E75" s="6" t="s">
        <v>114</v>
      </c>
      <c r="F75" s="8">
        <v>38.278</v>
      </c>
      <c r="G75" s="11"/>
      <c r="H75" s="10">
        <f>ROUND((G75*F75),2)</f>
        <v>0</v>
      </c>
      <c r="O75">
        <f>rekapitulace!H8</f>
        <v>21</v>
      </c>
      <c r="P75">
        <f>O75/100*H75</f>
        <v>0</v>
      </c>
    </row>
    <row r="76" ht="76.5">
      <c r="D76" s="12" t="s">
        <v>1399</v>
      </c>
    </row>
    <row r="77" spans="1:16" ht="25.5">
      <c r="A77" s="6">
        <v>42</v>
      </c>
      <c r="B77" s="6" t="s">
        <v>360</v>
      </c>
      <c r="C77" s="6" t="s">
        <v>45</v>
      </c>
      <c r="D77" s="6" t="s">
        <v>361</v>
      </c>
      <c r="E77" s="6" t="s">
        <v>114</v>
      </c>
      <c r="F77" s="8">
        <v>38.278</v>
      </c>
      <c r="G77" s="11"/>
      <c r="H77" s="10">
        <f>ROUND((G77*F77),2)</f>
        <v>0</v>
      </c>
      <c r="O77">
        <f>rekapitulace!H8</f>
        <v>21</v>
      </c>
      <c r="P77">
        <f>O77/100*H77</f>
        <v>0</v>
      </c>
    </row>
    <row r="78" spans="1:16" ht="25.5">
      <c r="A78" s="6">
        <v>43</v>
      </c>
      <c r="B78" s="6" t="s">
        <v>1101</v>
      </c>
      <c r="C78" s="6" t="s">
        <v>45</v>
      </c>
      <c r="D78" s="6" t="s">
        <v>1102</v>
      </c>
      <c r="E78" s="6" t="s">
        <v>171</v>
      </c>
      <c r="F78" s="8">
        <v>1</v>
      </c>
      <c r="G78" s="11"/>
      <c r="H78" s="10">
        <f>ROUND((G78*F78),2)</f>
        <v>0</v>
      </c>
      <c r="O78">
        <f>rekapitulace!H8</f>
        <v>21</v>
      </c>
      <c r="P78">
        <f>O78/100*H78</f>
        <v>0</v>
      </c>
    </row>
    <row r="79" spans="1:16" ht="25.5">
      <c r="A79" s="14">
        <v>44</v>
      </c>
      <c r="B79" s="14" t="s">
        <v>1400</v>
      </c>
      <c r="C79" s="14" t="s">
        <v>45</v>
      </c>
      <c r="D79" s="14" t="s">
        <v>1401</v>
      </c>
      <c r="E79" s="14" t="s">
        <v>171</v>
      </c>
      <c r="F79" s="8">
        <v>1</v>
      </c>
      <c r="G79" s="11"/>
      <c r="H79" s="10">
        <f>ROUND(G79*F79,2)</f>
        <v>0</v>
      </c>
      <c r="O79">
        <f>rekapitulace!H8</f>
        <v>21</v>
      </c>
      <c r="P79">
        <f>O79/100*H79</f>
        <v>0</v>
      </c>
    </row>
    <row r="80" ht="12.75">
      <c r="D80" s="12" t="s">
        <v>48</v>
      </c>
    </row>
    <row r="81" spans="1:16" ht="51">
      <c r="A81" s="6">
        <v>45</v>
      </c>
      <c r="B81" s="6" t="s">
        <v>1402</v>
      </c>
      <c r="C81" s="6" t="s">
        <v>45</v>
      </c>
      <c r="D81" s="6" t="s">
        <v>1403</v>
      </c>
      <c r="E81" s="6" t="s">
        <v>176</v>
      </c>
      <c r="F81" s="8">
        <v>65.5</v>
      </c>
      <c r="G81" s="11"/>
      <c r="H81" s="10">
        <f>ROUND((G81*F81),2)</f>
        <v>0</v>
      </c>
      <c r="O81">
        <f>rekapitulace!H8</f>
        <v>21</v>
      </c>
      <c r="P81">
        <f>O81/100*H81</f>
        <v>0</v>
      </c>
    </row>
    <row r="82" ht="25.5">
      <c r="D82" s="12" t="s">
        <v>1404</v>
      </c>
    </row>
    <row r="83" spans="1:16" ht="12.75" customHeight="1">
      <c r="A83" s="13"/>
      <c r="B83" s="13"/>
      <c r="C83" s="13" t="s">
        <v>36</v>
      </c>
      <c r="D83" s="13" t="s">
        <v>350</v>
      </c>
      <c r="E83" s="13"/>
      <c r="F83" s="13"/>
      <c r="G83" s="13"/>
      <c r="H83" s="13">
        <f>SUM(H73:H82)</f>
        <v>0</v>
      </c>
      <c r="P83">
        <f>ROUND(SUM(P73:P82),2)</f>
        <v>0</v>
      </c>
    </row>
    <row r="85" spans="1:8" ht="12.75" customHeight="1">
      <c r="A85" s="7"/>
      <c r="B85" s="7"/>
      <c r="C85" s="7" t="s">
        <v>37</v>
      </c>
      <c r="D85" s="7" t="s">
        <v>142</v>
      </c>
      <c r="E85" s="7"/>
      <c r="F85" s="9"/>
      <c r="G85" s="7"/>
      <c r="H85" s="9"/>
    </row>
    <row r="86" spans="1:16" ht="25.5">
      <c r="A86" s="6">
        <v>46</v>
      </c>
      <c r="B86" s="6" t="s">
        <v>368</v>
      </c>
      <c r="C86" s="6" t="s">
        <v>45</v>
      </c>
      <c r="D86" s="6" t="s">
        <v>369</v>
      </c>
      <c r="E86" s="6" t="s">
        <v>114</v>
      </c>
      <c r="F86" s="8">
        <v>9.399</v>
      </c>
      <c r="G86" s="11"/>
      <c r="H86" s="10">
        <f>ROUND((G86*F86),2)</f>
        <v>0</v>
      </c>
      <c r="O86">
        <f>rekapitulace!H8</f>
        <v>21</v>
      </c>
      <c r="P86">
        <f>O86/100*H86</f>
        <v>0</v>
      </c>
    </row>
    <row r="87" ht="38.25">
      <c r="D87" s="12" t="s">
        <v>1405</v>
      </c>
    </row>
    <row r="88" spans="1:16" ht="25.5">
      <c r="A88" s="6">
        <v>47</v>
      </c>
      <c r="B88" s="6" t="s">
        <v>1406</v>
      </c>
      <c r="C88" s="6" t="s">
        <v>45</v>
      </c>
      <c r="D88" s="6" t="s">
        <v>1407</v>
      </c>
      <c r="E88" s="6" t="s">
        <v>114</v>
      </c>
      <c r="F88" s="8">
        <v>306</v>
      </c>
      <c r="G88" s="11"/>
      <c r="H88" s="10">
        <f>ROUND((G88*F88),2)</f>
        <v>0</v>
      </c>
      <c r="O88">
        <f>rekapitulace!H8</f>
        <v>21</v>
      </c>
      <c r="P88">
        <f>O88/100*H88</f>
        <v>0</v>
      </c>
    </row>
    <row r="89" spans="1:16" ht="51">
      <c r="A89" s="6">
        <v>48</v>
      </c>
      <c r="B89" s="6" t="s">
        <v>1408</v>
      </c>
      <c r="C89" s="6" t="s">
        <v>45</v>
      </c>
      <c r="D89" s="6" t="s">
        <v>1409</v>
      </c>
      <c r="E89" s="6" t="s">
        <v>114</v>
      </c>
      <c r="F89" s="8">
        <v>306</v>
      </c>
      <c r="G89" s="11"/>
      <c r="H89" s="10">
        <f>ROUND((G89*F89),2)</f>
        <v>0</v>
      </c>
      <c r="O89">
        <f>rekapitulace!H8</f>
        <v>21</v>
      </c>
      <c r="P89">
        <f>O89/100*H89</f>
        <v>0</v>
      </c>
    </row>
    <row r="90" ht="25.5">
      <c r="D90" s="12" t="s">
        <v>1410</v>
      </c>
    </row>
    <row r="91" spans="1:16" ht="38.25">
      <c r="A91" s="6">
        <v>49</v>
      </c>
      <c r="B91" s="6" t="s">
        <v>1411</v>
      </c>
      <c r="C91" s="6" t="s">
        <v>45</v>
      </c>
      <c r="D91" s="6" t="s">
        <v>1412</v>
      </c>
      <c r="E91" s="6" t="s">
        <v>114</v>
      </c>
      <c r="F91" s="8">
        <v>93</v>
      </c>
      <c r="G91" s="11"/>
      <c r="H91" s="10">
        <f>ROUND((G91*F91),2)</f>
        <v>0</v>
      </c>
      <c r="O91">
        <f>rekapitulace!H8</f>
        <v>21</v>
      </c>
      <c r="P91">
        <f>O91/100*H91</f>
        <v>0</v>
      </c>
    </row>
    <row r="92" spans="1:16" ht="12.75" customHeight="1">
      <c r="A92" s="13"/>
      <c r="B92" s="13"/>
      <c r="C92" s="13" t="s">
        <v>37</v>
      </c>
      <c r="D92" s="13" t="s">
        <v>142</v>
      </c>
      <c r="E92" s="13"/>
      <c r="F92" s="13"/>
      <c r="G92" s="13"/>
      <c r="H92" s="13">
        <f>SUM(H86:H91)</f>
        <v>0</v>
      </c>
      <c r="P92">
        <f>ROUND(SUM(P86:P91),2)</f>
        <v>0</v>
      </c>
    </row>
    <row r="94" spans="1:8" ht="12.75" customHeight="1">
      <c r="A94" s="7"/>
      <c r="B94" s="7"/>
      <c r="C94" s="7" t="s">
        <v>38</v>
      </c>
      <c r="D94" s="7" t="s">
        <v>381</v>
      </c>
      <c r="E94" s="7"/>
      <c r="F94" s="9"/>
      <c r="G94" s="7"/>
      <c r="H94" s="9"/>
    </row>
    <row r="95" spans="1:16" ht="12.75">
      <c r="A95" s="6">
        <v>50</v>
      </c>
      <c r="B95" s="6" t="s">
        <v>1413</v>
      </c>
      <c r="C95" s="6" t="s">
        <v>45</v>
      </c>
      <c r="D95" s="6" t="s">
        <v>1414</v>
      </c>
      <c r="E95" s="6" t="s">
        <v>114</v>
      </c>
      <c r="F95" s="8">
        <v>788.92</v>
      </c>
      <c r="G95" s="11"/>
      <c r="H95" s="10">
        <f>ROUND((G95*F95),2)</f>
        <v>0</v>
      </c>
      <c r="O95">
        <f>rekapitulace!H8</f>
        <v>21</v>
      </c>
      <c r="P95">
        <f>O95/100*H95</f>
        <v>0</v>
      </c>
    </row>
    <row r="96" ht="63.75">
      <c r="D96" s="12" t="s">
        <v>1415</v>
      </c>
    </row>
    <row r="97" spans="1:16" ht="25.5">
      <c r="A97" s="6">
        <v>51</v>
      </c>
      <c r="B97" s="6" t="s">
        <v>1416</v>
      </c>
      <c r="C97" s="6" t="s">
        <v>45</v>
      </c>
      <c r="D97" s="6" t="s">
        <v>1417</v>
      </c>
      <c r="E97" s="6" t="s">
        <v>114</v>
      </c>
      <c r="F97" s="8">
        <v>31.835</v>
      </c>
      <c r="G97" s="11"/>
      <c r="H97" s="10">
        <f>ROUND((G97*F97),2)</f>
        <v>0</v>
      </c>
      <c r="O97">
        <f>rekapitulace!H8</f>
        <v>21</v>
      </c>
      <c r="P97">
        <f>O97/100*H97</f>
        <v>0</v>
      </c>
    </row>
    <row r="98" ht="102">
      <c r="D98" s="12" t="s">
        <v>1418</v>
      </c>
    </row>
    <row r="99" spans="1:16" ht="38.25">
      <c r="A99" s="6">
        <v>52</v>
      </c>
      <c r="B99" s="6" t="s">
        <v>1419</v>
      </c>
      <c r="C99" s="6" t="s">
        <v>45</v>
      </c>
      <c r="D99" s="6" t="s">
        <v>1420</v>
      </c>
      <c r="E99" s="6" t="s">
        <v>114</v>
      </c>
      <c r="F99" s="8">
        <v>591</v>
      </c>
      <c r="G99" s="11"/>
      <c r="H99" s="10">
        <f>ROUND((G99*F99),2)</f>
        <v>0</v>
      </c>
      <c r="O99">
        <f>rekapitulace!H8</f>
        <v>21</v>
      </c>
      <c r="P99">
        <f>O99/100*H99</f>
        <v>0</v>
      </c>
    </row>
    <row r="100" ht="51">
      <c r="D100" s="12" t="s">
        <v>1421</v>
      </c>
    </row>
    <row r="101" spans="1:16" ht="25.5">
      <c r="A101" s="14">
        <v>53</v>
      </c>
      <c r="B101" s="14" t="s">
        <v>1422</v>
      </c>
      <c r="C101" s="14" t="s">
        <v>45</v>
      </c>
      <c r="D101" s="14" t="s">
        <v>1423</v>
      </c>
      <c r="E101" s="14" t="s">
        <v>171</v>
      </c>
      <c r="F101" s="8">
        <v>1</v>
      </c>
      <c r="G101" s="11"/>
      <c r="H101" s="10">
        <f>ROUND(G101*F101,2)</f>
        <v>0</v>
      </c>
      <c r="O101">
        <f>rekapitulace!H8</f>
        <v>21</v>
      </c>
      <c r="P101">
        <f>O101/100*H101</f>
        <v>0</v>
      </c>
    </row>
    <row r="102" ht="12.75">
      <c r="D102" s="12" t="s">
        <v>48</v>
      </c>
    </row>
    <row r="103" spans="1:16" ht="25.5">
      <c r="A103" s="14">
        <v>54</v>
      </c>
      <c r="B103" s="14" t="s">
        <v>1424</v>
      </c>
      <c r="C103" s="14" t="s">
        <v>45</v>
      </c>
      <c r="D103" s="14" t="s">
        <v>1425</v>
      </c>
      <c r="E103" s="14" t="s">
        <v>171</v>
      </c>
      <c r="F103" s="8">
        <v>98</v>
      </c>
      <c r="G103" s="11"/>
      <c r="H103" s="10">
        <f>ROUND(G103*F103,2)</f>
        <v>0</v>
      </c>
      <c r="O103">
        <f>rekapitulace!H8</f>
        <v>21</v>
      </c>
      <c r="P103">
        <f>O103/100*H103</f>
        <v>0</v>
      </c>
    </row>
    <row r="104" ht="38.25">
      <c r="D104" s="12" t="s">
        <v>1426</v>
      </c>
    </row>
    <row r="105" spans="1:16" ht="12.75" customHeight="1">
      <c r="A105" s="13"/>
      <c r="B105" s="13"/>
      <c r="C105" s="13" t="s">
        <v>38</v>
      </c>
      <c r="D105" s="13" t="s">
        <v>381</v>
      </c>
      <c r="E105" s="13"/>
      <c r="F105" s="13"/>
      <c r="G105" s="13"/>
      <c r="H105" s="13">
        <f>SUM(H95:H104)</f>
        <v>0</v>
      </c>
      <c r="P105">
        <f>ROUND(SUM(P95:P104),2)</f>
        <v>0</v>
      </c>
    </row>
    <row r="107" spans="1:8" ht="12.75" customHeight="1">
      <c r="A107" s="7"/>
      <c r="B107" s="7"/>
      <c r="C107" s="7" t="s">
        <v>398</v>
      </c>
      <c r="D107" s="7" t="s">
        <v>397</v>
      </c>
      <c r="E107" s="7"/>
      <c r="F107" s="9"/>
      <c r="G107" s="7"/>
      <c r="H107" s="9"/>
    </row>
    <row r="108" spans="1:16" ht="38.25">
      <c r="A108" s="6">
        <v>55</v>
      </c>
      <c r="B108" s="6" t="s">
        <v>399</v>
      </c>
      <c r="C108" s="6" t="s">
        <v>45</v>
      </c>
      <c r="D108" s="6" t="s">
        <v>400</v>
      </c>
      <c r="E108" s="6" t="s">
        <v>114</v>
      </c>
      <c r="F108" s="8">
        <v>24.57</v>
      </c>
      <c r="G108" s="11"/>
      <c r="H108" s="10">
        <f>ROUND((G108*F108),2)</f>
        <v>0</v>
      </c>
      <c r="O108">
        <f>rekapitulace!H8</f>
        <v>21</v>
      </c>
      <c r="P108">
        <f>O108/100*H108</f>
        <v>0</v>
      </c>
    </row>
    <row r="109" ht="38.25">
      <c r="D109" s="12" t="s">
        <v>1427</v>
      </c>
    </row>
    <row r="110" spans="1:16" ht="25.5">
      <c r="A110" s="14">
        <v>56</v>
      </c>
      <c r="B110" s="14" t="s">
        <v>402</v>
      </c>
      <c r="C110" s="14" t="s">
        <v>45</v>
      </c>
      <c r="D110" s="14" t="s">
        <v>403</v>
      </c>
      <c r="E110" s="14" t="s">
        <v>82</v>
      </c>
      <c r="F110" s="8">
        <v>0.009</v>
      </c>
      <c r="G110" s="11"/>
      <c r="H110" s="10">
        <f>ROUND(G110*F110,2)</f>
        <v>0</v>
      </c>
      <c r="O110">
        <f>rekapitulace!H8</f>
        <v>21</v>
      </c>
      <c r="P110">
        <f>O110/100*H110</f>
        <v>0</v>
      </c>
    </row>
    <row r="111" ht="12.75">
      <c r="D111" s="12" t="s">
        <v>1428</v>
      </c>
    </row>
    <row r="112" spans="1:16" ht="38.25">
      <c r="A112" s="6">
        <v>57</v>
      </c>
      <c r="B112" s="6" t="s">
        <v>405</v>
      </c>
      <c r="C112" s="6" t="s">
        <v>45</v>
      </c>
      <c r="D112" s="6" t="s">
        <v>406</v>
      </c>
      <c r="E112" s="6" t="s">
        <v>114</v>
      </c>
      <c r="F112" s="8">
        <v>24.57</v>
      </c>
      <c r="G112" s="11"/>
      <c r="H112" s="10">
        <f>ROUND((G112*F112),2)</f>
        <v>0</v>
      </c>
      <c r="O112">
        <f>rekapitulace!H8</f>
        <v>21</v>
      </c>
      <c r="P112">
        <f>O112/100*H112</f>
        <v>0</v>
      </c>
    </row>
    <row r="113" ht="25.5">
      <c r="D113" s="12" t="s">
        <v>1429</v>
      </c>
    </row>
    <row r="114" spans="1:16" ht="51">
      <c r="A114" s="14">
        <v>58</v>
      </c>
      <c r="B114" s="14" t="s">
        <v>408</v>
      </c>
      <c r="C114" s="14" t="s">
        <v>45</v>
      </c>
      <c r="D114" s="14" t="s">
        <v>409</v>
      </c>
      <c r="E114" s="14" t="s">
        <v>82</v>
      </c>
      <c r="F114" s="8">
        <v>0.011</v>
      </c>
      <c r="G114" s="11"/>
      <c r="H114" s="10">
        <f>ROUND(G114*F114,2)</f>
        <v>0</v>
      </c>
      <c r="O114">
        <f>rekapitulace!H8</f>
        <v>21</v>
      </c>
      <c r="P114">
        <f>O114/100*H114</f>
        <v>0</v>
      </c>
    </row>
    <row r="115" ht="12.75">
      <c r="D115" s="12" t="s">
        <v>1430</v>
      </c>
    </row>
    <row r="116" spans="1:16" ht="51">
      <c r="A116" s="6">
        <v>59</v>
      </c>
      <c r="B116" s="6" t="s">
        <v>411</v>
      </c>
      <c r="C116" s="6" t="s">
        <v>45</v>
      </c>
      <c r="D116" s="6" t="s">
        <v>412</v>
      </c>
      <c r="E116" s="6" t="s">
        <v>82</v>
      </c>
      <c r="F116" s="8">
        <v>0.02</v>
      </c>
      <c r="G116" s="11"/>
      <c r="H116" s="10">
        <f>ROUND((G116*F116),2)</f>
        <v>0</v>
      </c>
      <c r="O116">
        <f>rekapitulace!H8</f>
        <v>21</v>
      </c>
      <c r="P116">
        <f>O116/100*H116</f>
        <v>0</v>
      </c>
    </row>
    <row r="117" spans="1:16" ht="12.75" customHeight="1">
      <c r="A117" s="13"/>
      <c r="B117" s="13"/>
      <c r="C117" s="13" t="s">
        <v>398</v>
      </c>
      <c r="D117" s="13" t="s">
        <v>397</v>
      </c>
      <c r="E117" s="13"/>
      <c r="F117" s="13"/>
      <c r="G117" s="13"/>
      <c r="H117" s="13">
        <f>SUM(H108:H116)</f>
        <v>0</v>
      </c>
      <c r="P117">
        <f>ROUND(SUM(P108:P116),2)</f>
        <v>0</v>
      </c>
    </row>
    <row r="119" spans="1:8" ht="12.75" customHeight="1">
      <c r="A119" s="7"/>
      <c r="B119" s="7"/>
      <c r="C119" s="7" t="s">
        <v>1432</v>
      </c>
      <c r="D119" s="7" t="s">
        <v>1431</v>
      </c>
      <c r="E119" s="7"/>
      <c r="F119" s="9"/>
      <c r="G119" s="7"/>
      <c r="H119" s="9"/>
    </row>
    <row r="120" spans="1:16" ht="38.25">
      <c r="A120" s="6">
        <v>60</v>
      </c>
      <c r="B120" s="6" t="s">
        <v>1433</v>
      </c>
      <c r="C120" s="6" t="s">
        <v>45</v>
      </c>
      <c r="D120" s="6" t="s">
        <v>1434</v>
      </c>
      <c r="E120" s="6" t="s">
        <v>114</v>
      </c>
      <c r="F120" s="8">
        <v>11.116</v>
      </c>
      <c r="G120" s="11"/>
      <c r="H120" s="10">
        <f>ROUND((G120*F120),2)</f>
        <v>0</v>
      </c>
      <c r="O120">
        <f>rekapitulace!H8</f>
        <v>21</v>
      </c>
      <c r="P120">
        <f>O120/100*H120</f>
        <v>0</v>
      </c>
    </row>
    <row r="121" ht="25.5">
      <c r="D121" s="12" t="s">
        <v>1435</v>
      </c>
    </row>
    <row r="122" spans="1:16" ht="25.5">
      <c r="A122" s="6">
        <v>61</v>
      </c>
      <c r="B122" s="6" t="s">
        <v>1436</v>
      </c>
      <c r="C122" s="6" t="s">
        <v>45</v>
      </c>
      <c r="D122" s="6" t="s">
        <v>1437</v>
      </c>
      <c r="E122" s="6" t="s">
        <v>114</v>
      </c>
      <c r="F122" s="8">
        <v>11.116</v>
      </c>
      <c r="G122" s="11"/>
      <c r="H122" s="10">
        <f>ROUND((G122*F122),2)</f>
        <v>0</v>
      </c>
      <c r="O122">
        <f>rekapitulace!H8</f>
        <v>21</v>
      </c>
      <c r="P122">
        <f>O122/100*H122</f>
        <v>0</v>
      </c>
    </row>
    <row r="123" spans="1:16" ht="12.75" customHeight="1">
      <c r="A123" s="13"/>
      <c r="B123" s="13"/>
      <c r="C123" s="13" t="s">
        <v>1432</v>
      </c>
      <c r="D123" s="13" t="s">
        <v>1431</v>
      </c>
      <c r="E123" s="13"/>
      <c r="F123" s="13"/>
      <c r="G123" s="13"/>
      <c r="H123" s="13">
        <f>SUM(H120:H122)</f>
        <v>0</v>
      </c>
      <c r="P123">
        <f>ROUND(SUM(P120:P122),2)</f>
        <v>0</v>
      </c>
    </row>
    <row r="125" spans="1:8" ht="12.75" customHeight="1">
      <c r="A125" s="7"/>
      <c r="B125" s="7"/>
      <c r="C125" s="7" t="s">
        <v>494</v>
      </c>
      <c r="D125" s="7" t="s">
        <v>493</v>
      </c>
      <c r="E125" s="7"/>
      <c r="F125" s="9"/>
      <c r="G125" s="7"/>
      <c r="H125" s="9"/>
    </row>
    <row r="126" spans="1:16" ht="63.75">
      <c r="A126" s="6">
        <v>62</v>
      </c>
      <c r="B126" s="6" t="s">
        <v>495</v>
      </c>
      <c r="C126" s="6" t="s">
        <v>45</v>
      </c>
      <c r="D126" s="6" t="s">
        <v>496</v>
      </c>
      <c r="E126" s="6" t="s">
        <v>82</v>
      </c>
      <c r="F126" s="8">
        <v>630.895</v>
      </c>
      <c r="G126" s="11"/>
      <c r="H126" s="10">
        <f>ROUND((G126*F126),2)</f>
        <v>0</v>
      </c>
      <c r="O126">
        <f>rekapitulace!H8</f>
        <v>21</v>
      </c>
      <c r="P126">
        <f>O126/100*H126</f>
        <v>0</v>
      </c>
    </row>
    <row r="127" spans="1:16" ht="12.75" customHeight="1">
      <c r="A127" s="13"/>
      <c r="B127" s="13"/>
      <c r="C127" s="13" t="s">
        <v>494</v>
      </c>
      <c r="D127" s="13" t="s">
        <v>493</v>
      </c>
      <c r="E127" s="13"/>
      <c r="F127" s="13"/>
      <c r="G127" s="13"/>
      <c r="H127" s="13">
        <f>SUM(H126:H126)</f>
        <v>0</v>
      </c>
      <c r="P127">
        <f>ROUND(SUM(P126:P126),2)</f>
        <v>0</v>
      </c>
    </row>
    <row r="129" spans="1:16" ht="12.75" customHeight="1">
      <c r="A129" s="13"/>
      <c r="B129" s="13"/>
      <c r="C129" s="13"/>
      <c r="D129" s="13" t="s">
        <v>72</v>
      </c>
      <c r="E129" s="13"/>
      <c r="F129" s="13"/>
      <c r="G129" s="13"/>
      <c r="H129" s="13">
        <f>+H70+H83+H92+H105+H117+H123+H127</f>
        <v>0</v>
      </c>
      <c r="P129">
        <f>+P70+P83+P92+P105+P117+P123+P127</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P1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239</v>
      </c>
      <c r="D5" s="5" t="s">
        <v>240</v>
      </c>
      <c r="E5" s="5"/>
    </row>
    <row r="6" spans="1:5" ht="12.75" customHeight="1">
      <c r="A6" t="s">
        <v>18</v>
      </c>
      <c r="C6" s="5" t="s">
        <v>1438</v>
      </c>
      <c r="D6" s="5" t="s">
        <v>1439</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1441</v>
      </c>
      <c r="D11" s="7" t="s">
        <v>1440</v>
      </c>
      <c r="E11" s="7"/>
      <c r="F11" s="9"/>
      <c r="G11" s="7"/>
      <c r="H11" s="9"/>
    </row>
    <row r="12" spans="1:16" ht="12.75">
      <c r="A12" s="6">
        <v>1</v>
      </c>
      <c r="B12" s="6" t="s">
        <v>1442</v>
      </c>
      <c r="C12" s="6" t="s">
        <v>45</v>
      </c>
      <c r="D12" s="6" t="s">
        <v>1443</v>
      </c>
      <c r="E12" s="6" t="s">
        <v>47</v>
      </c>
      <c r="F12" s="8">
        <v>1</v>
      </c>
      <c r="G12" s="11"/>
      <c r="H12" s="10">
        <f>ROUND((G12*F12),2)</f>
        <v>0</v>
      </c>
      <c r="O12">
        <f>rekapitulace!H8</f>
        <v>21</v>
      </c>
      <c r="P12">
        <f>O12/100*H12</f>
        <v>0</v>
      </c>
    </row>
    <row r="13" spans="1:16" ht="12.75">
      <c r="A13" s="6">
        <v>2</v>
      </c>
      <c r="B13" s="6" t="s">
        <v>1444</v>
      </c>
      <c r="C13" s="6" t="s">
        <v>45</v>
      </c>
      <c r="D13" s="6" t="s">
        <v>1445</v>
      </c>
      <c r="E13" s="6" t="s">
        <v>47</v>
      </c>
      <c r="F13" s="8">
        <v>1</v>
      </c>
      <c r="G13" s="11"/>
      <c r="H13" s="10">
        <f>ROUND((G13*F13),2)</f>
        <v>0</v>
      </c>
      <c r="O13">
        <f>rekapitulace!H8</f>
        <v>21</v>
      </c>
      <c r="P13">
        <f>O13/100*H13</f>
        <v>0</v>
      </c>
    </row>
    <row r="14" spans="1:16" ht="12.75" customHeight="1">
      <c r="A14" s="13"/>
      <c r="B14" s="13"/>
      <c r="C14" s="13" t="s">
        <v>1441</v>
      </c>
      <c r="D14" s="13" t="s">
        <v>1440</v>
      </c>
      <c r="E14" s="13"/>
      <c r="F14" s="13"/>
      <c r="G14" s="13"/>
      <c r="H14" s="13">
        <f>SUM(H12:H13)</f>
        <v>0</v>
      </c>
      <c r="P14">
        <f>ROUND(SUM(P12:P13),2)</f>
        <v>0</v>
      </c>
    </row>
    <row r="16" spans="1:16" ht="12.75" customHeight="1">
      <c r="A16" s="13"/>
      <c r="B16" s="13"/>
      <c r="C16" s="13"/>
      <c r="D16" s="13" t="s">
        <v>72</v>
      </c>
      <c r="E16" s="13"/>
      <c r="F16" s="13"/>
      <c r="G16" s="13"/>
      <c r="H16" s="13">
        <f>+H14</f>
        <v>0</v>
      </c>
      <c r="P16">
        <f>+P14</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P37"/>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239</v>
      </c>
      <c r="D5" s="5" t="s">
        <v>240</v>
      </c>
      <c r="E5" s="5"/>
    </row>
    <row r="6" spans="1:5" ht="12.75" customHeight="1">
      <c r="A6" t="s">
        <v>18</v>
      </c>
      <c r="C6" s="5" t="s">
        <v>1446</v>
      </c>
      <c r="D6" s="5" t="s">
        <v>1447</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1449</v>
      </c>
      <c r="D11" s="7" t="s">
        <v>1448</v>
      </c>
      <c r="E11" s="7"/>
      <c r="F11" s="9"/>
      <c r="G11" s="7"/>
      <c r="H11" s="9"/>
    </row>
    <row r="12" spans="1:16" ht="76.5">
      <c r="A12" s="6">
        <v>1</v>
      </c>
      <c r="B12" s="6" t="s">
        <v>1450</v>
      </c>
      <c r="C12" s="6" t="s">
        <v>45</v>
      </c>
      <c r="D12" s="6" t="s">
        <v>1451</v>
      </c>
      <c r="E12" s="6" t="s">
        <v>214</v>
      </c>
      <c r="F12" s="8">
        <v>100</v>
      </c>
      <c r="G12" s="11"/>
      <c r="H12" s="10">
        <f>ROUND((G12*F12),2)</f>
        <v>0</v>
      </c>
      <c r="O12">
        <f>rekapitulace!H8</f>
        <v>21</v>
      </c>
      <c r="P12">
        <f>O12/100*H12</f>
        <v>0</v>
      </c>
    </row>
    <row r="13" spans="1:16" ht="89.25">
      <c r="A13" s="6">
        <v>2</v>
      </c>
      <c r="B13" s="6" t="s">
        <v>1452</v>
      </c>
      <c r="C13" s="6" t="s">
        <v>45</v>
      </c>
      <c r="D13" s="6" t="s">
        <v>1453</v>
      </c>
      <c r="E13" s="6" t="s">
        <v>214</v>
      </c>
      <c r="F13" s="8">
        <v>70</v>
      </c>
      <c r="G13" s="11"/>
      <c r="H13" s="10">
        <f>ROUND((G13*F13),2)</f>
        <v>0</v>
      </c>
      <c r="O13">
        <f>rekapitulace!H8</f>
        <v>21</v>
      </c>
      <c r="P13">
        <f>O13/100*H13</f>
        <v>0</v>
      </c>
    </row>
    <row r="14" spans="1:16" ht="76.5">
      <c r="A14" s="6">
        <v>3</v>
      </c>
      <c r="B14" s="6" t="s">
        <v>1454</v>
      </c>
      <c r="C14" s="6" t="s">
        <v>45</v>
      </c>
      <c r="D14" s="6" t="s">
        <v>1455</v>
      </c>
      <c r="E14" s="6" t="s">
        <v>214</v>
      </c>
      <c r="F14" s="8">
        <v>130</v>
      </c>
      <c r="G14" s="11"/>
      <c r="H14" s="10">
        <f>ROUND((G14*F14),2)</f>
        <v>0</v>
      </c>
      <c r="O14">
        <f>rekapitulace!H8</f>
        <v>21</v>
      </c>
      <c r="P14">
        <f>O14/100*H14</f>
        <v>0</v>
      </c>
    </row>
    <row r="15" spans="1:16" ht="12.75" customHeight="1">
      <c r="A15" s="13"/>
      <c r="B15" s="13"/>
      <c r="C15" s="13" t="s">
        <v>1449</v>
      </c>
      <c r="D15" s="13" t="s">
        <v>1448</v>
      </c>
      <c r="E15" s="13"/>
      <c r="F15" s="13"/>
      <c r="G15" s="13"/>
      <c r="H15" s="13">
        <f>SUM(H12:H14)</f>
        <v>0</v>
      </c>
      <c r="P15">
        <f>ROUND(SUM(P12:P14),2)</f>
        <v>0</v>
      </c>
    </row>
    <row r="17" spans="1:8" ht="12.75" customHeight="1">
      <c r="A17" s="7"/>
      <c r="B17" s="7"/>
      <c r="C17" s="7" t="s">
        <v>1457</v>
      </c>
      <c r="D17" s="7" t="s">
        <v>1456</v>
      </c>
      <c r="E17" s="7"/>
      <c r="F17" s="9"/>
      <c r="G17" s="7"/>
      <c r="H17" s="9"/>
    </row>
    <row r="18" spans="1:16" ht="114.75">
      <c r="A18" s="6">
        <v>4</v>
      </c>
      <c r="B18" s="6" t="s">
        <v>1458</v>
      </c>
      <c r="C18" s="6" t="s">
        <v>45</v>
      </c>
      <c r="D18" s="6" t="s">
        <v>1459</v>
      </c>
      <c r="E18" s="6" t="s">
        <v>214</v>
      </c>
      <c r="F18" s="8">
        <v>1720</v>
      </c>
      <c r="G18" s="11"/>
      <c r="H18" s="10">
        <f>ROUND((G18*F18),2)</f>
        <v>0</v>
      </c>
      <c r="O18">
        <f>rekapitulace!H8</f>
        <v>21</v>
      </c>
      <c r="P18">
        <f>O18/100*H18</f>
        <v>0</v>
      </c>
    </row>
    <row r="19" spans="1:16" ht="76.5">
      <c r="A19" s="6">
        <v>5</v>
      </c>
      <c r="B19" s="6" t="s">
        <v>1460</v>
      </c>
      <c r="C19" s="6" t="s">
        <v>45</v>
      </c>
      <c r="D19" s="6" t="s">
        <v>1461</v>
      </c>
      <c r="E19" s="6" t="s">
        <v>214</v>
      </c>
      <c r="F19" s="8">
        <v>190</v>
      </c>
      <c r="G19" s="11"/>
      <c r="H19" s="10">
        <f>ROUND((G19*F19),2)</f>
        <v>0</v>
      </c>
      <c r="O19">
        <f>rekapitulace!H8</f>
        <v>21</v>
      </c>
      <c r="P19">
        <f>O19/100*H19</f>
        <v>0</v>
      </c>
    </row>
    <row r="20" spans="1:16" ht="12.75" customHeight="1">
      <c r="A20" s="13"/>
      <c r="B20" s="13"/>
      <c r="C20" s="13" t="s">
        <v>1457</v>
      </c>
      <c r="D20" s="13" t="s">
        <v>1456</v>
      </c>
      <c r="E20" s="13"/>
      <c r="F20" s="13"/>
      <c r="G20" s="13"/>
      <c r="H20" s="13">
        <f>SUM(H18:H19)</f>
        <v>0</v>
      </c>
      <c r="P20">
        <f>ROUND(SUM(P18:P19),2)</f>
        <v>0</v>
      </c>
    </row>
    <row r="22" spans="1:8" ht="12.75" customHeight="1">
      <c r="A22" s="7"/>
      <c r="B22" s="7"/>
      <c r="C22" s="7" t="s">
        <v>1463</v>
      </c>
      <c r="D22" s="7" t="s">
        <v>1462</v>
      </c>
      <c r="E22" s="7"/>
      <c r="F22" s="9"/>
      <c r="G22" s="7"/>
      <c r="H22" s="9"/>
    </row>
    <row r="23" spans="1:16" ht="127.5">
      <c r="A23" s="6">
        <v>6</v>
      </c>
      <c r="B23" s="6" t="s">
        <v>1464</v>
      </c>
      <c r="C23" s="6" t="s">
        <v>45</v>
      </c>
      <c r="D23" s="6" t="s">
        <v>1465</v>
      </c>
      <c r="E23" s="6" t="s">
        <v>214</v>
      </c>
      <c r="F23" s="8">
        <v>420</v>
      </c>
      <c r="G23" s="11"/>
      <c r="H23" s="10">
        <f>ROUND((G23*F23),2)</f>
        <v>0</v>
      </c>
      <c r="O23">
        <f>rekapitulace!H8</f>
        <v>21</v>
      </c>
      <c r="P23">
        <f>O23/100*H23</f>
        <v>0</v>
      </c>
    </row>
    <row r="24" spans="1:16" ht="12.75" customHeight="1">
      <c r="A24" s="13"/>
      <c r="B24" s="13"/>
      <c r="C24" s="13" t="s">
        <v>1463</v>
      </c>
      <c r="D24" s="13" t="s">
        <v>1462</v>
      </c>
      <c r="E24" s="13"/>
      <c r="F24" s="13"/>
      <c r="G24" s="13"/>
      <c r="H24" s="13">
        <f>SUM(H23:H23)</f>
        <v>0</v>
      </c>
      <c r="P24">
        <f>ROUND(SUM(P23:P23),2)</f>
        <v>0</v>
      </c>
    </row>
    <row r="26" spans="1:8" ht="12.75" customHeight="1">
      <c r="A26" s="7"/>
      <c r="B26" s="7"/>
      <c r="C26" s="7" t="s">
        <v>1467</v>
      </c>
      <c r="D26" s="7" t="s">
        <v>1466</v>
      </c>
      <c r="E26" s="7"/>
      <c r="F26" s="9"/>
      <c r="G26" s="7"/>
      <c r="H26" s="9"/>
    </row>
    <row r="27" spans="1:16" ht="102">
      <c r="A27" s="6">
        <v>7</v>
      </c>
      <c r="B27" s="6" t="s">
        <v>1468</v>
      </c>
      <c r="C27" s="6" t="s">
        <v>45</v>
      </c>
      <c r="D27" s="6" t="s">
        <v>1469</v>
      </c>
      <c r="E27" s="6" t="s">
        <v>214</v>
      </c>
      <c r="F27" s="8">
        <v>650</v>
      </c>
      <c r="G27" s="11"/>
      <c r="H27" s="10">
        <f>ROUND((G27*F27),2)</f>
        <v>0</v>
      </c>
      <c r="O27">
        <f>rekapitulace!H8</f>
        <v>21</v>
      </c>
      <c r="P27">
        <f>O27/100*H27</f>
        <v>0</v>
      </c>
    </row>
    <row r="28" spans="1:16" ht="51">
      <c r="A28" s="6">
        <v>8</v>
      </c>
      <c r="B28" s="6" t="s">
        <v>1470</v>
      </c>
      <c r="C28" s="6" t="s">
        <v>45</v>
      </c>
      <c r="D28" s="6" t="s">
        <v>1471</v>
      </c>
      <c r="E28" s="6" t="s">
        <v>214</v>
      </c>
      <c r="F28" s="8">
        <v>170</v>
      </c>
      <c r="G28" s="11"/>
      <c r="H28" s="10">
        <f>ROUND((G28*F28),2)</f>
        <v>0</v>
      </c>
      <c r="O28">
        <f>rekapitulace!H8</f>
        <v>21</v>
      </c>
      <c r="P28">
        <f>O28/100*H28</f>
        <v>0</v>
      </c>
    </row>
    <row r="29" spans="1:16" ht="76.5">
      <c r="A29" s="6">
        <v>9</v>
      </c>
      <c r="B29" s="6" t="s">
        <v>1472</v>
      </c>
      <c r="C29" s="6" t="s">
        <v>45</v>
      </c>
      <c r="D29" s="6" t="s">
        <v>1473</v>
      </c>
      <c r="E29" s="6" t="s">
        <v>246</v>
      </c>
      <c r="F29" s="8">
        <v>1</v>
      </c>
      <c r="G29" s="11"/>
      <c r="H29" s="10">
        <f>ROUND((G29*F29),2)</f>
        <v>0</v>
      </c>
      <c r="O29">
        <f>rekapitulace!H8</f>
        <v>21</v>
      </c>
      <c r="P29">
        <f>O29/100*H29</f>
        <v>0</v>
      </c>
    </row>
    <row r="30" spans="1:16" ht="12.75" customHeight="1">
      <c r="A30" s="13"/>
      <c r="B30" s="13"/>
      <c r="C30" s="13" t="s">
        <v>1467</v>
      </c>
      <c r="D30" s="13" t="s">
        <v>1466</v>
      </c>
      <c r="E30" s="13"/>
      <c r="F30" s="13"/>
      <c r="G30" s="13"/>
      <c r="H30" s="13">
        <f>SUM(H27:H29)</f>
        <v>0</v>
      </c>
      <c r="P30">
        <f>ROUND(SUM(P27:P29),2)</f>
        <v>0</v>
      </c>
    </row>
    <row r="32" spans="1:8" ht="12.75" customHeight="1">
      <c r="A32" s="7"/>
      <c r="B32" s="7"/>
      <c r="C32" s="7" t="s">
        <v>1475</v>
      </c>
      <c r="D32" s="7" t="s">
        <v>1474</v>
      </c>
      <c r="E32" s="7"/>
      <c r="F32" s="9"/>
      <c r="G32" s="7"/>
      <c r="H32" s="9"/>
    </row>
    <row r="33" spans="1:16" ht="12.75">
      <c r="A33" s="6">
        <v>12</v>
      </c>
      <c r="B33" s="6" t="s">
        <v>1476</v>
      </c>
      <c r="C33" s="6" t="s">
        <v>45</v>
      </c>
      <c r="D33" s="6" t="s">
        <v>1474</v>
      </c>
      <c r="E33" s="6" t="s">
        <v>114</v>
      </c>
      <c r="F33" s="8">
        <v>68.2</v>
      </c>
      <c r="G33" s="11"/>
      <c r="H33" s="10">
        <f>ROUND((G33*F33),2)</f>
        <v>0</v>
      </c>
      <c r="O33">
        <f>rekapitulace!H8</f>
        <v>21</v>
      </c>
      <c r="P33">
        <f>O33/100*H33</f>
        <v>0</v>
      </c>
    </row>
    <row r="34" ht="178.5">
      <c r="D34" s="12" t="s">
        <v>1477</v>
      </c>
    </row>
    <row r="35" spans="1:16" ht="12.75" customHeight="1">
      <c r="A35" s="13"/>
      <c r="B35" s="13"/>
      <c r="C35" s="13" t="s">
        <v>1475</v>
      </c>
      <c r="D35" s="13" t="s">
        <v>1474</v>
      </c>
      <c r="E35" s="13"/>
      <c r="F35" s="13"/>
      <c r="G35" s="13"/>
      <c r="H35" s="13">
        <f>SUM(H33:H34)</f>
        <v>0</v>
      </c>
      <c r="P35">
        <f>ROUND(SUM(P33:P34),2)</f>
        <v>0</v>
      </c>
    </row>
    <row r="37" spans="1:16" ht="12.75" customHeight="1">
      <c r="A37" s="13"/>
      <c r="B37" s="13"/>
      <c r="C37" s="13"/>
      <c r="D37" s="13" t="s">
        <v>72</v>
      </c>
      <c r="E37" s="13"/>
      <c r="F37" s="13"/>
      <c r="G37" s="13"/>
      <c r="H37" s="13">
        <f>+H15+H20+H24+H30+H35</f>
        <v>0</v>
      </c>
      <c r="P37">
        <f>+P15+P20+P24+P30+P35</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P87"/>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239</v>
      </c>
      <c r="D5" s="5" t="s">
        <v>240</v>
      </c>
      <c r="E5" s="5"/>
    </row>
    <row r="6" spans="1:5" ht="12.75" customHeight="1">
      <c r="A6" t="s">
        <v>18</v>
      </c>
      <c r="C6" s="5" t="s">
        <v>1478</v>
      </c>
      <c r="D6" s="5" t="s">
        <v>1479</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75</v>
      </c>
      <c r="D11" s="7" t="s">
        <v>1480</v>
      </c>
      <c r="E11" s="7"/>
      <c r="F11" s="9"/>
      <c r="G11" s="7"/>
      <c r="H11" s="9"/>
    </row>
    <row r="12" spans="1:16" ht="25.5">
      <c r="A12" s="6">
        <v>1</v>
      </c>
      <c r="B12" s="6" t="s">
        <v>75</v>
      </c>
      <c r="C12" s="6" t="s">
        <v>45</v>
      </c>
      <c r="D12" s="6" t="s">
        <v>1481</v>
      </c>
      <c r="E12" s="6" t="s">
        <v>274</v>
      </c>
      <c r="F12" s="8">
        <v>18</v>
      </c>
      <c r="G12" s="11"/>
      <c r="H12" s="10">
        <f aca="true" t="shared" si="0" ref="H12:H33">ROUND((G12*F12),2)</f>
        <v>0</v>
      </c>
      <c r="O12">
        <f>rekapitulace!H8</f>
        <v>21</v>
      </c>
      <c r="P12">
        <f aca="true" t="shared" si="1" ref="P12:P33">O12/100*H12</f>
        <v>0</v>
      </c>
    </row>
    <row r="13" spans="1:16" ht="25.5">
      <c r="A13" s="6">
        <v>2</v>
      </c>
      <c r="B13" s="6" t="s">
        <v>1482</v>
      </c>
      <c r="C13" s="6" t="s">
        <v>45</v>
      </c>
      <c r="D13" s="6" t="s">
        <v>1483</v>
      </c>
      <c r="E13" s="6" t="s">
        <v>274</v>
      </c>
      <c r="F13" s="8">
        <v>2</v>
      </c>
      <c r="G13" s="11"/>
      <c r="H13" s="10">
        <f t="shared" si="0"/>
        <v>0</v>
      </c>
      <c r="O13">
        <f>rekapitulace!H8</f>
        <v>21</v>
      </c>
      <c r="P13">
        <f t="shared" si="1"/>
        <v>0</v>
      </c>
    </row>
    <row r="14" spans="1:16" ht="25.5">
      <c r="A14" s="6">
        <v>3</v>
      </c>
      <c r="B14" s="6" t="s">
        <v>1484</v>
      </c>
      <c r="C14" s="6" t="s">
        <v>45</v>
      </c>
      <c r="D14" s="6" t="s">
        <v>1485</v>
      </c>
      <c r="E14" s="6" t="s">
        <v>274</v>
      </c>
      <c r="F14" s="8">
        <v>8</v>
      </c>
      <c r="G14" s="11"/>
      <c r="H14" s="10">
        <f t="shared" si="0"/>
        <v>0</v>
      </c>
      <c r="O14">
        <f>rekapitulace!H8</f>
        <v>21</v>
      </c>
      <c r="P14">
        <f t="shared" si="1"/>
        <v>0</v>
      </c>
    </row>
    <row r="15" spans="1:16" ht="25.5">
      <c r="A15" s="6">
        <v>4</v>
      </c>
      <c r="B15" s="6" t="s">
        <v>1486</v>
      </c>
      <c r="C15" s="6" t="s">
        <v>45</v>
      </c>
      <c r="D15" s="6" t="s">
        <v>1487</v>
      </c>
      <c r="E15" s="6" t="s">
        <v>274</v>
      </c>
      <c r="F15" s="8">
        <v>12</v>
      </c>
      <c r="G15" s="11"/>
      <c r="H15" s="10">
        <f t="shared" si="0"/>
        <v>0</v>
      </c>
      <c r="O15">
        <f>rekapitulace!H8</f>
        <v>21</v>
      </c>
      <c r="P15">
        <f t="shared" si="1"/>
        <v>0</v>
      </c>
    </row>
    <row r="16" spans="1:16" ht="25.5">
      <c r="A16" s="6">
        <v>5</v>
      </c>
      <c r="B16" s="6" t="s">
        <v>1488</v>
      </c>
      <c r="C16" s="6" t="s">
        <v>45</v>
      </c>
      <c r="D16" s="6" t="s">
        <v>1489</v>
      </c>
      <c r="E16" s="6" t="s">
        <v>274</v>
      </c>
      <c r="F16" s="8">
        <v>8</v>
      </c>
      <c r="G16" s="11"/>
      <c r="H16" s="10">
        <f t="shared" si="0"/>
        <v>0</v>
      </c>
      <c r="O16">
        <f>rekapitulace!H8</f>
        <v>21</v>
      </c>
      <c r="P16">
        <f t="shared" si="1"/>
        <v>0</v>
      </c>
    </row>
    <row r="17" spans="1:16" ht="25.5">
      <c r="A17" s="6">
        <v>6</v>
      </c>
      <c r="B17" s="6" t="s">
        <v>1490</v>
      </c>
      <c r="C17" s="6" t="s">
        <v>45</v>
      </c>
      <c r="D17" s="6" t="s">
        <v>1491</v>
      </c>
      <c r="E17" s="6" t="s">
        <v>274</v>
      </c>
      <c r="F17" s="8">
        <v>16</v>
      </c>
      <c r="G17" s="11"/>
      <c r="H17" s="10">
        <f t="shared" si="0"/>
        <v>0</v>
      </c>
      <c r="O17">
        <f>rekapitulace!H8</f>
        <v>21</v>
      </c>
      <c r="P17">
        <f t="shared" si="1"/>
        <v>0</v>
      </c>
    </row>
    <row r="18" spans="1:16" ht="51">
      <c r="A18" s="6">
        <v>7</v>
      </c>
      <c r="B18" s="6" t="s">
        <v>1492</v>
      </c>
      <c r="C18" s="6" t="s">
        <v>45</v>
      </c>
      <c r="D18" s="6" t="s">
        <v>1493</v>
      </c>
      <c r="E18" s="6" t="s">
        <v>274</v>
      </c>
      <c r="F18" s="8">
        <v>1</v>
      </c>
      <c r="G18" s="11"/>
      <c r="H18" s="10">
        <f t="shared" si="0"/>
        <v>0</v>
      </c>
      <c r="O18">
        <f>rekapitulace!H8</f>
        <v>21</v>
      </c>
      <c r="P18">
        <f t="shared" si="1"/>
        <v>0</v>
      </c>
    </row>
    <row r="19" spans="1:16" ht="25.5">
      <c r="A19" s="6">
        <v>8</v>
      </c>
      <c r="B19" s="6" t="s">
        <v>1494</v>
      </c>
      <c r="C19" s="6" t="s">
        <v>45</v>
      </c>
      <c r="D19" s="6" t="s">
        <v>1495</v>
      </c>
      <c r="E19" s="6" t="s">
        <v>274</v>
      </c>
      <c r="F19" s="8">
        <v>1</v>
      </c>
      <c r="G19" s="11"/>
      <c r="H19" s="10">
        <f t="shared" si="0"/>
        <v>0</v>
      </c>
      <c r="O19">
        <f>rekapitulace!H8</f>
        <v>21</v>
      </c>
      <c r="P19">
        <f t="shared" si="1"/>
        <v>0</v>
      </c>
    </row>
    <row r="20" spans="1:16" ht="25.5">
      <c r="A20" s="6">
        <v>9</v>
      </c>
      <c r="B20" s="6" t="s">
        <v>1496</v>
      </c>
      <c r="C20" s="6" t="s">
        <v>45</v>
      </c>
      <c r="D20" s="6" t="s">
        <v>1497</v>
      </c>
      <c r="E20" s="6" t="s">
        <v>274</v>
      </c>
      <c r="F20" s="8">
        <v>1</v>
      </c>
      <c r="G20" s="11"/>
      <c r="H20" s="10">
        <f t="shared" si="0"/>
        <v>0</v>
      </c>
      <c r="O20">
        <f>rekapitulace!H8</f>
        <v>21</v>
      </c>
      <c r="P20">
        <f t="shared" si="1"/>
        <v>0</v>
      </c>
    </row>
    <row r="21" spans="1:16" ht="25.5">
      <c r="A21" s="6">
        <v>10</v>
      </c>
      <c r="B21" s="6" t="s">
        <v>1498</v>
      </c>
      <c r="C21" s="6" t="s">
        <v>45</v>
      </c>
      <c r="D21" s="6" t="s">
        <v>1499</v>
      </c>
      <c r="E21" s="6" t="s">
        <v>274</v>
      </c>
      <c r="F21" s="8">
        <v>1</v>
      </c>
      <c r="G21" s="11"/>
      <c r="H21" s="10">
        <f t="shared" si="0"/>
        <v>0</v>
      </c>
      <c r="O21">
        <f>rekapitulace!H8</f>
        <v>21</v>
      </c>
      <c r="P21">
        <f t="shared" si="1"/>
        <v>0</v>
      </c>
    </row>
    <row r="22" spans="1:16" ht="25.5">
      <c r="A22" s="6">
        <v>11</v>
      </c>
      <c r="B22" s="6" t="s">
        <v>1500</v>
      </c>
      <c r="C22" s="6" t="s">
        <v>45</v>
      </c>
      <c r="D22" s="6" t="s">
        <v>1501</v>
      </c>
      <c r="E22" s="6" t="s">
        <v>176</v>
      </c>
      <c r="F22" s="8">
        <v>290</v>
      </c>
      <c r="G22" s="11"/>
      <c r="H22" s="10">
        <f t="shared" si="0"/>
        <v>0</v>
      </c>
      <c r="O22">
        <f>rekapitulace!H8</f>
        <v>21</v>
      </c>
      <c r="P22">
        <f t="shared" si="1"/>
        <v>0</v>
      </c>
    </row>
    <row r="23" spans="1:16" ht="25.5">
      <c r="A23" s="6">
        <v>12</v>
      </c>
      <c r="B23" s="6" t="s">
        <v>1502</v>
      </c>
      <c r="C23" s="6" t="s">
        <v>45</v>
      </c>
      <c r="D23" s="6" t="s">
        <v>1503</v>
      </c>
      <c r="E23" s="6" t="s">
        <v>274</v>
      </c>
      <c r="F23" s="8">
        <v>1</v>
      </c>
      <c r="G23" s="11"/>
      <c r="H23" s="10">
        <f t="shared" si="0"/>
        <v>0</v>
      </c>
      <c r="O23">
        <f>rekapitulace!H8</f>
        <v>21</v>
      </c>
      <c r="P23">
        <f t="shared" si="1"/>
        <v>0</v>
      </c>
    </row>
    <row r="24" spans="1:16" ht="25.5">
      <c r="A24" s="6">
        <v>13</v>
      </c>
      <c r="B24" s="6" t="s">
        <v>1504</v>
      </c>
      <c r="C24" s="6" t="s">
        <v>45</v>
      </c>
      <c r="D24" s="6" t="s">
        <v>1505</v>
      </c>
      <c r="E24" s="6" t="s">
        <v>274</v>
      </c>
      <c r="F24" s="8">
        <v>1</v>
      </c>
      <c r="G24" s="11"/>
      <c r="H24" s="10">
        <f t="shared" si="0"/>
        <v>0</v>
      </c>
      <c r="O24">
        <f>rekapitulace!H8</f>
        <v>21</v>
      </c>
      <c r="P24">
        <f t="shared" si="1"/>
        <v>0</v>
      </c>
    </row>
    <row r="25" spans="1:16" ht="25.5">
      <c r="A25" s="6">
        <v>14</v>
      </c>
      <c r="B25" s="6" t="s">
        <v>1506</v>
      </c>
      <c r="C25" s="6" t="s">
        <v>45</v>
      </c>
      <c r="D25" s="6" t="s">
        <v>1507</v>
      </c>
      <c r="E25" s="6" t="s">
        <v>274</v>
      </c>
      <c r="F25" s="8">
        <v>1</v>
      </c>
      <c r="G25" s="11"/>
      <c r="H25" s="10">
        <f t="shared" si="0"/>
        <v>0</v>
      </c>
      <c r="O25">
        <f>rekapitulace!H8</f>
        <v>21</v>
      </c>
      <c r="P25">
        <f t="shared" si="1"/>
        <v>0</v>
      </c>
    </row>
    <row r="26" spans="1:16" ht="25.5">
      <c r="A26" s="6">
        <v>15</v>
      </c>
      <c r="B26" s="6" t="s">
        <v>1508</v>
      </c>
      <c r="C26" s="6" t="s">
        <v>45</v>
      </c>
      <c r="D26" s="6" t="s">
        <v>1509</v>
      </c>
      <c r="E26" s="6" t="s">
        <v>274</v>
      </c>
      <c r="F26" s="8">
        <v>6</v>
      </c>
      <c r="G26" s="11"/>
      <c r="H26" s="10">
        <f t="shared" si="0"/>
        <v>0</v>
      </c>
      <c r="O26">
        <f>rekapitulace!H8</f>
        <v>21</v>
      </c>
      <c r="P26">
        <f t="shared" si="1"/>
        <v>0</v>
      </c>
    </row>
    <row r="27" spans="1:16" ht="25.5">
      <c r="A27" s="6">
        <v>16</v>
      </c>
      <c r="B27" s="6" t="s">
        <v>1510</v>
      </c>
      <c r="C27" s="6" t="s">
        <v>45</v>
      </c>
      <c r="D27" s="6" t="s">
        <v>1511</v>
      </c>
      <c r="E27" s="6" t="s">
        <v>274</v>
      </c>
      <c r="F27" s="8">
        <v>10</v>
      </c>
      <c r="G27" s="11"/>
      <c r="H27" s="10">
        <f t="shared" si="0"/>
        <v>0</v>
      </c>
      <c r="O27">
        <f>rekapitulace!H8</f>
        <v>21</v>
      </c>
      <c r="P27">
        <f t="shared" si="1"/>
        <v>0</v>
      </c>
    </row>
    <row r="28" spans="1:16" ht="25.5">
      <c r="A28" s="6">
        <v>17</v>
      </c>
      <c r="B28" s="6" t="s">
        <v>1512</v>
      </c>
      <c r="C28" s="6" t="s">
        <v>45</v>
      </c>
      <c r="D28" s="6" t="s">
        <v>1513</v>
      </c>
      <c r="E28" s="6" t="s">
        <v>274</v>
      </c>
      <c r="F28" s="8">
        <v>8</v>
      </c>
      <c r="G28" s="11"/>
      <c r="H28" s="10">
        <f t="shared" si="0"/>
        <v>0</v>
      </c>
      <c r="O28">
        <f>rekapitulace!H8</f>
        <v>21</v>
      </c>
      <c r="P28">
        <f t="shared" si="1"/>
        <v>0</v>
      </c>
    </row>
    <row r="29" spans="1:16" ht="25.5">
      <c r="A29" s="6">
        <v>18</v>
      </c>
      <c r="B29" s="6" t="s">
        <v>1514</v>
      </c>
      <c r="C29" s="6" t="s">
        <v>45</v>
      </c>
      <c r="D29" s="6" t="s">
        <v>1515</v>
      </c>
      <c r="E29" s="6" t="s">
        <v>274</v>
      </c>
      <c r="F29" s="8">
        <v>4</v>
      </c>
      <c r="G29" s="11"/>
      <c r="H29" s="10">
        <f t="shared" si="0"/>
        <v>0</v>
      </c>
      <c r="O29">
        <f>rekapitulace!H8</f>
        <v>21</v>
      </c>
      <c r="P29">
        <f t="shared" si="1"/>
        <v>0</v>
      </c>
    </row>
    <row r="30" spans="1:16" ht="25.5">
      <c r="A30" s="6">
        <v>19</v>
      </c>
      <c r="B30" s="6" t="s">
        <v>1516</v>
      </c>
      <c r="C30" s="6" t="s">
        <v>45</v>
      </c>
      <c r="D30" s="6" t="s">
        <v>1517</v>
      </c>
      <c r="E30" s="6" t="s">
        <v>274</v>
      </c>
      <c r="F30" s="8">
        <v>1</v>
      </c>
      <c r="G30" s="11"/>
      <c r="H30" s="10">
        <f t="shared" si="0"/>
        <v>0</v>
      </c>
      <c r="O30">
        <f>rekapitulace!H8</f>
        <v>21</v>
      </c>
      <c r="P30">
        <f t="shared" si="1"/>
        <v>0</v>
      </c>
    </row>
    <row r="31" spans="1:16" ht="25.5">
      <c r="A31" s="6">
        <v>20</v>
      </c>
      <c r="B31" s="6" t="s">
        <v>1518</v>
      </c>
      <c r="C31" s="6" t="s">
        <v>45</v>
      </c>
      <c r="D31" s="6" t="s">
        <v>1519</v>
      </c>
      <c r="E31" s="6" t="s">
        <v>274</v>
      </c>
      <c r="F31" s="8">
        <v>2</v>
      </c>
      <c r="G31" s="11"/>
      <c r="H31" s="10">
        <f t="shared" si="0"/>
        <v>0</v>
      </c>
      <c r="O31">
        <f>rekapitulace!H8</f>
        <v>21</v>
      </c>
      <c r="P31">
        <f t="shared" si="1"/>
        <v>0</v>
      </c>
    </row>
    <row r="32" spans="1:16" ht="25.5">
      <c r="A32" s="6">
        <v>21</v>
      </c>
      <c r="B32" s="6" t="s">
        <v>1520</v>
      </c>
      <c r="C32" s="6" t="s">
        <v>45</v>
      </c>
      <c r="D32" s="6" t="s">
        <v>1521</v>
      </c>
      <c r="E32" s="6" t="s">
        <v>274</v>
      </c>
      <c r="F32" s="8">
        <v>10</v>
      </c>
      <c r="G32" s="11"/>
      <c r="H32" s="10">
        <f t="shared" si="0"/>
        <v>0</v>
      </c>
      <c r="O32">
        <f>rekapitulace!H8</f>
        <v>21</v>
      </c>
      <c r="P32">
        <f t="shared" si="1"/>
        <v>0</v>
      </c>
    </row>
    <row r="33" spans="1:16" ht="25.5">
      <c r="A33" s="6">
        <v>22</v>
      </c>
      <c r="B33" s="6" t="s">
        <v>1522</v>
      </c>
      <c r="C33" s="6" t="s">
        <v>45</v>
      </c>
      <c r="D33" s="6" t="s">
        <v>1523</v>
      </c>
      <c r="E33" s="6" t="s">
        <v>274</v>
      </c>
      <c r="F33" s="8">
        <v>1</v>
      </c>
      <c r="G33" s="11"/>
      <c r="H33" s="10">
        <f t="shared" si="0"/>
        <v>0</v>
      </c>
      <c r="O33">
        <f>rekapitulace!H8</f>
        <v>21</v>
      </c>
      <c r="P33">
        <f t="shared" si="1"/>
        <v>0</v>
      </c>
    </row>
    <row r="34" spans="1:16" ht="12.75" customHeight="1">
      <c r="A34" s="13"/>
      <c r="B34" s="13"/>
      <c r="C34" s="13" t="s">
        <v>75</v>
      </c>
      <c r="D34" s="13" t="s">
        <v>1480</v>
      </c>
      <c r="E34" s="13"/>
      <c r="F34" s="13"/>
      <c r="G34" s="13"/>
      <c r="H34" s="13">
        <f>SUM(H12:H33)</f>
        <v>0</v>
      </c>
      <c r="P34">
        <f>ROUND(SUM(P12:P33),2)</f>
        <v>0</v>
      </c>
    </row>
    <row r="36" spans="1:8" ht="12.75" customHeight="1">
      <c r="A36" s="7"/>
      <c r="B36" s="7"/>
      <c r="C36" s="7" t="s">
        <v>1482</v>
      </c>
      <c r="D36" s="7" t="s">
        <v>1524</v>
      </c>
      <c r="E36" s="7"/>
      <c r="F36" s="9"/>
      <c r="G36" s="7"/>
      <c r="H36" s="9"/>
    </row>
    <row r="37" spans="1:16" ht="25.5">
      <c r="A37" s="6">
        <v>23</v>
      </c>
      <c r="B37" s="6" t="s">
        <v>1525</v>
      </c>
      <c r="C37" s="6" t="s">
        <v>45</v>
      </c>
      <c r="D37" s="6" t="s">
        <v>1526</v>
      </c>
      <c r="E37" s="6" t="s">
        <v>274</v>
      </c>
      <c r="F37" s="8">
        <v>10</v>
      </c>
      <c r="G37" s="11"/>
      <c r="H37" s="10">
        <f>ROUND((G37*F37),2)</f>
        <v>0</v>
      </c>
      <c r="O37">
        <f>rekapitulace!H8</f>
        <v>21</v>
      </c>
      <c r="P37">
        <f>O37/100*H37</f>
        <v>0</v>
      </c>
    </row>
    <row r="38" spans="1:16" ht="25.5">
      <c r="A38" s="6">
        <v>24</v>
      </c>
      <c r="B38" s="6" t="s">
        <v>1527</v>
      </c>
      <c r="C38" s="6" t="s">
        <v>45</v>
      </c>
      <c r="D38" s="6" t="s">
        <v>1528</v>
      </c>
      <c r="E38" s="6" t="s">
        <v>274</v>
      </c>
      <c r="F38" s="8">
        <v>1</v>
      </c>
      <c r="G38" s="11"/>
      <c r="H38" s="10">
        <f>ROUND((G38*F38),2)</f>
        <v>0</v>
      </c>
      <c r="O38">
        <f>rekapitulace!H8</f>
        <v>21</v>
      </c>
      <c r="P38">
        <f>O38/100*H38</f>
        <v>0</v>
      </c>
    </row>
    <row r="39" spans="1:16" ht="12.75" customHeight="1">
      <c r="A39" s="13"/>
      <c r="B39" s="13"/>
      <c r="C39" s="13" t="s">
        <v>1482</v>
      </c>
      <c r="D39" s="13" t="s">
        <v>1524</v>
      </c>
      <c r="E39" s="13"/>
      <c r="F39" s="13"/>
      <c r="G39" s="13"/>
      <c r="H39" s="13">
        <f>SUM(H37:H38)</f>
        <v>0</v>
      </c>
      <c r="P39">
        <f>ROUND(SUM(P37:P38),2)</f>
        <v>0</v>
      </c>
    </row>
    <row r="41" spans="1:8" ht="12.75" customHeight="1">
      <c r="A41" s="7"/>
      <c r="B41" s="7"/>
      <c r="C41" s="7" t="s">
        <v>1484</v>
      </c>
      <c r="D41" s="7" t="s">
        <v>1529</v>
      </c>
      <c r="E41" s="7"/>
      <c r="F41" s="9"/>
      <c r="G41" s="7"/>
      <c r="H41" s="9"/>
    </row>
    <row r="42" spans="1:16" ht="25.5">
      <c r="A42" s="6">
        <v>25</v>
      </c>
      <c r="B42" s="6" t="s">
        <v>1530</v>
      </c>
      <c r="C42" s="6" t="s">
        <v>45</v>
      </c>
      <c r="D42" s="6" t="s">
        <v>1531</v>
      </c>
      <c r="E42" s="6" t="s">
        <v>176</v>
      </c>
      <c r="F42" s="8">
        <v>70</v>
      </c>
      <c r="G42" s="11"/>
      <c r="H42" s="10">
        <f>ROUND((G42*F42),2)</f>
        <v>0</v>
      </c>
      <c r="O42">
        <f>rekapitulace!H8</f>
        <v>21</v>
      </c>
      <c r="P42">
        <f>O42/100*H42</f>
        <v>0</v>
      </c>
    </row>
    <row r="43" spans="1:16" ht="25.5">
      <c r="A43" s="6">
        <v>26</v>
      </c>
      <c r="B43" s="6" t="s">
        <v>1532</v>
      </c>
      <c r="C43" s="6" t="s">
        <v>45</v>
      </c>
      <c r="D43" s="6" t="s">
        <v>1533</v>
      </c>
      <c r="E43" s="6" t="s">
        <v>176</v>
      </c>
      <c r="F43" s="8">
        <v>70</v>
      </c>
      <c r="G43" s="11"/>
      <c r="H43" s="10">
        <f>ROUND((G43*F43),2)</f>
        <v>0</v>
      </c>
      <c r="O43">
        <f>rekapitulace!H8</f>
        <v>21</v>
      </c>
      <c r="P43">
        <f>O43/100*H43</f>
        <v>0</v>
      </c>
    </row>
    <row r="44" spans="1:16" ht="25.5">
      <c r="A44" s="6">
        <v>27</v>
      </c>
      <c r="B44" s="6" t="s">
        <v>1534</v>
      </c>
      <c r="C44" s="6" t="s">
        <v>45</v>
      </c>
      <c r="D44" s="6" t="s">
        <v>1535</v>
      </c>
      <c r="E44" s="6" t="s">
        <v>176</v>
      </c>
      <c r="F44" s="8">
        <v>20</v>
      </c>
      <c r="G44" s="11"/>
      <c r="H44" s="10">
        <f>ROUND((G44*F44),2)</f>
        <v>0</v>
      </c>
      <c r="O44">
        <f>rekapitulace!H8</f>
        <v>21</v>
      </c>
      <c r="P44">
        <f>O44/100*H44</f>
        <v>0</v>
      </c>
    </row>
    <row r="45" spans="1:16" ht="25.5">
      <c r="A45" s="6">
        <v>28</v>
      </c>
      <c r="B45" s="6" t="s">
        <v>1536</v>
      </c>
      <c r="C45" s="6" t="s">
        <v>45</v>
      </c>
      <c r="D45" s="6" t="s">
        <v>1537</v>
      </c>
      <c r="E45" s="6" t="s">
        <v>176</v>
      </c>
      <c r="F45" s="8">
        <v>70</v>
      </c>
      <c r="G45" s="11"/>
      <c r="H45" s="10">
        <f>ROUND((G45*F45),2)</f>
        <v>0</v>
      </c>
      <c r="O45">
        <f>rekapitulace!H8</f>
        <v>21</v>
      </c>
      <c r="P45">
        <f>O45/100*H45</f>
        <v>0</v>
      </c>
    </row>
    <row r="46" spans="1:16" ht="25.5">
      <c r="A46" s="6">
        <v>29</v>
      </c>
      <c r="B46" s="6" t="s">
        <v>1538</v>
      </c>
      <c r="C46" s="6" t="s">
        <v>45</v>
      </c>
      <c r="D46" s="6" t="s">
        <v>1539</v>
      </c>
      <c r="E46" s="6" t="s">
        <v>176</v>
      </c>
      <c r="F46" s="8">
        <v>60</v>
      </c>
      <c r="G46" s="11"/>
      <c r="H46" s="10">
        <f>ROUND((G46*F46),2)</f>
        <v>0</v>
      </c>
      <c r="O46">
        <f>rekapitulace!H8</f>
        <v>21</v>
      </c>
      <c r="P46">
        <f>O46/100*H46</f>
        <v>0</v>
      </c>
    </row>
    <row r="47" spans="1:16" ht="12.75" customHeight="1">
      <c r="A47" s="13"/>
      <c r="B47" s="13"/>
      <c r="C47" s="13" t="s">
        <v>1484</v>
      </c>
      <c r="D47" s="13" t="s">
        <v>1529</v>
      </c>
      <c r="E47" s="13"/>
      <c r="F47" s="13"/>
      <c r="G47" s="13"/>
      <c r="H47" s="13">
        <f>SUM(H42:H46)</f>
        <v>0</v>
      </c>
      <c r="P47">
        <f>ROUND(SUM(P42:P46),2)</f>
        <v>0</v>
      </c>
    </row>
    <row r="49" spans="1:8" ht="12.75" customHeight="1">
      <c r="A49" s="7"/>
      <c r="B49" s="7"/>
      <c r="C49" s="7" t="s">
        <v>1486</v>
      </c>
      <c r="D49" s="7" t="s">
        <v>1540</v>
      </c>
      <c r="E49" s="7"/>
      <c r="F49" s="9"/>
      <c r="G49" s="7"/>
      <c r="H49" s="9"/>
    </row>
    <row r="50" spans="1:16" ht="25.5">
      <c r="A50" s="6">
        <v>30</v>
      </c>
      <c r="B50" s="6" t="s">
        <v>1541</v>
      </c>
      <c r="C50" s="6" t="s">
        <v>45</v>
      </c>
      <c r="D50" s="6" t="s">
        <v>1542</v>
      </c>
      <c r="E50" s="6" t="s">
        <v>274</v>
      </c>
      <c r="F50" s="8">
        <v>1</v>
      </c>
      <c r="G50" s="11"/>
      <c r="H50" s="10">
        <f aca="true" t="shared" si="2" ref="H50:H84">ROUND((G50*F50),2)</f>
        <v>0</v>
      </c>
      <c r="O50">
        <f>rekapitulace!H8</f>
        <v>21</v>
      </c>
      <c r="P50">
        <f aca="true" t="shared" si="3" ref="P50:P84">O50/100*H50</f>
        <v>0</v>
      </c>
    </row>
    <row r="51" spans="1:16" ht="25.5">
      <c r="A51" s="6">
        <v>31</v>
      </c>
      <c r="B51" s="6" t="s">
        <v>1543</v>
      </c>
      <c r="C51" s="6" t="s">
        <v>45</v>
      </c>
      <c r="D51" s="6" t="s">
        <v>1542</v>
      </c>
      <c r="E51" s="6" t="s">
        <v>274</v>
      </c>
      <c r="F51" s="8">
        <v>1</v>
      </c>
      <c r="G51" s="11"/>
      <c r="H51" s="10">
        <f t="shared" si="2"/>
        <v>0</v>
      </c>
      <c r="O51">
        <f>rekapitulace!H8</f>
        <v>21</v>
      </c>
      <c r="P51">
        <f t="shared" si="3"/>
        <v>0</v>
      </c>
    </row>
    <row r="52" spans="1:16" ht="25.5">
      <c r="A52" s="6">
        <v>32</v>
      </c>
      <c r="B52" s="6" t="s">
        <v>1544</v>
      </c>
      <c r="C52" s="6" t="s">
        <v>45</v>
      </c>
      <c r="D52" s="6" t="s">
        <v>1542</v>
      </c>
      <c r="E52" s="6" t="s">
        <v>274</v>
      </c>
      <c r="F52" s="8">
        <v>1</v>
      </c>
      <c r="G52" s="11"/>
      <c r="H52" s="10">
        <f t="shared" si="2"/>
        <v>0</v>
      </c>
      <c r="O52">
        <f>rekapitulace!H8</f>
        <v>21</v>
      </c>
      <c r="P52">
        <f t="shared" si="3"/>
        <v>0</v>
      </c>
    </row>
    <row r="53" spans="1:16" ht="25.5">
      <c r="A53" s="6">
        <v>33</v>
      </c>
      <c r="B53" s="6" t="s">
        <v>1545</v>
      </c>
      <c r="C53" s="6" t="s">
        <v>45</v>
      </c>
      <c r="D53" s="6" t="s">
        <v>1542</v>
      </c>
      <c r="E53" s="6" t="s">
        <v>274</v>
      </c>
      <c r="F53" s="8">
        <v>1</v>
      </c>
      <c r="G53" s="11"/>
      <c r="H53" s="10">
        <f t="shared" si="2"/>
        <v>0</v>
      </c>
      <c r="O53">
        <f>rekapitulace!H8</f>
        <v>21</v>
      </c>
      <c r="P53">
        <f t="shared" si="3"/>
        <v>0</v>
      </c>
    </row>
    <row r="54" spans="1:16" ht="25.5">
      <c r="A54" s="6">
        <v>34</v>
      </c>
      <c r="B54" s="6" t="s">
        <v>1546</v>
      </c>
      <c r="C54" s="6" t="s">
        <v>45</v>
      </c>
      <c r="D54" s="6" t="s">
        <v>1547</v>
      </c>
      <c r="E54" s="6" t="s">
        <v>274</v>
      </c>
      <c r="F54" s="8">
        <v>20</v>
      </c>
      <c r="G54" s="11"/>
      <c r="H54" s="10">
        <f t="shared" si="2"/>
        <v>0</v>
      </c>
      <c r="O54">
        <f>rekapitulace!H8</f>
        <v>21</v>
      </c>
      <c r="P54">
        <f t="shared" si="3"/>
        <v>0</v>
      </c>
    </row>
    <row r="55" spans="1:16" ht="25.5">
      <c r="A55" s="6">
        <v>35</v>
      </c>
      <c r="B55" s="6" t="s">
        <v>1548</v>
      </c>
      <c r="C55" s="6" t="s">
        <v>45</v>
      </c>
      <c r="D55" s="6" t="s">
        <v>1549</v>
      </c>
      <c r="E55" s="6" t="s">
        <v>274</v>
      </c>
      <c r="F55" s="8">
        <v>2</v>
      </c>
      <c r="G55" s="11"/>
      <c r="H55" s="10">
        <f t="shared" si="2"/>
        <v>0</v>
      </c>
      <c r="O55">
        <f>rekapitulace!H8</f>
        <v>21</v>
      </c>
      <c r="P55">
        <f t="shared" si="3"/>
        <v>0</v>
      </c>
    </row>
    <row r="56" spans="1:16" ht="25.5">
      <c r="A56" s="6">
        <v>36</v>
      </c>
      <c r="B56" s="6" t="s">
        <v>1550</v>
      </c>
      <c r="C56" s="6" t="s">
        <v>45</v>
      </c>
      <c r="D56" s="6" t="s">
        <v>1551</v>
      </c>
      <c r="E56" s="6" t="s">
        <v>176</v>
      </c>
      <c r="F56" s="8">
        <v>40</v>
      </c>
      <c r="G56" s="11"/>
      <c r="H56" s="10">
        <f t="shared" si="2"/>
        <v>0</v>
      </c>
      <c r="O56">
        <f>rekapitulace!H8</f>
        <v>21</v>
      </c>
      <c r="P56">
        <f t="shared" si="3"/>
        <v>0</v>
      </c>
    </row>
    <row r="57" spans="1:16" ht="25.5">
      <c r="A57" s="6">
        <v>37</v>
      </c>
      <c r="B57" s="6" t="s">
        <v>1552</v>
      </c>
      <c r="C57" s="6" t="s">
        <v>45</v>
      </c>
      <c r="D57" s="6" t="s">
        <v>1553</v>
      </c>
      <c r="E57" s="6" t="s">
        <v>176</v>
      </c>
      <c r="F57" s="8">
        <v>16</v>
      </c>
      <c r="G57" s="11"/>
      <c r="H57" s="10">
        <f t="shared" si="2"/>
        <v>0</v>
      </c>
      <c r="O57">
        <f>rekapitulace!H8</f>
        <v>21</v>
      </c>
      <c r="P57">
        <f t="shared" si="3"/>
        <v>0</v>
      </c>
    </row>
    <row r="58" spans="1:16" ht="25.5">
      <c r="A58" s="6">
        <v>38</v>
      </c>
      <c r="B58" s="6" t="s">
        <v>1554</v>
      </c>
      <c r="C58" s="6" t="s">
        <v>45</v>
      </c>
      <c r="D58" s="6" t="s">
        <v>1555</v>
      </c>
      <c r="E58" s="6" t="s">
        <v>279</v>
      </c>
      <c r="F58" s="8">
        <v>20</v>
      </c>
      <c r="G58" s="11"/>
      <c r="H58" s="10">
        <f t="shared" si="2"/>
        <v>0</v>
      </c>
      <c r="O58">
        <f>rekapitulace!H8</f>
        <v>21</v>
      </c>
      <c r="P58">
        <f t="shared" si="3"/>
        <v>0</v>
      </c>
    </row>
    <row r="59" spans="1:16" ht="25.5">
      <c r="A59" s="6">
        <v>39</v>
      </c>
      <c r="B59" s="6" t="s">
        <v>1556</v>
      </c>
      <c r="C59" s="6" t="s">
        <v>45</v>
      </c>
      <c r="D59" s="6" t="s">
        <v>1557</v>
      </c>
      <c r="E59" s="6" t="s">
        <v>274</v>
      </c>
      <c r="F59" s="8">
        <v>20</v>
      </c>
      <c r="G59" s="11"/>
      <c r="H59" s="10">
        <f t="shared" si="2"/>
        <v>0</v>
      </c>
      <c r="O59">
        <f>rekapitulace!H8</f>
        <v>21</v>
      </c>
      <c r="P59">
        <f t="shared" si="3"/>
        <v>0</v>
      </c>
    </row>
    <row r="60" spans="1:16" ht="25.5">
      <c r="A60" s="6">
        <v>40</v>
      </c>
      <c r="B60" s="6" t="s">
        <v>1558</v>
      </c>
      <c r="C60" s="6" t="s">
        <v>45</v>
      </c>
      <c r="D60" s="6" t="s">
        <v>1559</v>
      </c>
      <c r="E60" s="6" t="s">
        <v>176</v>
      </c>
      <c r="F60" s="8">
        <v>20</v>
      </c>
      <c r="G60" s="11"/>
      <c r="H60" s="10">
        <f t="shared" si="2"/>
        <v>0</v>
      </c>
      <c r="O60">
        <f>rekapitulace!H8</f>
        <v>21</v>
      </c>
      <c r="P60">
        <f t="shared" si="3"/>
        <v>0</v>
      </c>
    </row>
    <row r="61" spans="1:16" ht="25.5">
      <c r="A61" s="6">
        <v>41</v>
      </c>
      <c r="B61" s="6" t="s">
        <v>1560</v>
      </c>
      <c r="C61" s="6" t="s">
        <v>45</v>
      </c>
      <c r="D61" s="6" t="s">
        <v>1561</v>
      </c>
      <c r="E61" s="6" t="s">
        <v>176</v>
      </c>
      <c r="F61" s="8">
        <v>20</v>
      </c>
      <c r="G61" s="11"/>
      <c r="H61" s="10">
        <f t="shared" si="2"/>
        <v>0</v>
      </c>
      <c r="O61">
        <f>rekapitulace!H8</f>
        <v>21</v>
      </c>
      <c r="P61">
        <f t="shared" si="3"/>
        <v>0</v>
      </c>
    </row>
    <row r="62" spans="1:16" ht="25.5">
      <c r="A62" s="6">
        <v>42</v>
      </c>
      <c r="B62" s="6" t="s">
        <v>1562</v>
      </c>
      <c r="C62" s="6" t="s">
        <v>45</v>
      </c>
      <c r="D62" s="6" t="s">
        <v>1563</v>
      </c>
      <c r="E62" s="6" t="s">
        <v>176</v>
      </c>
      <c r="F62" s="8">
        <v>20</v>
      </c>
      <c r="G62" s="11"/>
      <c r="H62" s="10">
        <f t="shared" si="2"/>
        <v>0</v>
      </c>
      <c r="O62">
        <f>rekapitulace!H8</f>
        <v>21</v>
      </c>
      <c r="P62">
        <f t="shared" si="3"/>
        <v>0</v>
      </c>
    </row>
    <row r="63" spans="1:16" ht="25.5">
      <c r="A63" s="6">
        <v>43</v>
      </c>
      <c r="B63" s="6" t="s">
        <v>1564</v>
      </c>
      <c r="C63" s="6" t="s">
        <v>45</v>
      </c>
      <c r="D63" s="6" t="s">
        <v>1565</v>
      </c>
      <c r="E63" s="6" t="s">
        <v>176</v>
      </c>
      <c r="F63" s="8">
        <v>5</v>
      </c>
      <c r="G63" s="11"/>
      <c r="H63" s="10">
        <f t="shared" si="2"/>
        <v>0</v>
      </c>
      <c r="O63">
        <f>rekapitulace!H8</f>
        <v>21</v>
      </c>
      <c r="P63">
        <f t="shared" si="3"/>
        <v>0</v>
      </c>
    </row>
    <row r="64" spans="1:16" ht="25.5">
      <c r="A64" s="6">
        <v>44</v>
      </c>
      <c r="B64" s="6" t="s">
        <v>1566</v>
      </c>
      <c r="C64" s="6" t="s">
        <v>45</v>
      </c>
      <c r="D64" s="6" t="s">
        <v>1567</v>
      </c>
      <c r="E64" s="6" t="s">
        <v>176</v>
      </c>
      <c r="F64" s="8">
        <v>5</v>
      </c>
      <c r="G64" s="11"/>
      <c r="H64" s="10">
        <f t="shared" si="2"/>
        <v>0</v>
      </c>
      <c r="O64">
        <f>rekapitulace!H8</f>
        <v>21</v>
      </c>
      <c r="P64">
        <f t="shared" si="3"/>
        <v>0</v>
      </c>
    </row>
    <row r="65" spans="1:16" ht="25.5">
      <c r="A65" s="6">
        <v>45</v>
      </c>
      <c r="B65" s="6" t="s">
        <v>1568</v>
      </c>
      <c r="C65" s="6" t="s">
        <v>45</v>
      </c>
      <c r="D65" s="6" t="s">
        <v>1569</v>
      </c>
      <c r="E65" s="6" t="s">
        <v>176</v>
      </c>
      <c r="F65" s="8">
        <v>15</v>
      </c>
      <c r="G65" s="11"/>
      <c r="H65" s="10">
        <f t="shared" si="2"/>
        <v>0</v>
      </c>
      <c r="O65">
        <f>rekapitulace!H8</f>
        <v>21</v>
      </c>
      <c r="P65">
        <f t="shared" si="3"/>
        <v>0</v>
      </c>
    </row>
    <row r="66" spans="1:16" ht="25.5">
      <c r="A66" s="6">
        <v>46</v>
      </c>
      <c r="B66" s="6" t="s">
        <v>1570</v>
      </c>
      <c r="C66" s="6" t="s">
        <v>45</v>
      </c>
      <c r="D66" s="6" t="s">
        <v>1571</v>
      </c>
      <c r="E66" s="6" t="s">
        <v>279</v>
      </c>
      <c r="F66" s="8">
        <v>1</v>
      </c>
      <c r="G66" s="11"/>
      <c r="H66" s="10">
        <f t="shared" si="2"/>
        <v>0</v>
      </c>
      <c r="O66">
        <f>rekapitulace!H8</f>
        <v>21</v>
      </c>
      <c r="P66">
        <f t="shared" si="3"/>
        <v>0</v>
      </c>
    </row>
    <row r="67" spans="1:16" ht="25.5">
      <c r="A67" s="6">
        <v>47</v>
      </c>
      <c r="B67" s="6" t="s">
        <v>1572</v>
      </c>
      <c r="C67" s="6" t="s">
        <v>45</v>
      </c>
      <c r="D67" s="6" t="s">
        <v>1573</v>
      </c>
      <c r="E67" s="6" t="s">
        <v>176</v>
      </c>
      <c r="F67" s="8">
        <v>15</v>
      </c>
      <c r="G67" s="11"/>
      <c r="H67" s="10">
        <f t="shared" si="2"/>
        <v>0</v>
      </c>
      <c r="O67">
        <f>rekapitulace!H8</f>
        <v>21</v>
      </c>
      <c r="P67">
        <f t="shared" si="3"/>
        <v>0</v>
      </c>
    </row>
    <row r="68" spans="1:16" ht="25.5">
      <c r="A68" s="6">
        <v>48</v>
      </c>
      <c r="B68" s="6" t="s">
        <v>1574</v>
      </c>
      <c r="C68" s="6" t="s">
        <v>45</v>
      </c>
      <c r="D68" s="6" t="s">
        <v>1575</v>
      </c>
      <c r="E68" s="6" t="s">
        <v>274</v>
      </c>
      <c r="F68" s="8">
        <v>4</v>
      </c>
      <c r="G68" s="11"/>
      <c r="H68" s="10">
        <f t="shared" si="2"/>
        <v>0</v>
      </c>
      <c r="O68">
        <f>rekapitulace!H8</f>
        <v>21</v>
      </c>
      <c r="P68">
        <f t="shared" si="3"/>
        <v>0</v>
      </c>
    </row>
    <row r="69" spans="1:16" ht="25.5">
      <c r="A69" s="6">
        <v>49</v>
      </c>
      <c r="B69" s="6" t="s">
        <v>1576</v>
      </c>
      <c r="C69" s="6" t="s">
        <v>45</v>
      </c>
      <c r="D69" s="6" t="s">
        <v>1577</v>
      </c>
      <c r="E69" s="6" t="s">
        <v>274</v>
      </c>
      <c r="F69" s="8">
        <v>2</v>
      </c>
      <c r="G69" s="11"/>
      <c r="H69" s="10">
        <f t="shared" si="2"/>
        <v>0</v>
      </c>
      <c r="O69">
        <f>rekapitulace!H8</f>
        <v>21</v>
      </c>
      <c r="P69">
        <f t="shared" si="3"/>
        <v>0</v>
      </c>
    </row>
    <row r="70" spans="1:16" ht="25.5">
      <c r="A70" s="6">
        <v>50</v>
      </c>
      <c r="B70" s="6" t="s">
        <v>1578</v>
      </c>
      <c r="C70" s="6" t="s">
        <v>45</v>
      </c>
      <c r="D70" s="6" t="s">
        <v>1579</v>
      </c>
      <c r="E70" s="6" t="s">
        <v>274</v>
      </c>
      <c r="F70" s="8">
        <v>4</v>
      </c>
      <c r="G70" s="11"/>
      <c r="H70" s="10">
        <f t="shared" si="2"/>
        <v>0</v>
      </c>
      <c r="O70">
        <f>rekapitulace!H8</f>
        <v>21</v>
      </c>
      <c r="P70">
        <f t="shared" si="3"/>
        <v>0</v>
      </c>
    </row>
    <row r="71" spans="1:16" ht="25.5">
      <c r="A71" s="6">
        <v>51</v>
      </c>
      <c r="B71" s="6" t="s">
        <v>1580</v>
      </c>
      <c r="C71" s="6" t="s">
        <v>45</v>
      </c>
      <c r="D71" s="6" t="s">
        <v>1581</v>
      </c>
      <c r="E71" s="6" t="s">
        <v>274</v>
      </c>
      <c r="F71" s="8">
        <v>2</v>
      </c>
      <c r="G71" s="11"/>
      <c r="H71" s="10">
        <f t="shared" si="2"/>
        <v>0</v>
      </c>
      <c r="O71">
        <f>rekapitulace!H8</f>
        <v>21</v>
      </c>
      <c r="P71">
        <f t="shared" si="3"/>
        <v>0</v>
      </c>
    </row>
    <row r="72" spans="1:16" ht="25.5">
      <c r="A72" s="6">
        <v>52</v>
      </c>
      <c r="B72" s="6" t="s">
        <v>1582</v>
      </c>
      <c r="C72" s="6" t="s">
        <v>45</v>
      </c>
      <c r="D72" s="6" t="s">
        <v>1583</v>
      </c>
      <c r="E72" s="6" t="s">
        <v>274</v>
      </c>
      <c r="F72" s="8">
        <v>60</v>
      </c>
      <c r="G72" s="11"/>
      <c r="H72" s="10">
        <f t="shared" si="2"/>
        <v>0</v>
      </c>
      <c r="O72">
        <f>rekapitulace!H8</f>
        <v>21</v>
      </c>
      <c r="P72">
        <f t="shared" si="3"/>
        <v>0</v>
      </c>
    </row>
    <row r="73" spans="1:16" ht="25.5">
      <c r="A73" s="6">
        <v>53</v>
      </c>
      <c r="B73" s="6" t="s">
        <v>1584</v>
      </c>
      <c r="C73" s="6" t="s">
        <v>45</v>
      </c>
      <c r="D73" s="6" t="s">
        <v>1585</v>
      </c>
      <c r="E73" s="6" t="s">
        <v>715</v>
      </c>
      <c r="F73" s="8">
        <v>8</v>
      </c>
      <c r="G73" s="11"/>
      <c r="H73" s="10">
        <f t="shared" si="2"/>
        <v>0</v>
      </c>
      <c r="O73">
        <f>rekapitulace!H8</f>
        <v>21</v>
      </c>
      <c r="P73">
        <f t="shared" si="3"/>
        <v>0</v>
      </c>
    </row>
    <row r="74" spans="1:16" ht="25.5">
      <c r="A74" s="6">
        <v>54</v>
      </c>
      <c r="B74" s="6" t="s">
        <v>1586</v>
      </c>
      <c r="C74" s="6" t="s">
        <v>45</v>
      </c>
      <c r="D74" s="6" t="s">
        <v>1587</v>
      </c>
      <c r="E74" s="6" t="s">
        <v>715</v>
      </c>
      <c r="F74" s="8">
        <v>8</v>
      </c>
      <c r="G74" s="11"/>
      <c r="H74" s="10">
        <f t="shared" si="2"/>
        <v>0</v>
      </c>
      <c r="O74">
        <f>rekapitulace!H8</f>
        <v>21</v>
      </c>
      <c r="P74">
        <f t="shared" si="3"/>
        <v>0</v>
      </c>
    </row>
    <row r="75" spans="1:16" ht="25.5">
      <c r="A75" s="6">
        <v>55</v>
      </c>
      <c r="B75" s="6" t="s">
        <v>1588</v>
      </c>
      <c r="C75" s="6" t="s">
        <v>45</v>
      </c>
      <c r="D75" s="6" t="s">
        <v>1589</v>
      </c>
      <c r="E75" s="6" t="s">
        <v>715</v>
      </c>
      <c r="F75" s="8">
        <v>12</v>
      </c>
      <c r="G75" s="11"/>
      <c r="H75" s="10">
        <f t="shared" si="2"/>
        <v>0</v>
      </c>
      <c r="O75">
        <f>rekapitulace!H8</f>
        <v>21</v>
      </c>
      <c r="P75">
        <f t="shared" si="3"/>
        <v>0</v>
      </c>
    </row>
    <row r="76" spans="1:16" ht="25.5">
      <c r="A76" s="6">
        <v>56</v>
      </c>
      <c r="B76" s="6" t="s">
        <v>1590</v>
      </c>
      <c r="C76" s="6" t="s">
        <v>45</v>
      </c>
      <c r="D76" s="6" t="s">
        <v>1591</v>
      </c>
      <c r="E76" s="6" t="s">
        <v>715</v>
      </c>
      <c r="F76" s="8">
        <v>12</v>
      </c>
      <c r="G76" s="11"/>
      <c r="H76" s="10">
        <f t="shared" si="2"/>
        <v>0</v>
      </c>
      <c r="O76">
        <f>rekapitulace!H8</f>
        <v>21</v>
      </c>
      <c r="P76">
        <f t="shared" si="3"/>
        <v>0</v>
      </c>
    </row>
    <row r="77" spans="1:16" ht="25.5">
      <c r="A77" s="6">
        <v>57</v>
      </c>
      <c r="B77" s="6" t="s">
        <v>1592</v>
      </c>
      <c r="C77" s="6" t="s">
        <v>45</v>
      </c>
      <c r="D77" s="6" t="s">
        <v>1593</v>
      </c>
      <c r="E77" s="6" t="s">
        <v>715</v>
      </c>
      <c r="F77" s="8">
        <v>20</v>
      </c>
      <c r="G77" s="11"/>
      <c r="H77" s="10">
        <f t="shared" si="2"/>
        <v>0</v>
      </c>
      <c r="O77">
        <f>rekapitulace!H8</f>
        <v>21</v>
      </c>
      <c r="P77">
        <f t="shared" si="3"/>
        <v>0</v>
      </c>
    </row>
    <row r="78" spans="1:16" ht="25.5">
      <c r="A78" s="6">
        <v>58</v>
      </c>
      <c r="B78" s="6" t="s">
        <v>1594</v>
      </c>
      <c r="C78" s="6" t="s">
        <v>45</v>
      </c>
      <c r="D78" s="6" t="s">
        <v>1595</v>
      </c>
      <c r="E78" s="6" t="s">
        <v>274</v>
      </c>
      <c r="F78" s="8">
        <v>4</v>
      </c>
      <c r="G78" s="11"/>
      <c r="H78" s="10">
        <f t="shared" si="2"/>
        <v>0</v>
      </c>
      <c r="O78">
        <f>rekapitulace!H8</f>
        <v>21</v>
      </c>
      <c r="P78">
        <f t="shared" si="3"/>
        <v>0</v>
      </c>
    </row>
    <row r="79" spans="1:16" ht="25.5">
      <c r="A79" s="6">
        <v>59</v>
      </c>
      <c r="B79" s="6" t="s">
        <v>1596</v>
      </c>
      <c r="C79" s="6" t="s">
        <v>45</v>
      </c>
      <c r="D79" s="6" t="s">
        <v>273</v>
      </c>
      <c r="E79" s="6" t="s">
        <v>274</v>
      </c>
      <c r="F79" s="8">
        <v>2</v>
      </c>
      <c r="G79" s="11"/>
      <c r="H79" s="10">
        <f t="shared" si="2"/>
        <v>0</v>
      </c>
      <c r="O79">
        <f>rekapitulace!H8</f>
        <v>21</v>
      </c>
      <c r="P79">
        <f t="shared" si="3"/>
        <v>0</v>
      </c>
    </row>
    <row r="80" spans="1:16" ht="25.5">
      <c r="A80" s="6">
        <v>60</v>
      </c>
      <c r="B80" s="6" t="s">
        <v>1597</v>
      </c>
      <c r="C80" s="6" t="s">
        <v>45</v>
      </c>
      <c r="D80" s="6" t="s">
        <v>276</v>
      </c>
      <c r="E80" s="6" t="s">
        <v>274</v>
      </c>
      <c r="F80" s="8">
        <v>1</v>
      </c>
      <c r="G80" s="11"/>
      <c r="H80" s="10">
        <f t="shared" si="2"/>
        <v>0</v>
      </c>
      <c r="O80">
        <f>rekapitulace!H8</f>
        <v>21</v>
      </c>
      <c r="P80">
        <f t="shared" si="3"/>
        <v>0</v>
      </c>
    </row>
    <row r="81" spans="1:16" ht="25.5">
      <c r="A81" s="6">
        <v>61</v>
      </c>
      <c r="B81" s="6" t="s">
        <v>1598</v>
      </c>
      <c r="C81" s="6" t="s">
        <v>45</v>
      </c>
      <c r="D81" s="6" t="s">
        <v>278</v>
      </c>
      <c r="E81" s="6" t="s">
        <v>279</v>
      </c>
      <c r="F81" s="8">
        <v>1</v>
      </c>
      <c r="G81" s="11"/>
      <c r="H81" s="10">
        <f t="shared" si="2"/>
        <v>0</v>
      </c>
      <c r="O81">
        <f>rekapitulace!H8</f>
        <v>21</v>
      </c>
      <c r="P81">
        <f t="shared" si="3"/>
        <v>0</v>
      </c>
    </row>
    <row r="82" spans="1:16" ht="25.5">
      <c r="A82" s="6">
        <v>62</v>
      </c>
      <c r="B82" s="6" t="s">
        <v>1599</v>
      </c>
      <c r="C82" s="6" t="s">
        <v>45</v>
      </c>
      <c r="D82" s="6" t="s">
        <v>281</v>
      </c>
      <c r="E82" s="6" t="s">
        <v>279</v>
      </c>
      <c r="F82" s="8">
        <v>1</v>
      </c>
      <c r="G82" s="11"/>
      <c r="H82" s="10">
        <f t="shared" si="2"/>
        <v>0</v>
      </c>
      <c r="O82">
        <f>rekapitulace!H8</f>
        <v>21</v>
      </c>
      <c r="P82">
        <f t="shared" si="3"/>
        <v>0</v>
      </c>
    </row>
    <row r="83" spans="1:16" ht="25.5">
      <c r="A83" s="6">
        <v>63</v>
      </c>
      <c r="B83" s="6" t="s">
        <v>1600</v>
      </c>
      <c r="C83" s="6" t="s">
        <v>45</v>
      </c>
      <c r="D83" s="6" t="s">
        <v>1601</v>
      </c>
      <c r="E83" s="6" t="s">
        <v>47</v>
      </c>
      <c r="F83" s="8">
        <v>0.06</v>
      </c>
      <c r="G83" s="11"/>
      <c r="H83" s="10">
        <f t="shared" si="2"/>
        <v>0</v>
      </c>
      <c r="O83">
        <f>rekapitulace!H8</f>
        <v>21</v>
      </c>
      <c r="P83">
        <f t="shared" si="3"/>
        <v>0</v>
      </c>
    </row>
    <row r="84" spans="1:16" ht="25.5">
      <c r="A84" s="6">
        <v>64</v>
      </c>
      <c r="B84" s="6" t="s">
        <v>1602</v>
      </c>
      <c r="C84" s="6" t="s">
        <v>45</v>
      </c>
      <c r="D84" s="6" t="s">
        <v>1603</v>
      </c>
      <c r="E84" s="6" t="s">
        <v>47</v>
      </c>
      <c r="F84" s="8">
        <v>0.03</v>
      </c>
      <c r="G84" s="11"/>
      <c r="H84" s="10">
        <f t="shared" si="2"/>
        <v>0</v>
      </c>
      <c r="O84">
        <f>rekapitulace!H8</f>
        <v>21</v>
      </c>
      <c r="P84">
        <f t="shared" si="3"/>
        <v>0</v>
      </c>
    </row>
    <row r="85" spans="1:16" ht="12.75" customHeight="1">
      <c r="A85" s="13"/>
      <c r="B85" s="13"/>
      <c r="C85" s="13" t="s">
        <v>1486</v>
      </c>
      <c r="D85" s="13" t="s">
        <v>1540</v>
      </c>
      <c r="E85" s="13"/>
      <c r="F85" s="13"/>
      <c r="G85" s="13"/>
      <c r="H85" s="13">
        <f>SUM(H50:H84)</f>
        <v>0</v>
      </c>
      <c r="P85">
        <f>ROUND(SUM(P50:P84),2)</f>
        <v>0</v>
      </c>
    </row>
    <row r="87" spans="1:16" ht="12.75" customHeight="1">
      <c r="A87" s="13"/>
      <c r="B87" s="13"/>
      <c r="C87" s="13"/>
      <c r="D87" s="13" t="s">
        <v>72</v>
      </c>
      <c r="E87" s="13"/>
      <c r="F87" s="13"/>
      <c r="G87" s="13"/>
      <c r="H87" s="13">
        <f>+H34+H39+H47+H85</f>
        <v>0</v>
      </c>
      <c r="P87">
        <f>+P34+P39+P47+P85</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P18"/>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1604</v>
      </c>
      <c r="D5" s="5" t="s">
        <v>786</v>
      </c>
      <c r="E5" s="5"/>
    </row>
    <row r="6" spans="1:5" ht="12.75" customHeight="1">
      <c r="A6" t="s">
        <v>18</v>
      </c>
      <c r="C6" s="5" t="s">
        <v>1605</v>
      </c>
      <c r="D6" s="5" t="s">
        <v>1606</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1484</v>
      </c>
      <c r="D11" s="7" t="s">
        <v>1607</v>
      </c>
      <c r="E11" s="7"/>
      <c r="F11" s="9"/>
      <c r="G11" s="7"/>
      <c r="H11" s="9"/>
    </row>
    <row r="12" spans="1:16" ht="25.5">
      <c r="A12" s="6">
        <v>1</v>
      </c>
      <c r="B12" s="6" t="s">
        <v>1608</v>
      </c>
      <c r="C12" s="6" t="s">
        <v>45</v>
      </c>
      <c r="D12" s="6" t="s">
        <v>1609</v>
      </c>
      <c r="E12" s="6" t="s">
        <v>47</v>
      </c>
      <c r="F12" s="8">
        <v>1</v>
      </c>
      <c r="G12" s="11"/>
      <c r="H12" s="10">
        <f>ROUND((G12*F12),2)</f>
        <v>0</v>
      </c>
      <c r="O12">
        <f>rekapitulace!H8</f>
        <v>21</v>
      </c>
      <c r="P12">
        <f>O12/100*H12</f>
        <v>0</v>
      </c>
    </row>
    <row r="13" spans="1:16" ht="25.5">
      <c r="A13" s="6">
        <v>2</v>
      </c>
      <c r="B13" s="6" t="s">
        <v>1610</v>
      </c>
      <c r="C13" s="6" t="s">
        <v>45</v>
      </c>
      <c r="D13" s="6" t="s">
        <v>1611</v>
      </c>
      <c r="E13" s="6" t="s">
        <v>715</v>
      </c>
      <c r="F13" s="8">
        <v>36</v>
      </c>
      <c r="G13" s="11"/>
      <c r="H13" s="10">
        <f>ROUND((G13*F13),2)</f>
        <v>0</v>
      </c>
      <c r="O13">
        <f>rekapitulace!H8</f>
        <v>21</v>
      </c>
      <c r="P13">
        <f>O13/100*H13</f>
        <v>0</v>
      </c>
    </row>
    <row r="14" spans="1:16" ht="25.5">
      <c r="A14" s="6">
        <v>3</v>
      </c>
      <c r="B14" s="6" t="s">
        <v>1612</v>
      </c>
      <c r="C14" s="6" t="s">
        <v>45</v>
      </c>
      <c r="D14" s="6" t="s">
        <v>1613</v>
      </c>
      <c r="E14" s="6" t="s">
        <v>715</v>
      </c>
      <c r="F14" s="8">
        <v>48</v>
      </c>
      <c r="G14" s="11"/>
      <c r="H14" s="10">
        <f>ROUND((G14*F14),2)</f>
        <v>0</v>
      </c>
      <c r="O14">
        <f>rekapitulace!H8</f>
        <v>21</v>
      </c>
      <c r="P14">
        <f>O14/100*H14</f>
        <v>0</v>
      </c>
    </row>
    <row r="15" spans="1:16" ht="25.5">
      <c r="A15" s="6">
        <v>4</v>
      </c>
      <c r="B15" s="6" t="s">
        <v>1614</v>
      </c>
      <c r="C15" s="6" t="s">
        <v>45</v>
      </c>
      <c r="D15" s="6" t="s">
        <v>1615</v>
      </c>
      <c r="E15" s="6" t="s">
        <v>171</v>
      </c>
      <c r="F15" s="8">
        <v>6</v>
      </c>
      <c r="G15" s="11"/>
      <c r="H15" s="10">
        <f>ROUND((G15*F15),2)</f>
        <v>0</v>
      </c>
      <c r="O15">
        <f>rekapitulace!H8</f>
        <v>21</v>
      </c>
      <c r="P15">
        <f>O15/100*H15</f>
        <v>0</v>
      </c>
    </row>
    <row r="16" spans="1:16" ht="12.75" customHeight="1">
      <c r="A16" s="13"/>
      <c r="B16" s="13"/>
      <c r="C16" s="13" t="s">
        <v>1484</v>
      </c>
      <c r="D16" s="13" t="s">
        <v>1607</v>
      </c>
      <c r="E16" s="13"/>
      <c r="F16" s="13"/>
      <c r="G16" s="13"/>
      <c r="H16" s="13">
        <f>SUM(H12:H15)</f>
        <v>0</v>
      </c>
      <c r="P16">
        <f>ROUND(SUM(P12:P15),2)</f>
        <v>0</v>
      </c>
    </row>
    <row r="18" spans="1:16" ht="12.75" customHeight="1">
      <c r="A18" s="13"/>
      <c r="B18" s="13"/>
      <c r="C18" s="13"/>
      <c r="D18" s="13" t="s">
        <v>72</v>
      </c>
      <c r="E18" s="13"/>
      <c r="F18" s="13"/>
      <c r="G18" s="13"/>
      <c r="H18" s="13">
        <f>+H16</f>
        <v>0</v>
      </c>
      <c r="P18">
        <f>+P16</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P24"/>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1604</v>
      </c>
      <c r="D5" s="5" t="s">
        <v>786</v>
      </c>
      <c r="E5" s="5"/>
    </row>
    <row r="6" spans="1:5" ht="12.75" customHeight="1">
      <c r="A6" t="s">
        <v>18</v>
      </c>
      <c r="C6" s="5" t="s">
        <v>1616</v>
      </c>
      <c r="D6" s="5" t="s">
        <v>1617</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1449</v>
      </c>
      <c r="D11" s="7" t="s">
        <v>1618</v>
      </c>
      <c r="E11" s="7"/>
      <c r="F11" s="9"/>
      <c r="G11" s="7"/>
      <c r="H11" s="9"/>
    </row>
    <row r="12" spans="1:16" ht="89.25">
      <c r="A12" s="6">
        <v>6</v>
      </c>
      <c r="B12" s="6" t="s">
        <v>1619</v>
      </c>
      <c r="C12" s="6" t="s">
        <v>45</v>
      </c>
      <c r="D12" s="6" t="s">
        <v>1620</v>
      </c>
      <c r="E12" s="6" t="s">
        <v>214</v>
      </c>
      <c r="F12" s="8">
        <v>770</v>
      </c>
      <c r="G12" s="11"/>
      <c r="H12" s="10">
        <f>ROUND((G12*F12),2)</f>
        <v>0</v>
      </c>
      <c r="O12">
        <f>rekapitulace!H8</f>
        <v>21</v>
      </c>
      <c r="P12">
        <f>O12/100*H12</f>
        <v>0</v>
      </c>
    </row>
    <row r="13" spans="1:16" ht="76.5">
      <c r="A13" s="6">
        <v>7</v>
      </c>
      <c r="B13" s="6" t="s">
        <v>1621</v>
      </c>
      <c r="C13" s="6" t="s">
        <v>45</v>
      </c>
      <c r="D13" s="6" t="s">
        <v>1622</v>
      </c>
      <c r="E13" s="6" t="s">
        <v>214</v>
      </c>
      <c r="F13" s="8">
        <v>125</v>
      </c>
      <c r="G13" s="11"/>
      <c r="H13" s="10">
        <f>ROUND((G13*F13),2)</f>
        <v>0</v>
      </c>
      <c r="O13">
        <f>rekapitulace!H8</f>
        <v>21</v>
      </c>
      <c r="P13">
        <f>O13/100*H13</f>
        <v>0</v>
      </c>
    </row>
    <row r="14" spans="1:16" ht="76.5">
      <c r="A14" s="6">
        <v>8</v>
      </c>
      <c r="B14" s="6" t="s">
        <v>1623</v>
      </c>
      <c r="C14" s="6" t="s">
        <v>45</v>
      </c>
      <c r="D14" s="6" t="s">
        <v>1624</v>
      </c>
      <c r="E14" s="6" t="s">
        <v>214</v>
      </c>
      <c r="F14" s="8">
        <v>140</v>
      </c>
      <c r="G14" s="11"/>
      <c r="H14" s="10">
        <f>ROUND((G14*F14),2)</f>
        <v>0</v>
      </c>
      <c r="O14">
        <f>rekapitulace!H8</f>
        <v>21</v>
      </c>
      <c r="P14">
        <f>O14/100*H14</f>
        <v>0</v>
      </c>
    </row>
    <row r="15" spans="1:16" ht="76.5">
      <c r="A15" s="6">
        <v>9</v>
      </c>
      <c r="B15" s="6" t="s">
        <v>1625</v>
      </c>
      <c r="C15" s="6" t="s">
        <v>45</v>
      </c>
      <c r="D15" s="6" t="s">
        <v>1626</v>
      </c>
      <c r="E15" s="6" t="s">
        <v>214</v>
      </c>
      <c r="F15" s="8">
        <v>200</v>
      </c>
      <c r="G15" s="11"/>
      <c r="H15" s="10">
        <f>ROUND((G15*F15),2)</f>
        <v>0</v>
      </c>
      <c r="O15">
        <f>rekapitulace!H8</f>
        <v>21</v>
      </c>
      <c r="P15">
        <f>O15/100*H15</f>
        <v>0</v>
      </c>
    </row>
    <row r="16" spans="1:16" ht="127.5">
      <c r="A16" s="6">
        <v>10</v>
      </c>
      <c r="B16" s="6" t="s">
        <v>1627</v>
      </c>
      <c r="C16" s="6" t="s">
        <v>45</v>
      </c>
      <c r="D16" s="6" t="s">
        <v>1628</v>
      </c>
      <c r="E16" s="6" t="s">
        <v>214</v>
      </c>
      <c r="F16" s="8">
        <v>240</v>
      </c>
      <c r="G16" s="11"/>
      <c r="H16" s="10">
        <f>ROUND((G16*F16),2)</f>
        <v>0</v>
      </c>
      <c r="O16">
        <f>rekapitulace!H8</f>
        <v>21</v>
      </c>
      <c r="P16">
        <f>O16/100*H16</f>
        <v>0</v>
      </c>
    </row>
    <row r="17" spans="1:16" ht="12.75" customHeight="1">
      <c r="A17" s="13"/>
      <c r="B17" s="13"/>
      <c r="C17" s="13" t="s">
        <v>1449</v>
      </c>
      <c r="D17" s="13" t="s">
        <v>1618</v>
      </c>
      <c r="E17" s="13"/>
      <c r="F17" s="13"/>
      <c r="G17" s="13"/>
      <c r="H17" s="13">
        <f>SUM(H12:H16)</f>
        <v>0</v>
      </c>
      <c r="P17">
        <f>ROUND(SUM(P12:P16),2)</f>
        <v>0</v>
      </c>
    </row>
    <row r="19" spans="1:8" ht="12.75" customHeight="1">
      <c r="A19" s="7"/>
      <c r="B19" s="7"/>
      <c r="C19" s="7" t="s">
        <v>1475</v>
      </c>
      <c r="D19" s="7" t="s">
        <v>1474</v>
      </c>
      <c r="E19" s="7"/>
      <c r="F19" s="9"/>
      <c r="G19" s="7"/>
      <c r="H19" s="9"/>
    </row>
    <row r="20" spans="1:16" ht="25.5">
      <c r="A20" s="6">
        <v>13</v>
      </c>
      <c r="B20" s="6" t="s">
        <v>1476</v>
      </c>
      <c r="C20" s="6" t="s">
        <v>45</v>
      </c>
      <c r="D20" s="6" t="s">
        <v>1629</v>
      </c>
      <c r="E20" s="6" t="s">
        <v>114</v>
      </c>
      <c r="F20" s="8">
        <v>15.8</v>
      </c>
      <c r="G20" s="11"/>
      <c r="H20" s="10">
        <f>ROUND((G20*F20),2)</f>
        <v>0</v>
      </c>
      <c r="O20">
        <f>rekapitulace!H8</f>
        <v>21</v>
      </c>
      <c r="P20">
        <f>O20/100*H20</f>
        <v>0</v>
      </c>
    </row>
    <row r="21" ht="63.75">
      <c r="D21" s="12" t="s">
        <v>1630</v>
      </c>
    </row>
    <row r="22" spans="1:16" ht="12.75" customHeight="1">
      <c r="A22" s="13"/>
      <c r="B22" s="13"/>
      <c r="C22" s="13" t="s">
        <v>1475</v>
      </c>
      <c r="D22" s="13" t="s">
        <v>1474</v>
      </c>
      <c r="E22" s="13"/>
      <c r="F22" s="13"/>
      <c r="G22" s="13"/>
      <c r="H22" s="13">
        <f>SUM(H20:H21)</f>
        <v>0</v>
      </c>
      <c r="P22">
        <f>ROUND(SUM(P20:P21),2)</f>
        <v>0</v>
      </c>
    </row>
    <row r="24" spans="1:16" ht="12.75" customHeight="1">
      <c r="A24" s="13"/>
      <c r="B24" s="13"/>
      <c r="C24" s="13"/>
      <c r="D24" s="13" t="s">
        <v>72</v>
      </c>
      <c r="E24" s="13"/>
      <c r="F24" s="13"/>
      <c r="G24" s="13"/>
      <c r="H24" s="13">
        <f>+H17+H22</f>
        <v>0</v>
      </c>
      <c r="P24">
        <f>+P17+P22</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P31"/>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239</v>
      </c>
      <c r="D5" s="5" t="s">
        <v>240</v>
      </c>
      <c r="E5" s="5"/>
    </row>
    <row r="6" spans="1:5" ht="12.75" customHeight="1">
      <c r="A6" t="s">
        <v>18</v>
      </c>
      <c r="C6" s="5" t="s">
        <v>1631</v>
      </c>
      <c r="D6" s="5" t="s">
        <v>1632</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75</v>
      </c>
      <c r="D11" s="7" t="s">
        <v>1633</v>
      </c>
      <c r="E11" s="7"/>
      <c r="F11" s="9"/>
      <c r="G11" s="7"/>
      <c r="H11" s="9"/>
    </row>
    <row r="12" spans="1:16" ht="25.5">
      <c r="A12" s="6">
        <v>1</v>
      </c>
      <c r="B12" s="6" t="s">
        <v>1634</v>
      </c>
      <c r="C12" s="6" t="s">
        <v>45</v>
      </c>
      <c r="D12" s="6" t="s">
        <v>1635</v>
      </c>
      <c r="E12" s="6" t="s">
        <v>274</v>
      </c>
      <c r="F12" s="8">
        <v>12</v>
      </c>
      <c r="G12" s="11"/>
      <c r="H12" s="10">
        <f>ROUND((G12*F12),2)</f>
        <v>0</v>
      </c>
      <c r="O12">
        <f>rekapitulace!H8</f>
        <v>21</v>
      </c>
      <c r="P12">
        <f>O12/100*H12</f>
        <v>0</v>
      </c>
    </row>
    <row r="13" spans="1:16" ht="12.75" customHeight="1">
      <c r="A13" s="13"/>
      <c r="B13" s="13"/>
      <c r="C13" s="13" t="s">
        <v>75</v>
      </c>
      <c r="D13" s="13" t="s">
        <v>1633</v>
      </c>
      <c r="E13" s="13"/>
      <c r="F13" s="13"/>
      <c r="G13" s="13"/>
      <c r="H13" s="13">
        <f>SUM(H12:H12)</f>
        <v>0</v>
      </c>
      <c r="P13">
        <f>ROUND(SUM(P12:P12),2)</f>
        <v>0</v>
      </c>
    </row>
    <row r="15" spans="1:8" ht="12.75" customHeight="1">
      <c r="A15" s="7"/>
      <c r="B15" s="7"/>
      <c r="C15" s="7" t="s">
        <v>1637</v>
      </c>
      <c r="D15" s="7" t="s">
        <v>1636</v>
      </c>
      <c r="E15" s="7"/>
      <c r="F15" s="9"/>
      <c r="G15" s="7"/>
      <c r="H15" s="9"/>
    </row>
    <row r="16" spans="1:16" ht="25.5">
      <c r="A16" s="6">
        <v>2</v>
      </c>
      <c r="B16" s="6" t="s">
        <v>1638</v>
      </c>
      <c r="C16" s="6" t="s">
        <v>45</v>
      </c>
      <c r="D16" s="6" t="s">
        <v>1635</v>
      </c>
      <c r="E16" s="6" t="s">
        <v>274</v>
      </c>
      <c r="F16" s="8">
        <v>24</v>
      </c>
      <c r="G16" s="11"/>
      <c r="H16" s="10">
        <f>ROUND((G16*F16),2)</f>
        <v>0</v>
      </c>
      <c r="O16">
        <f>rekapitulace!H8</f>
        <v>21</v>
      </c>
      <c r="P16">
        <f>O16/100*H16</f>
        <v>0</v>
      </c>
    </row>
    <row r="17" spans="1:16" ht="12.75" customHeight="1">
      <c r="A17" s="13"/>
      <c r="B17" s="13"/>
      <c r="C17" s="13" t="s">
        <v>1637</v>
      </c>
      <c r="D17" s="13" t="s">
        <v>1636</v>
      </c>
      <c r="E17" s="13"/>
      <c r="F17" s="13"/>
      <c r="G17" s="13"/>
      <c r="H17" s="13">
        <f>SUM(H16:H16)</f>
        <v>0</v>
      </c>
      <c r="P17">
        <f>ROUND(SUM(P16:P16),2)</f>
        <v>0</v>
      </c>
    </row>
    <row r="19" spans="1:8" ht="12.75" customHeight="1">
      <c r="A19" s="7"/>
      <c r="B19" s="7"/>
      <c r="C19" s="7" t="s">
        <v>1482</v>
      </c>
      <c r="D19" s="7" t="s">
        <v>1639</v>
      </c>
      <c r="E19" s="7"/>
      <c r="F19" s="9"/>
      <c r="G19" s="7"/>
      <c r="H19" s="9"/>
    </row>
    <row r="20" spans="1:16" ht="25.5">
      <c r="A20" s="6">
        <v>3</v>
      </c>
      <c r="B20" s="6" t="s">
        <v>1640</v>
      </c>
      <c r="C20" s="6" t="s">
        <v>45</v>
      </c>
      <c r="D20" s="6" t="s">
        <v>1641</v>
      </c>
      <c r="E20" s="6" t="s">
        <v>274</v>
      </c>
      <c r="F20" s="8">
        <v>24</v>
      </c>
      <c r="G20" s="11"/>
      <c r="H20" s="10">
        <f>ROUND((G20*F20),2)</f>
        <v>0</v>
      </c>
      <c r="O20">
        <f>rekapitulace!H8</f>
        <v>21</v>
      </c>
      <c r="P20">
        <f>O20/100*H20</f>
        <v>0</v>
      </c>
    </row>
    <row r="21" spans="1:16" ht="25.5">
      <c r="A21" s="6">
        <v>4</v>
      </c>
      <c r="B21" s="6" t="s">
        <v>1642</v>
      </c>
      <c r="C21" s="6" t="s">
        <v>45</v>
      </c>
      <c r="D21" s="6" t="s">
        <v>1643</v>
      </c>
      <c r="E21" s="6" t="s">
        <v>274</v>
      </c>
      <c r="F21" s="8">
        <v>12</v>
      </c>
      <c r="G21" s="11"/>
      <c r="H21" s="10">
        <f>ROUND((G21*F21),2)</f>
        <v>0</v>
      </c>
      <c r="O21">
        <f>rekapitulace!H8</f>
        <v>21</v>
      </c>
      <c r="P21">
        <f>O21/100*H21</f>
        <v>0</v>
      </c>
    </row>
    <row r="22" spans="1:16" ht="25.5">
      <c r="A22" s="6">
        <v>5</v>
      </c>
      <c r="B22" s="6" t="s">
        <v>1644</v>
      </c>
      <c r="C22" s="6" t="s">
        <v>45</v>
      </c>
      <c r="D22" s="6" t="s">
        <v>1645</v>
      </c>
      <c r="E22" s="6" t="s">
        <v>274</v>
      </c>
      <c r="F22" s="8">
        <v>2</v>
      </c>
      <c r="G22" s="11"/>
      <c r="H22" s="10">
        <f>ROUND((G22*F22),2)</f>
        <v>0</v>
      </c>
      <c r="O22">
        <f>rekapitulace!H8</f>
        <v>21</v>
      </c>
      <c r="P22">
        <f>O22/100*H22</f>
        <v>0</v>
      </c>
    </row>
    <row r="23" spans="1:16" ht="25.5">
      <c r="A23" s="6">
        <v>6</v>
      </c>
      <c r="B23" s="6" t="s">
        <v>1646</v>
      </c>
      <c r="C23" s="6" t="s">
        <v>45</v>
      </c>
      <c r="D23" s="6" t="s">
        <v>1601</v>
      </c>
      <c r="E23" s="6" t="s">
        <v>47</v>
      </c>
      <c r="F23" s="8">
        <v>0.06</v>
      </c>
      <c r="G23" s="11"/>
      <c r="H23" s="10">
        <f>ROUND((G23*F23),2)</f>
        <v>0</v>
      </c>
      <c r="O23">
        <f>rekapitulace!H8</f>
        <v>21</v>
      </c>
      <c r="P23">
        <f>O23/100*H23</f>
        <v>0</v>
      </c>
    </row>
    <row r="24" spans="1:16" ht="25.5">
      <c r="A24" s="6">
        <v>7</v>
      </c>
      <c r="B24" s="6" t="s">
        <v>1647</v>
      </c>
      <c r="C24" s="6" t="s">
        <v>45</v>
      </c>
      <c r="D24" s="6" t="s">
        <v>1603</v>
      </c>
      <c r="E24" s="6" t="s">
        <v>47</v>
      </c>
      <c r="F24" s="8">
        <v>0.03</v>
      </c>
      <c r="G24" s="11"/>
      <c r="H24" s="10">
        <f>ROUND((G24*F24),2)</f>
        <v>0</v>
      </c>
      <c r="O24">
        <f>rekapitulace!H8</f>
        <v>21</v>
      </c>
      <c r="P24">
        <f>O24/100*H24</f>
        <v>0</v>
      </c>
    </row>
    <row r="25" spans="1:16" ht="12.75" customHeight="1">
      <c r="A25" s="13"/>
      <c r="B25" s="13"/>
      <c r="C25" s="13" t="s">
        <v>1482</v>
      </c>
      <c r="D25" s="13" t="s">
        <v>1639</v>
      </c>
      <c r="E25" s="13"/>
      <c r="F25" s="13"/>
      <c r="G25" s="13"/>
      <c r="H25" s="13">
        <f>SUM(H20:H24)</f>
        <v>0</v>
      </c>
      <c r="P25">
        <f>ROUND(SUM(P20:P24),2)</f>
        <v>0</v>
      </c>
    </row>
    <row r="27" spans="1:8" ht="12.75" customHeight="1">
      <c r="A27" s="7"/>
      <c r="B27" s="7"/>
      <c r="C27" s="7" t="s">
        <v>1484</v>
      </c>
      <c r="D27" s="7" t="s">
        <v>1607</v>
      </c>
      <c r="E27" s="7"/>
      <c r="F27" s="9"/>
      <c r="G27" s="7"/>
      <c r="H27" s="9"/>
    </row>
    <row r="28" spans="1:16" ht="25.5">
      <c r="A28" s="6">
        <v>8</v>
      </c>
      <c r="B28" s="6" t="s">
        <v>1648</v>
      </c>
      <c r="C28" s="6" t="s">
        <v>45</v>
      </c>
      <c r="D28" s="6" t="s">
        <v>1649</v>
      </c>
      <c r="E28" s="6" t="s">
        <v>171</v>
      </c>
      <c r="F28" s="8">
        <v>1</v>
      </c>
      <c r="G28" s="11"/>
      <c r="H28" s="10">
        <f>ROUND((G28*F28),2)</f>
        <v>0</v>
      </c>
      <c r="O28">
        <f>rekapitulace!H8</f>
        <v>21</v>
      </c>
      <c r="P28">
        <f>O28/100*H28</f>
        <v>0</v>
      </c>
    </row>
    <row r="29" spans="1:16" ht="12.75" customHeight="1">
      <c r="A29" s="13"/>
      <c r="B29" s="13"/>
      <c r="C29" s="13" t="s">
        <v>1484</v>
      </c>
      <c r="D29" s="13" t="s">
        <v>1607</v>
      </c>
      <c r="E29" s="13"/>
      <c r="F29" s="13"/>
      <c r="G29" s="13"/>
      <c r="H29" s="13">
        <f>SUM(H28:H28)</f>
        <v>0</v>
      </c>
      <c r="P29">
        <f>ROUND(SUM(P28:P28),2)</f>
        <v>0</v>
      </c>
    </row>
    <row r="31" spans="1:16" ht="12.75" customHeight="1">
      <c r="A31" s="13"/>
      <c r="B31" s="13"/>
      <c r="C31" s="13"/>
      <c r="D31" s="13" t="s">
        <v>72</v>
      </c>
      <c r="E31" s="13"/>
      <c r="F31" s="13"/>
      <c r="G31" s="13"/>
      <c r="H31" s="13">
        <f>+H13+H17+H25+H29</f>
        <v>0</v>
      </c>
      <c r="P31">
        <f>+P13+P17+P25+P29</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P37"/>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239</v>
      </c>
      <c r="D5" s="5" t="s">
        <v>240</v>
      </c>
      <c r="E5" s="5"/>
    </row>
    <row r="6" spans="1:5" ht="12.75" customHeight="1">
      <c r="A6" t="s">
        <v>18</v>
      </c>
      <c r="C6" s="5" t="s">
        <v>1650</v>
      </c>
      <c r="D6" s="5" t="s">
        <v>848</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1652</v>
      </c>
      <c r="D11" s="7" t="s">
        <v>1651</v>
      </c>
      <c r="E11" s="7"/>
      <c r="F11" s="9"/>
      <c r="G11" s="7"/>
      <c r="H11" s="9"/>
    </row>
    <row r="12" spans="1:16" ht="25.5">
      <c r="A12" s="6">
        <v>1</v>
      </c>
      <c r="B12" s="6" t="s">
        <v>1653</v>
      </c>
      <c r="C12" s="6" t="s">
        <v>45</v>
      </c>
      <c r="D12" s="6" t="s">
        <v>1654</v>
      </c>
      <c r="E12" s="6" t="s">
        <v>1655</v>
      </c>
      <c r="F12" s="8">
        <v>4</v>
      </c>
      <c r="G12" s="11"/>
      <c r="H12" s="10">
        <f aca="true" t="shared" si="0" ref="H12:H17">ROUND((G12*F12),2)</f>
        <v>0</v>
      </c>
      <c r="O12">
        <f>rekapitulace!H8</f>
        <v>21</v>
      </c>
      <c r="P12">
        <f aca="true" t="shared" si="1" ref="P12:P17">O12/100*H12</f>
        <v>0</v>
      </c>
    </row>
    <row r="13" spans="1:16" ht="25.5">
      <c r="A13" s="6">
        <v>2</v>
      </c>
      <c r="B13" s="6" t="s">
        <v>1656</v>
      </c>
      <c r="C13" s="6" t="s">
        <v>45</v>
      </c>
      <c r="D13" s="6" t="s">
        <v>1657</v>
      </c>
      <c r="E13" s="6" t="s">
        <v>1655</v>
      </c>
      <c r="F13" s="8">
        <v>4</v>
      </c>
      <c r="G13" s="11"/>
      <c r="H13" s="10">
        <f t="shared" si="0"/>
        <v>0</v>
      </c>
      <c r="O13">
        <f>rekapitulace!H8</f>
        <v>21</v>
      </c>
      <c r="P13">
        <f t="shared" si="1"/>
        <v>0</v>
      </c>
    </row>
    <row r="14" spans="1:16" ht="25.5">
      <c r="A14" s="6">
        <v>3</v>
      </c>
      <c r="B14" s="6" t="s">
        <v>1658</v>
      </c>
      <c r="C14" s="6" t="s">
        <v>45</v>
      </c>
      <c r="D14" s="6" t="s">
        <v>1659</v>
      </c>
      <c r="E14" s="6" t="s">
        <v>1655</v>
      </c>
      <c r="F14" s="8">
        <v>4</v>
      </c>
      <c r="G14" s="11"/>
      <c r="H14" s="10">
        <f t="shared" si="0"/>
        <v>0</v>
      </c>
      <c r="O14">
        <f>rekapitulace!H8</f>
        <v>21</v>
      </c>
      <c r="P14">
        <f t="shared" si="1"/>
        <v>0</v>
      </c>
    </row>
    <row r="15" spans="1:16" ht="25.5">
      <c r="A15" s="6">
        <v>4</v>
      </c>
      <c r="B15" s="6" t="s">
        <v>1660</v>
      </c>
      <c r="C15" s="6" t="s">
        <v>45</v>
      </c>
      <c r="D15" s="6" t="s">
        <v>1661</v>
      </c>
      <c r="E15" s="6" t="s">
        <v>1655</v>
      </c>
      <c r="F15" s="8">
        <v>4</v>
      </c>
      <c r="G15" s="11"/>
      <c r="H15" s="10">
        <f t="shared" si="0"/>
        <v>0</v>
      </c>
      <c r="O15">
        <f>rekapitulace!H8</f>
        <v>21</v>
      </c>
      <c r="P15">
        <f t="shared" si="1"/>
        <v>0</v>
      </c>
    </row>
    <row r="16" spans="1:16" ht="25.5">
      <c r="A16" s="6">
        <v>5</v>
      </c>
      <c r="B16" s="6" t="s">
        <v>1662</v>
      </c>
      <c r="C16" s="6" t="s">
        <v>45</v>
      </c>
      <c r="D16" s="6" t="s">
        <v>1663</v>
      </c>
      <c r="E16" s="6" t="s">
        <v>274</v>
      </c>
      <c r="F16" s="8">
        <v>4</v>
      </c>
      <c r="G16" s="11"/>
      <c r="H16" s="10">
        <f t="shared" si="0"/>
        <v>0</v>
      </c>
      <c r="O16">
        <f>rekapitulace!H8</f>
        <v>21</v>
      </c>
      <c r="P16">
        <f t="shared" si="1"/>
        <v>0</v>
      </c>
    </row>
    <row r="17" spans="1:16" ht="25.5">
      <c r="A17" s="6">
        <v>6</v>
      </c>
      <c r="B17" s="6" t="s">
        <v>1664</v>
      </c>
      <c r="C17" s="6" t="s">
        <v>45</v>
      </c>
      <c r="D17" s="6" t="s">
        <v>1665</v>
      </c>
      <c r="E17" s="6" t="s">
        <v>1655</v>
      </c>
      <c r="F17" s="8">
        <v>4</v>
      </c>
      <c r="G17" s="11"/>
      <c r="H17" s="10">
        <f t="shared" si="0"/>
        <v>0</v>
      </c>
      <c r="O17">
        <f>rekapitulace!H8</f>
        <v>21</v>
      </c>
      <c r="P17">
        <f t="shared" si="1"/>
        <v>0</v>
      </c>
    </row>
    <row r="18" spans="1:16" ht="12.75" customHeight="1">
      <c r="A18" s="13"/>
      <c r="B18" s="13"/>
      <c r="C18" s="13" t="s">
        <v>1652</v>
      </c>
      <c r="D18" s="13" t="s">
        <v>1651</v>
      </c>
      <c r="E18" s="13"/>
      <c r="F18" s="13"/>
      <c r="G18" s="13"/>
      <c r="H18" s="13">
        <f>SUM(H12:H17)</f>
        <v>0</v>
      </c>
      <c r="P18">
        <f>ROUND(SUM(P12:P17),2)</f>
        <v>0</v>
      </c>
    </row>
    <row r="20" spans="1:8" ht="12.75" customHeight="1">
      <c r="A20" s="7"/>
      <c r="B20" s="7"/>
      <c r="C20" s="7" t="s">
        <v>1667</v>
      </c>
      <c r="D20" s="7" t="s">
        <v>1666</v>
      </c>
      <c r="E20" s="7"/>
      <c r="F20" s="9"/>
      <c r="G20" s="7"/>
      <c r="H20" s="9"/>
    </row>
    <row r="21" spans="1:16" ht="25.5">
      <c r="A21" s="6">
        <v>7</v>
      </c>
      <c r="B21" s="6" t="s">
        <v>1668</v>
      </c>
      <c r="C21" s="6" t="s">
        <v>45</v>
      </c>
      <c r="D21" s="6" t="s">
        <v>1669</v>
      </c>
      <c r="E21" s="6" t="s">
        <v>274</v>
      </c>
      <c r="F21" s="8">
        <v>2</v>
      </c>
      <c r="G21" s="11"/>
      <c r="H21" s="10">
        <f aca="true" t="shared" si="2" ref="H21:H34">ROUND((G21*F21),2)</f>
        <v>0</v>
      </c>
      <c r="O21">
        <f>rekapitulace!H8</f>
        <v>21</v>
      </c>
      <c r="P21">
        <f aca="true" t="shared" si="3" ref="P21:P34">O21/100*H21</f>
        <v>0</v>
      </c>
    </row>
    <row r="22" spans="1:16" ht="25.5">
      <c r="A22" s="6">
        <v>8</v>
      </c>
      <c r="B22" s="6" t="s">
        <v>1670</v>
      </c>
      <c r="C22" s="6" t="s">
        <v>45</v>
      </c>
      <c r="D22" s="6" t="s">
        <v>1671</v>
      </c>
      <c r="E22" s="6" t="s">
        <v>274</v>
      </c>
      <c r="F22" s="8">
        <v>2</v>
      </c>
      <c r="G22" s="11"/>
      <c r="H22" s="10">
        <f t="shared" si="2"/>
        <v>0</v>
      </c>
      <c r="O22">
        <f>rekapitulace!H8</f>
        <v>21</v>
      </c>
      <c r="P22">
        <f t="shared" si="3"/>
        <v>0</v>
      </c>
    </row>
    <row r="23" spans="1:16" ht="25.5">
      <c r="A23" s="6">
        <v>9</v>
      </c>
      <c r="B23" s="6" t="s">
        <v>1672</v>
      </c>
      <c r="C23" s="6" t="s">
        <v>45</v>
      </c>
      <c r="D23" s="6" t="s">
        <v>1673</v>
      </c>
      <c r="E23" s="6" t="s">
        <v>274</v>
      </c>
      <c r="F23" s="8">
        <v>150</v>
      </c>
      <c r="G23" s="11"/>
      <c r="H23" s="10">
        <f t="shared" si="2"/>
        <v>0</v>
      </c>
      <c r="O23">
        <f>rekapitulace!H8</f>
        <v>21</v>
      </c>
      <c r="P23">
        <f t="shared" si="3"/>
        <v>0</v>
      </c>
    </row>
    <row r="24" spans="1:16" ht="25.5">
      <c r="A24" s="6">
        <v>10</v>
      </c>
      <c r="B24" s="6" t="s">
        <v>1674</v>
      </c>
      <c r="C24" s="6" t="s">
        <v>45</v>
      </c>
      <c r="D24" s="6" t="s">
        <v>1675</v>
      </c>
      <c r="E24" s="6" t="s">
        <v>176</v>
      </c>
      <c r="F24" s="8">
        <v>120</v>
      </c>
      <c r="G24" s="11"/>
      <c r="H24" s="10">
        <f t="shared" si="2"/>
        <v>0</v>
      </c>
      <c r="O24">
        <f>rekapitulace!H8</f>
        <v>21</v>
      </c>
      <c r="P24">
        <f t="shared" si="3"/>
        <v>0</v>
      </c>
    </row>
    <row r="25" spans="1:16" ht="25.5">
      <c r="A25" s="6">
        <v>11</v>
      </c>
      <c r="B25" s="6" t="s">
        <v>1676</v>
      </c>
      <c r="C25" s="6" t="s">
        <v>45</v>
      </c>
      <c r="D25" s="6" t="s">
        <v>1677</v>
      </c>
      <c r="E25" s="6" t="s">
        <v>176</v>
      </c>
      <c r="F25" s="8">
        <v>40</v>
      </c>
      <c r="G25" s="11"/>
      <c r="H25" s="10">
        <f t="shared" si="2"/>
        <v>0</v>
      </c>
      <c r="O25">
        <f>rekapitulace!H8</f>
        <v>21</v>
      </c>
      <c r="P25">
        <f t="shared" si="3"/>
        <v>0</v>
      </c>
    </row>
    <row r="26" spans="1:16" ht="25.5">
      <c r="A26" s="6">
        <v>12</v>
      </c>
      <c r="B26" s="6" t="s">
        <v>1678</v>
      </c>
      <c r="C26" s="6" t="s">
        <v>45</v>
      </c>
      <c r="D26" s="6" t="s">
        <v>1679</v>
      </c>
      <c r="E26" s="6" t="s">
        <v>274</v>
      </c>
      <c r="F26" s="8">
        <v>6</v>
      </c>
      <c r="G26" s="11"/>
      <c r="H26" s="10">
        <f t="shared" si="2"/>
        <v>0</v>
      </c>
      <c r="O26">
        <f>rekapitulace!H8</f>
        <v>21</v>
      </c>
      <c r="P26">
        <f t="shared" si="3"/>
        <v>0</v>
      </c>
    </row>
    <row r="27" spans="1:16" ht="25.5">
      <c r="A27" s="6">
        <v>13</v>
      </c>
      <c r="B27" s="6" t="s">
        <v>1680</v>
      </c>
      <c r="C27" s="6" t="s">
        <v>45</v>
      </c>
      <c r="D27" s="6" t="s">
        <v>1681</v>
      </c>
      <c r="E27" s="6" t="s">
        <v>274</v>
      </c>
      <c r="F27" s="8">
        <v>2</v>
      </c>
      <c r="G27" s="11"/>
      <c r="H27" s="10">
        <f t="shared" si="2"/>
        <v>0</v>
      </c>
      <c r="O27">
        <f>rekapitulace!H8</f>
        <v>21</v>
      </c>
      <c r="P27">
        <f t="shared" si="3"/>
        <v>0</v>
      </c>
    </row>
    <row r="28" spans="1:16" ht="25.5">
      <c r="A28" s="6">
        <v>14</v>
      </c>
      <c r="B28" s="6" t="s">
        <v>1682</v>
      </c>
      <c r="C28" s="6" t="s">
        <v>45</v>
      </c>
      <c r="D28" s="6" t="s">
        <v>1683</v>
      </c>
      <c r="E28" s="6" t="s">
        <v>274</v>
      </c>
      <c r="F28" s="8">
        <v>24</v>
      </c>
      <c r="G28" s="11"/>
      <c r="H28" s="10">
        <f t="shared" si="2"/>
        <v>0</v>
      </c>
      <c r="O28">
        <f>rekapitulace!H8</f>
        <v>21</v>
      </c>
      <c r="P28">
        <f t="shared" si="3"/>
        <v>0</v>
      </c>
    </row>
    <row r="29" spans="1:16" ht="25.5">
      <c r="A29" s="6">
        <v>15</v>
      </c>
      <c r="B29" s="6" t="s">
        <v>1684</v>
      </c>
      <c r="C29" s="6" t="s">
        <v>45</v>
      </c>
      <c r="D29" s="6" t="s">
        <v>1685</v>
      </c>
      <c r="E29" s="6" t="s">
        <v>274</v>
      </c>
      <c r="F29" s="8">
        <v>8</v>
      </c>
      <c r="G29" s="11"/>
      <c r="H29" s="10">
        <f t="shared" si="2"/>
        <v>0</v>
      </c>
      <c r="O29">
        <f>rekapitulace!H8</f>
        <v>21</v>
      </c>
      <c r="P29">
        <f t="shared" si="3"/>
        <v>0</v>
      </c>
    </row>
    <row r="30" spans="1:16" ht="25.5">
      <c r="A30" s="6">
        <v>16</v>
      </c>
      <c r="B30" s="6" t="s">
        <v>1686</v>
      </c>
      <c r="C30" s="6" t="s">
        <v>45</v>
      </c>
      <c r="D30" s="6" t="s">
        <v>1687</v>
      </c>
      <c r="E30" s="6" t="s">
        <v>274</v>
      </c>
      <c r="F30" s="8">
        <v>50</v>
      </c>
      <c r="G30" s="11"/>
      <c r="H30" s="10">
        <f t="shared" si="2"/>
        <v>0</v>
      </c>
      <c r="O30">
        <f>rekapitulace!H8</f>
        <v>21</v>
      </c>
      <c r="P30">
        <f t="shared" si="3"/>
        <v>0</v>
      </c>
    </row>
    <row r="31" spans="1:16" ht="25.5">
      <c r="A31" s="6">
        <v>17</v>
      </c>
      <c r="B31" s="6" t="s">
        <v>1688</v>
      </c>
      <c r="C31" s="6" t="s">
        <v>45</v>
      </c>
      <c r="D31" s="6" t="s">
        <v>1593</v>
      </c>
      <c r="E31" s="6" t="s">
        <v>715</v>
      </c>
      <c r="F31" s="8">
        <v>10</v>
      </c>
      <c r="G31" s="11"/>
      <c r="H31" s="10">
        <f t="shared" si="2"/>
        <v>0</v>
      </c>
      <c r="O31">
        <f>rekapitulace!H8</f>
        <v>21</v>
      </c>
      <c r="P31">
        <f t="shared" si="3"/>
        <v>0</v>
      </c>
    </row>
    <row r="32" spans="1:16" ht="25.5">
      <c r="A32" s="6">
        <v>18</v>
      </c>
      <c r="B32" s="6" t="s">
        <v>1689</v>
      </c>
      <c r="C32" s="6" t="s">
        <v>45</v>
      </c>
      <c r="D32" s="6" t="s">
        <v>1595</v>
      </c>
      <c r="E32" s="6" t="s">
        <v>274</v>
      </c>
      <c r="F32" s="8">
        <v>1</v>
      </c>
      <c r="G32" s="11"/>
      <c r="H32" s="10">
        <f t="shared" si="2"/>
        <v>0</v>
      </c>
      <c r="O32">
        <f>rekapitulace!H8</f>
        <v>21</v>
      </c>
      <c r="P32">
        <f t="shared" si="3"/>
        <v>0</v>
      </c>
    </row>
    <row r="33" spans="1:16" ht="25.5">
      <c r="A33" s="6">
        <v>19</v>
      </c>
      <c r="B33" s="6" t="s">
        <v>1690</v>
      </c>
      <c r="C33" s="6" t="s">
        <v>45</v>
      </c>
      <c r="D33" s="6" t="s">
        <v>1601</v>
      </c>
      <c r="E33" s="6" t="s">
        <v>47</v>
      </c>
      <c r="F33" s="8">
        <v>0.06</v>
      </c>
      <c r="G33" s="11"/>
      <c r="H33" s="10">
        <f t="shared" si="2"/>
        <v>0</v>
      </c>
      <c r="O33">
        <f>rekapitulace!H8</f>
        <v>21</v>
      </c>
      <c r="P33">
        <f t="shared" si="3"/>
        <v>0</v>
      </c>
    </row>
    <row r="34" spans="1:16" ht="25.5">
      <c r="A34" s="6">
        <v>20</v>
      </c>
      <c r="B34" s="6" t="s">
        <v>1691</v>
      </c>
      <c r="C34" s="6" t="s">
        <v>45</v>
      </c>
      <c r="D34" s="6" t="s">
        <v>1603</v>
      </c>
      <c r="E34" s="6" t="s">
        <v>47</v>
      </c>
      <c r="F34" s="8">
        <v>0.03</v>
      </c>
      <c r="G34" s="11"/>
      <c r="H34" s="10">
        <f t="shared" si="2"/>
        <v>0</v>
      </c>
      <c r="O34">
        <f>rekapitulace!H8</f>
        <v>21</v>
      </c>
      <c r="P34">
        <f t="shared" si="3"/>
        <v>0</v>
      </c>
    </row>
    <row r="35" spans="1:16" ht="12.75" customHeight="1">
      <c r="A35" s="13"/>
      <c r="B35" s="13"/>
      <c r="C35" s="13" t="s">
        <v>1667</v>
      </c>
      <c r="D35" s="13" t="s">
        <v>1666</v>
      </c>
      <c r="E35" s="13"/>
      <c r="F35" s="13"/>
      <c r="G35" s="13"/>
      <c r="H35" s="13">
        <f>SUM(H21:H34)</f>
        <v>0</v>
      </c>
      <c r="P35">
        <f>ROUND(SUM(P21:P34),2)</f>
        <v>0</v>
      </c>
    </row>
    <row r="37" spans="1:16" ht="12.75" customHeight="1">
      <c r="A37" s="13"/>
      <c r="B37" s="13"/>
      <c r="C37" s="13"/>
      <c r="D37" s="13" t="s">
        <v>72</v>
      </c>
      <c r="E37" s="13"/>
      <c r="F37" s="13"/>
      <c r="G37" s="13"/>
      <c r="H37" s="13">
        <f>+H18+H35</f>
        <v>0</v>
      </c>
      <c r="P37">
        <f>+P18+P35</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P124"/>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73</v>
      </c>
      <c r="D5" s="5" t="s">
        <v>74</v>
      </c>
      <c r="E5" s="5"/>
    </row>
    <row r="6" spans="1:5" ht="12.75" customHeight="1">
      <c r="A6" t="s">
        <v>18</v>
      </c>
      <c r="C6" s="5" t="s">
        <v>75</v>
      </c>
      <c r="D6" s="5" t="s">
        <v>76</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43</v>
      </c>
      <c r="D11" s="7" t="s">
        <v>42</v>
      </c>
      <c r="E11" s="7"/>
      <c r="F11" s="9"/>
      <c r="G11" s="7"/>
      <c r="H11" s="9"/>
    </row>
    <row r="12" spans="1:16" ht="12.75">
      <c r="A12" s="6">
        <v>1</v>
      </c>
      <c r="B12" s="6" t="s">
        <v>77</v>
      </c>
      <c r="C12" s="6" t="s">
        <v>45</v>
      </c>
      <c r="D12" s="6" t="s">
        <v>78</v>
      </c>
      <c r="E12" s="6" t="s">
        <v>79</v>
      </c>
      <c r="F12" s="8">
        <v>3616.1</v>
      </c>
      <c r="G12" s="11"/>
      <c r="H12" s="10">
        <f>ROUND((G12*F12),2)</f>
        <v>0</v>
      </c>
      <c r="O12">
        <f>rekapitulace!H8</f>
        <v>21</v>
      </c>
      <c r="P12">
        <f>O12/100*H12</f>
        <v>0</v>
      </c>
    </row>
    <row r="13" ht="12.75">
      <c r="D13" s="12" t="s">
        <v>80</v>
      </c>
    </row>
    <row r="14" spans="1:16" ht="12.75">
      <c r="A14" s="6">
        <v>2</v>
      </c>
      <c r="B14" s="6" t="s">
        <v>81</v>
      </c>
      <c r="C14" s="6" t="s">
        <v>45</v>
      </c>
      <c r="D14" s="6" t="s">
        <v>78</v>
      </c>
      <c r="E14" s="6" t="s">
        <v>82</v>
      </c>
      <c r="F14" s="8">
        <v>469.342</v>
      </c>
      <c r="G14" s="11"/>
      <c r="H14" s="10">
        <f>ROUND((G14*F14),2)</f>
        <v>0</v>
      </c>
      <c r="O14">
        <f>rekapitulace!H8</f>
        <v>21</v>
      </c>
      <c r="P14">
        <f>O14/100*H14</f>
        <v>0</v>
      </c>
    </row>
    <row r="15" ht="51">
      <c r="D15" s="12" t="s">
        <v>83</v>
      </c>
    </row>
    <row r="16" spans="1:16" ht="12.75">
      <c r="A16" s="6">
        <v>3</v>
      </c>
      <c r="B16" s="6" t="s">
        <v>84</v>
      </c>
      <c r="C16" s="6" t="s">
        <v>45</v>
      </c>
      <c r="D16" s="6" t="s">
        <v>85</v>
      </c>
      <c r="E16" s="6" t="s">
        <v>79</v>
      </c>
      <c r="F16" s="8">
        <v>344</v>
      </c>
      <c r="G16" s="11"/>
      <c r="H16" s="10">
        <f>ROUND((G16*F16),2)</f>
        <v>0</v>
      </c>
      <c r="O16">
        <f>rekapitulace!H8</f>
        <v>21</v>
      </c>
      <c r="P16">
        <f>O16/100*H16</f>
        <v>0</v>
      </c>
    </row>
    <row r="17" ht="12.75">
      <c r="D17" s="12" t="s">
        <v>86</v>
      </c>
    </row>
    <row r="18" spans="1:16" ht="12.75" customHeight="1">
      <c r="A18" s="13"/>
      <c r="B18" s="13"/>
      <c r="C18" s="13" t="s">
        <v>43</v>
      </c>
      <c r="D18" s="13" t="s">
        <v>42</v>
      </c>
      <c r="E18" s="13"/>
      <c r="F18" s="13"/>
      <c r="G18" s="13"/>
      <c r="H18" s="13">
        <f>SUM(H12:H17)</f>
        <v>0</v>
      </c>
      <c r="P18">
        <f>ROUND(SUM(P12:P17),2)</f>
        <v>0</v>
      </c>
    </row>
    <row r="20" spans="1:8" ht="12.75" customHeight="1">
      <c r="A20" s="7"/>
      <c r="B20" s="7"/>
      <c r="C20" s="7" t="s">
        <v>25</v>
      </c>
      <c r="D20" s="7" t="s">
        <v>87</v>
      </c>
      <c r="E20" s="7"/>
      <c r="F20" s="9"/>
      <c r="G20" s="7"/>
      <c r="H20" s="9"/>
    </row>
    <row r="21" spans="1:16" ht="12.75">
      <c r="A21" s="6">
        <v>4</v>
      </c>
      <c r="B21" s="6" t="s">
        <v>88</v>
      </c>
      <c r="C21" s="6" t="s">
        <v>45</v>
      </c>
      <c r="D21" s="6" t="s">
        <v>89</v>
      </c>
      <c r="E21" s="6" t="s">
        <v>79</v>
      </c>
      <c r="F21" s="8">
        <v>97.2</v>
      </c>
      <c r="G21" s="11"/>
      <c r="H21" s="10">
        <f>ROUND((G21*F21),2)</f>
        <v>0</v>
      </c>
      <c r="O21">
        <f>rekapitulace!H8</f>
        <v>21</v>
      </c>
      <c r="P21">
        <f>O21/100*H21</f>
        <v>0</v>
      </c>
    </row>
    <row r="22" ht="12.75">
      <c r="D22" s="12" t="s">
        <v>90</v>
      </c>
    </row>
    <row r="23" spans="1:16" ht="12.75">
      <c r="A23" s="6">
        <v>5</v>
      </c>
      <c r="B23" s="6" t="s">
        <v>91</v>
      </c>
      <c r="C23" s="6" t="s">
        <v>45</v>
      </c>
      <c r="D23" s="6" t="s">
        <v>92</v>
      </c>
      <c r="E23" s="6" t="s">
        <v>79</v>
      </c>
      <c r="F23" s="8">
        <v>137.7</v>
      </c>
      <c r="G23" s="11"/>
      <c r="H23" s="10">
        <f>ROUND((G23*F23),2)</f>
        <v>0</v>
      </c>
      <c r="O23">
        <f>rekapitulace!H8</f>
        <v>21</v>
      </c>
      <c r="P23">
        <f>O23/100*H23</f>
        <v>0</v>
      </c>
    </row>
    <row r="24" ht="12.75">
      <c r="D24" s="12" t="s">
        <v>93</v>
      </c>
    </row>
    <row r="25" spans="1:16" ht="12.75">
      <c r="A25" s="6">
        <v>6</v>
      </c>
      <c r="B25" s="6" t="s">
        <v>94</v>
      </c>
      <c r="C25" s="6" t="s">
        <v>45</v>
      </c>
      <c r="D25" s="6" t="s">
        <v>95</v>
      </c>
      <c r="E25" s="6" t="s">
        <v>79</v>
      </c>
      <c r="F25" s="8">
        <v>600</v>
      </c>
      <c r="G25" s="11"/>
      <c r="H25" s="10">
        <f>ROUND((G25*F25),2)</f>
        <v>0</v>
      </c>
      <c r="O25">
        <f>rekapitulace!H8</f>
        <v>21</v>
      </c>
      <c r="P25">
        <f>O25/100*H25</f>
        <v>0</v>
      </c>
    </row>
    <row r="26" ht="12.75">
      <c r="D26" s="12" t="s">
        <v>96</v>
      </c>
    </row>
    <row r="27" spans="1:16" ht="25.5">
      <c r="A27" s="6">
        <v>7</v>
      </c>
      <c r="B27" s="6" t="s">
        <v>97</v>
      </c>
      <c r="C27" s="6" t="s">
        <v>45</v>
      </c>
      <c r="D27" s="6" t="s">
        <v>98</v>
      </c>
      <c r="E27" s="6" t="s">
        <v>79</v>
      </c>
      <c r="F27" s="8">
        <v>344</v>
      </c>
      <c r="G27" s="11"/>
      <c r="H27" s="10">
        <f>ROUND((G27*F27),2)</f>
        <v>0</v>
      </c>
      <c r="O27">
        <f>rekapitulace!H8</f>
        <v>21</v>
      </c>
      <c r="P27">
        <f>O27/100*H27</f>
        <v>0</v>
      </c>
    </row>
    <row r="28" ht="12.75">
      <c r="D28" s="12" t="s">
        <v>99</v>
      </c>
    </row>
    <row r="29" spans="1:16" ht="12.75">
      <c r="A29" s="6">
        <v>8</v>
      </c>
      <c r="B29" s="6" t="s">
        <v>100</v>
      </c>
      <c r="C29" s="6" t="s">
        <v>45</v>
      </c>
      <c r="D29" s="6" t="s">
        <v>101</v>
      </c>
      <c r="E29" s="6" t="s">
        <v>79</v>
      </c>
      <c r="F29" s="8">
        <v>4648.1</v>
      </c>
      <c r="G29" s="11"/>
      <c r="H29" s="10">
        <f>ROUND((G29*F29),2)</f>
        <v>0</v>
      </c>
      <c r="O29">
        <f>rekapitulace!H8</f>
        <v>21</v>
      </c>
      <c r="P29">
        <f>O29/100*H29</f>
        <v>0</v>
      </c>
    </row>
    <row r="30" ht="38.25">
      <c r="D30" s="12" t="s">
        <v>102</v>
      </c>
    </row>
    <row r="31" spans="1:16" ht="12.75">
      <c r="A31" s="6">
        <v>9</v>
      </c>
      <c r="B31" s="6" t="s">
        <v>103</v>
      </c>
      <c r="C31" s="6" t="s">
        <v>45</v>
      </c>
      <c r="D31" s="6" t="s">
        <v>104</v>
      </c>
      <c r="E31" s="6" t="s">
        <v>79</v>
      </c>
      <c r="F31" s="8">
        <v>4216.1</v>
      </c>
      <c r="G31" s="11"/>
      <c r="H31" s="10">
        <f>ROUND((G31*F31),2)</f>
        <v>0</v>
      </c>
      <c r="O31">
        <f>rekapitulace!H8</f>
        <v>21</v>
      </c>
      <c r="P31">
        <f>O31/100*H31</f>
        <v>0</v>
      </c>
    </row>
    <row r="32" ht="38.25">
      <c r="D32" s="12" t="s">
        <v>105</v>
      </c>
    </row>
    <row r="33" spans="1:16" ht="12.75">
      <c r="A33" s="6">
        <v>10</v>
      </c>
      <c r="B33" s="6" t="s">
        <v>106</v>
      </c>
      <c r="C33" s="6" t="s">
        <v>45</v>
      </c>
      <c r="D33" s="6" t="s">
        <v>107</v>
      </c>
      <c r="E33" s="6" t="s">
        <v>79</v>
      </c>
      <c r="F33" s="8">
        <v>342.68</v>
      </c>
      <c r="G33" s="11"/>
      <c r="H33" s="10">
        <f>ROUND((G33*F33),2)</f>
        <v>0</v>
      </c>
      <c r="O33">
        <f>rekapitulace!H8</f>
        <v>21</v>
      </c>
      <c r="P33">
        <f>O33/100*H33</f>
        <v>0</v>
      </c>
    </row>
    <row r="34" ht="12.75">
      <c r="D34" s="12" t="s">
        <v>108</v>
      </c>
    </row>
    <row r="35" spans="1:16" ht="12.75">
      <c r="A35" s="6">
        <v>11</v>
      </c>
      <c r="B35" s="6" t="s">
        <v>109</v>
      </c>
      <c r="C35" s="6" t="s">
        <v>45</v>
      </c>
      <c r="D35" s="6" t="s">
        <v>110</v>
      </c>
      <c r="E35" s="6" t="s">
        <v>79</v>
      </c>
      <c r="F35" s="8">
        <v>1376</v>
      </c>
      <c r="G35" s="11"/>
      <c r="H35" s="10">
        <f>ROUND((G35*F35),2)</f>
        <v>0</v>
      </c>
      <c r="O35">
        <f>rekapitulace!H8</f>
        <v>21</v>
      </c>
      <c r="P35">
        <f>O35/100*H35</f>
        <v>0</v>
      </c>
    </row>
    <row r="36" ht="38.25">
      <c r="D36" s="12" t="s">
        <v>111</v>
      </c>
    </row>
    <row r="37" spans="1:16" ht="12.75">
      <c r="A37" s="6">
        <v>12</v>
      </c>
      <c r="B37" s="6" t="s">
        <v>112</v>
      </c>
      <c r="C37" s="6" t="s">
        <v>45</v>
      </c>
      <c r="D37" s="6" t="s">
        <v>113</v>
      </c>
      <c r="E37" s="6" t="s">
        <v>114</v>
      </c>
      <c r="F37" s="8">
        <v>810</v>
      </c>
      <c r="G37" s="11"/>
      <c r="H37" s="10">
        <f>ROUND((G37*F37),2)</f>
        <v>0</v>
      </c>
      <c r="O37">
        <f>rekapitulace!H8</f>
        <v>21</v>
      </c>
      <c r="P37">
        <f>O37/100*H37</f>
        <v>0</v>
      </c>
    </row>
    <row r="38" ht="12.75">
      <c r="D38" s="12" t="s">
        <v>115</v>
      </c>
    </row>
    <row r="39" spans="1:16" ht="12.75">
      <c r="A39" s="6">
        <v>13</v>
      </c>
      <c r="B39" s="6" t="s">
        <v>116</v>
      </c>
      <c r="C39" s="6" t="s">
        <v>45</v>
      </c>
      <c r="D39" s="6" t="s">
        <v>117</v>
      </c>
      <c r="E39" s="6" t="s">
        <v>79</v>
      </c>
      <c r="F39" s="8">
        <v>514</v>
      </c>
      <c r="G39" s="11"/>
      <c r="H39" s="10">
        <f>ROUND((G39*F39),2)</f>
        <v>0</v>
      </c>
      <c r="O39">
        <f>rekapitulace!H8</f>
        <v>21</v>
      </c>
      <c r="P39">
        <f>O39/100*H39</f>
        <v>0</v>
      </c>
    </row>
    <row r="40" ht="12.75">
      <c r="D40" s="12" t="s">
        <v>118</v>
      </c>
    </row>
    <row r="41" spans="1:16" ht="12.75">
      <c r="A41" s="6">
        <v>14</v>
      </c>
      <c r="B41" s="6" t="s">
        <v>119</v>
      </c>
      <c r="C41" s="6" t="s">
        <v>45</v>
      </c>
      <c r="D41" s="6" t="s">
        <v>120</v>
      </c>
      <c r="E41" s="6" t="s">
        <v>114</v>
      </c>
      <c r="F41" s="8">
        <v>5140</v>
      </c>
      <c r="G41" s="11"/>
      <c r="H41" s="10">
        <f>ROUND((G41*F41),2)</f>
        <v>0</v>
      </c>
      <c r="O41">
        <f>rekapitulace!H8</f>
        <v>21</v>
      </c>
      <c r="P41">
        <f>O41/100*H41</f>
        <v>0</v>
      </c>
    </row>
    <row r="42" ht="12.75">
      <c r="D42" s="12" t="s">
        <v>121</v>
      </c>
    </row>
    <row r="43" spans="1:16" ht="12.75" customHeight="1">
      <c r="A43" s="13"/>
      <c r="B43" s="13"/>
      <c r="C43" s="13" t="s">
        <v>25</v>
      </c>
      <c r="D43" s="13" t="s">
        <v>87</v>
      </c>
      <c r="E43" s="13"/>
      <c r="F43" s="13"/>
      <c r="G43" s="13"/>
      <c r="H43" s="13">
        <f>SUM(H21:H42)</f>
        <v>0</v>
      </c>
      <c r="P43">
        <f>ROUND(SUM(P21:P42),2)</f>
        <v>0</v>
      </c>
    </row>
    <row r="45" spans="1:8" ht="12.75" customHeight="1">
      <c r="A45" s="7"/>
      <c r="B45" s="7"/>
      <c r="C45" s="7" t="s">
        <v>35</v>
      </c>
      <c r="D45" s="7" t="s">
        <v>122</v>
      </c>
      <c r="E45" s="7"/>
      <c r="F45" s="9"/>
      <c r="G45" s="7"/>
      <c r="H45" s="9"/>
    </row>
    <row r="46" spans="1:16" ht="25.5">
      <c r="A46" s="6">
        <v>15</v>
      </c>
      <c r="B46" s="6" t="s">
        <v>123</v>
      </c>
      <c r="C46" s="6" t="s">
        <v>45</v>
      </c>
      <c r="D46" s="6" t="s">
        <v>124</v>
      </c>
      <c r="E46" s="6" t="s">
        <v>79</v>
      </c>
      <c r="F46" s="8">
        <v>1233.648</v>
      </c>
      <c r="G46" s="11"/>
      <c r="H46" s="10">
        <f>ROUND((G46*F46),2)</f>
        <v>0</v>
      </c>
      <c r="O46">
        <f>rekapitulace!H8</f>
        <v>21</v>
      </c>
      <c r="P46">
        <f>O46/100*H46</f>
        <v>0</v>
      </c>
    </row>
    <row r="47" ht="12.75">
      <c r="D47" s="12" t="s">
        <v>125</v>
      </c>
    </row>
    <row r="48" spans="1:16" ht="12.75">
      <c r="A48" s="6">
        <v>16</v>
      </c>
      <c r="B48" s="6" t="s">
        <v>126</v>
      </c>
      <c r="C48" s="6" t="s">
        <v>45</v>
      </c>
      <c r="D48" s="6" t="s">
        <v>127</v>
      </c>
      <c r="E48" s="6" t="s">
        <v>82</v>
      </c>
      <c r="F48" s="8">
        <v>111.028</v>
      </c>
      <c r="G48" s="11"/>
      <c r="H48" s="10">
        <f>ROUND((G48*F48),2)</f>
        <v>0</v>
      </c>
      <c r="O48">
        <f>rekapitulace!H8</f>
        <v>21</v>
      </c>
      <c r="P48">
        <f>O48/100*H48</f>
        <v>0</v>
      </c>
    </row>
    <row r="49" ht="12.75">
      <c r="D49" s="12" t="s">
        <v>128</v>
      </c>
    </row>
    <row r="50" spans="1:16" ht="12.75">
      <c r="A50" s="6">
        <v>17</v>
      </c>
      <c r="B50" s="6" t="s">
        <v>129</v>
      </c>
      <c r="C50" s="6" t="s">
        <v>45</v>
      </c>
      <c r="D50" s="6" t="s">
        <v>130</v>
      </c>
      <c r="E50" s="6" t="s">
        <v>79</v>
      </c>
      <c r="F50" s="8">
        <v>1282.5</v>
      </c>
      <c r="G50" s="11"/>
      <c r="H50" s="10">
        <f>ROUND((G50*F50),2)</f>
        <v>0</v>
      </c>
      <c r="O50">
        <f>rekapitulace!H8</f>
        <v>21</v>
      </c>
      <c r="P50">
        <f>O50/100*H50</f>
        <v>0</v>
      </c>
    </row>
    <row r="51" ht="12.75">
      <c r="D51" s="12" t="s">
        <v>131</v>
      </c>
    </row>
    <row r="52" spans="1:16" ht="25.5">
      <c r="A52" s="6">
        <v>18</v>
      </c>
      <c r="B52" s="6" t="s">
        <v>132</v>
      </c>
      <c r="C52" s="6" t="s">
        <v>45</v>
      </c>
      <c r="D52" s="6" t="s">
        <v>133</v>
      </c>
      <c r="E52" s="6" t="s">
        <v>114</v>
      </c>
      <c r="F52" s="8">
        <v>4283.5</v>
      </c>
      <c r="G52" s="11"/>
      <c r="H52" s="10">
        <f>ROUND((G52*F52),2)</f>
        <v>0</v>
      </c>
      <c r="O52">
        <f>rekapitulace!H8</f>
        <v>21</v>
      </c>
      <c r="P52">
        <f>O52/100*H52</f>
        <v>0</v>
      </c>
    </row>
    <row r="53" ht="12.75">
      <c r="D53" s="12" t="s">
        <v>134</v>
      </c>
    </row>
    <row r="54" spans="1:16" ht="12.75" customHeight="1">
      <c r="A54" s="13"/>
      <c r="B54" s="13"/>
      <c r="C54" s="13" t="s">
        <v>35</v>
      </c>
      <c r="D54" s="13" t="s">
        <v>122</v>
      </c>
      <c r="E54" s="13"/>
      <c r="F54" s="13"/>
      <c r="G54" s="13"/>
      <c r="H54" s="13">
        <f>SUM(H46:H53)</f>
        <v>0</v>
      </c>
      <c r="P54">
        <f>ROUND(SUM(P46:P53),2)</f>
        <v>0</v>
      </c>
    </row>
    <row r="56" spans="1:8" ht="12.75" customHeight="1">
      <c r="A56" s="7"/>
      <c r="B56" s="7"/>
      <c r="C56" s="7" t="s">
        <v>36</v>
      </c>
      <c r="D56" s="7" t="s">
        <v>135</v>
      </c>
      <c r="E56" s="7"/>
      <c r="F56" s="9"/>
      <c r="G56" s="7"/>
      <c r="H56" s="9"/>
    </row>
    <row r="57" spans="1:16" ht="12.75">
      <c r="A57" s="6">
        <v>19</v>
      </c>
      <c r="B57" s="6" t="s">
        <v>136</v>
      </c>
      <c r="C57" s="6" t="s">
        <v>45</v>
      </c>
      <c r="D57" s="6" t="s">
        <v>137</v>
      </c>
      <c r="E57" s="6" t="s">
        <v>79</v>
      </c>
      <c r="F57" s="8">
        <v>1336.452</v>
      </c>
      <c r="G57" s="11"/>
      <c r="H57" s="10">
        <f>ROUND((G57*F57),2)</f>
        <v>0</v>
      </c>
      <c r="O57">
        <f>rekapitulace!H8</f>
        <v>21</v>
      </c>
      <c r="P57">
        <f>O57/100*H57</f>
        <v>0</v>
      </c>
    </row>
    <row r="58" ht="12.75">
      <c r="D58" s="12" t="s">
        <v>138</v>
      </c>
    </row>
    <row r="59" spans="1:16" ht="12.75">
      <c r="A59" s="6">
        <v>20</v>
      </c>
      <c r="B59" s="6" t="s">
        <v>139</v>
      </c>
      <c r="C59" s="6" t="s">
        <v>45</v>
      </c>
      <c r="D59" s="6" t="s">
        <v>140</v>
      </c>
      <c r="E59" s="6" t="s">
        <v>82</v>
      </c>
      <c r="F59" s="8">
        <v>133.645</v>
      </c>
      <c r="G59" s="11"/>
      <c r="H59" s="10">
        <f>ROUND((G59*F59),2)</f>
        <v>0</v>
      </c>
      <c r="O59">
        <f>rekapitulace!H8</f>
        <v>21</v>
      </c>
      <c r="P59">
        <f>O59/100*H59</f>
        <v>0</v>
      </c>
    </row>
    <row r="60" ht="12.75">
      <c r="D60" s="12" t="s">
        <v>141</v>
      </c>
    </row>
    <row r="61" spans="1:16" ht="12.75" customHeight="1">
      <c r="A61" s="13"/>
      <c r="B61" s="13"/>
      <c r="C61" s="13" t="s">
        <v>36</v>
      </c>
      <c r="D61" s="13" t="s">
        <v>135</v>
      </c>
      <c r="E61" s="13"/>
      <c r="F61" s="13"/>
      <c r="G61" s="13"/>
      <c r="H61" s="13">
        <f>SUM(H57:H60)</f>
        <v>0</v>
      </c>
      <c r="P61">
        <f>ROUND(SUM(P57:P60),2)</f>
        <v>0</v>
      </c>
    </row>
    <row r="63" spans="1:8" ht="12.75" customHeight="1">
      <c r="A63" s="7"/>
      <c r="B63" s="7"/>
      <c r="C63" s="7" t="s">
        <v>37</v>
      </c>
      <c r="D63" s="7" t="s">
        <v>142</v>
      </c>
      <c r="E63" s="7"/>
      <c r="F63" s="9"/>
      <c r="G63" s="7"/>
      <c r="H63" s="9"/>
    </row>
    <row r="64" spans="1:16" ht="12.75">
      <c r="A64" s="6">
        <v>21</v>
      </c>
      <c r="B64" s="6" t="s">
        <v>143</v>
      </c>
      <c r="C64" s="6" t="s">
        <v>45</v>
      </c>
      <c r="D64" s="6" t="s">
        <v>144</v>
      </c>
      <c r="E64" s="6" t="s">
        <v>79</v>
      </c>
      <c r="F64" s="8">
        <v>275</v>
      </c>
      <c r="G64" s="11"/>
      <c r="H64" s="10">
        <f>ROUND((G64*F64),2)</f>
        <v>0</v>
      </c>
      <c r="O64">
        <f>rekapitulace!H8</f>
        <v>21</v>
      </c>
      <c r="P64">
        <f>O64/100*H64</f>
        <v>0</v>
      </c>
    </row>
    <row r="65" ht="12.75">
      <c r="D65" s="12" t="s">
        <v>145</v>
      </c>
    </row>
    <row r="66" spans="1:16" ht="12.75">
      <c r="A66" s="6">
        <v>22</v>
      </c>
      <c r="B66" s="6" t="s">
        <v>146</v>
      </c>
      <c r="C66" s="6" t="s">
        <v>45</v>
      </c>
      <c r="D66" s="6" t="s">
        <v>147</v>
      </c>
      <c r="E66" s="6" t="s">
        <v>79</v>
      </c>
      <c r="F66" s="8">
        <v>36.1</v>
      </c>
      <c r="G66" s="11"/>
      <c r="H66" s="10">
        <f>ROUND((G66*F66),2)</f>
        <v>0</v>
      </c>
      <c r="O66">
        <f>rekapitulace!H8</f>
        <v>21</v>
      </c>
      <c r="P66">
        <f>O66/100*H66</f>
        <v>0</v>
      </c>
    </row>
    <row r="67" ht="51">
      <c r="D67" s="12" t="s">
        <v>148</v>
      </c>
    </row>
    <row r="68" spans="1:16" ht="25.5">
      <c r="A68" s="6">
        <v>23</v>
      </c>
      <c r="B68" s="6" t="s">
        <v>149</v>
      </c>
      <c r="C68" s="6" t="s">
        <v>45</v>
      </c>
      <c r="D68" s="6" t="s">
        <v>150</v>
      </c>
      <c r="E68" s="6" t="s">
        <v>79</v>
      </c>
      <c r="F68" s="8">
        <v>50</v>
      </c>
      <c r="G68" s="11"/>
      <c r="H68" s="10">
        <f>ROUND((G68*F68),2)</f>
        <v>0</v>
      </c>
      <c r="O68">
        <f>rekapitulace!H8</f>
        <v>21</v>
      </c>
      <c r="P68">
        <f>O68/100*H68</f>
        <v>0</v>
      </c>
    </row>
    <row r="69" ht="12.75">
      <c r="D69" s="12" t="s">
        <v>151</v>
      </c>
    </row>
    <row r="70" spans="1:16" ht="12.75" customHeight="1">
      <c r="A70" s="13"/>
      <c r="B70" s="13"/>
      <c r="C70" s="13" t="s">
        <v>37</v>
      </c>
      <c r="D70" s="13" t="s">
        <v>142</v>
      </c>
      <c r="E70" s="13"/>
      <c r="F70" s="13"/>
      <c r="G70" s="13"/>
      <c r="H70" s="13">
        <f>SUM(H64:H69)</f>
        <v>0</v>
      </c>
      <c r="P70">
        <f>ROUND(SUM(P64:P69),2)</f>
        <v>0</v>
      </c>
    </row>
    <row r="72" spans="1:8" ht="12.75" customHeight="1">
      <c r="A72" s="7"/>
      <c r="B72" s="7"/>
      <c r="C72" s="7" t="s">
        <v>38</v>
      </c>
      <c r="D72" s="7" t="s">
        <v>152</v>
      </c>
      <c r="E72" s="7"/>
      <c r="F72" s="9"/>
      <c r="G72" s="7"/>
      <c r="H72" s="9"/>
    </row>
    <row r="73" spans="1:16" ht="12.75">
      <c r="A73" s="6">
        <v>24</v>
      </c>
      <c r="B73" s="6" t="s">
        <v>153</v>
      </c>
      <c r="C73" s="6" t="s">
        <v>45</v>
      </c>
      <c r="D73" s="6" t="s">
        <v>154</v>
      </c>
      <c r="E73" s="6" t="s">
        <v>79</v>
      </c>
      <c r="F73" s="8">
        <v>97.2</v>
      </c>
      <c r="G73" s="11"/>
      <c r="H73" s="10">
        <f>ROUND((G73*F73),2)</f>
        <v>0</v>
      </c>
      <c r="O73">
        <f>rekapitulace!H8</f>
        <v>21</v>
      </c>
      <c r="P73">
        <f>O73/100*H73</f>
        <v>0</v>
      </c>
    </row>
    <row r="74" ht="12.75">
      <c r="D74" s="12" t="s">
        <v>155</v>
      </c>
    </row>
    <row r="75" spans="1:16" ht="12.75">
      <c r="A75" s="6">
        <v>25</v>
      </c>
      <c r="B75" s="6" t="s">
        <v>156</v>
      </c>
      <c r="C75" s="6" t="s">
        <v>45</v>
      </c>
      <c r="D75" s="6" t="s">
        <v>157</v>
      </c>
      <c r="E75" s="6" t="s">
        <v>79</v>
      </c>
      <c r="F75" s="8">
        <v>137.7</v>
      </c>
      <c r="G75" s="11"/>
      <c r="H75" s="10">
        <f>ROUND((G75*F75),2)</f>
        <v>0</v>
      </c>
      <c r="O75">
        <f>rekapitulace!H8</f>
        <v>21</v>
      </c>
      <c r="P75">
        <f>O75/100*H75</f>
        <v>0</v>
      </c>
    </row>
    <row r="76" ht="12.75">
      <c r="D76" s="12" t="s">
        <v>158</v>
      </c>
    </row>
    <row r="77" spans="1:16" ht="12.75">
      <c r="A77" s="6">
        <v>26</v>
      </c>
      <c r="B77" s="6" t="s">
        <v>159</v>
      </c>
      <c r="C77" s="6" t="s">
        <v>45</v>
      </c>
      <c r="D77" s="6" t="s">
        <v>160</v>
      </c>
      <c r="E77" s="6" t="s">
        <v>79</v>
      </c>
      <c r="F77" s="8">
        <v>685.36</v>
      </c>
      <c r="G77" s="11"/>
      <c r="H77" s="10">
        <f>ROUND((G77*F77),2)</f>
        <v>0</v>
      </c>
      <c r="O77">
        <f>rekapitulace!H8</f>
        <v>21</v>
      </c>
      <c r="P77">
        <f>O77/100*H77</f>
        <v>0</v>
      </c>
    </row>
    <row r="78" ht="12.75">
      <c r="D78" s="12" t="s">
        <v>161</v>
      </c>
    </row>
    <row r="79" spans="1:16" ht="12.75">
      <c r="A79" s="6">
        <v>27</v>
      </c>
      <c r="B79" s="6" t="s">
        <v>162</v>
      </c>
      <c r="C79" s="6" t="s">
        <v>45</v>
      </c>
      <c r="D79" s="6" t="s">
        <v>163</v>
      </c>
      <c r="E79" s="6" t="s">
        <v>114</v>
      </c>
      <c r="F79" s="8">
        <v>810</v>
      </c>
      <c r="G79" s="11"/>
      <c r="H79" s="10">
        <f>ROUND((G79*F79),2)</f>
        <v>0</v>
      </c>
      <c r="O79">
        <f>rekapitulace!H8</f>
        <v>21</v>
      </c>
      <c r="P79">
        <f>O79/100*H79</f>
        <v>0</v>
      </c>
    </row>
    <row r="80" ht="12.75">
      <c r="D80" s="12" t="s">
        <v>164</v>
      </c>
    </row>
    <row r="81" spans="1:16" ht="12.75" customHeight="1">
      <c r="A81" s="13"/>
      <c r="B81" s="13"/>
      <c r="C81" s="13" t="s">
        <v>38</v>
      </c>
      <c r="D81" s="13" t="s">
        <v>152</v>
      </c>
      <c r="E81" s="13"/>
      <c r="F81" s="13"/>
      <c r="G81" s="13"/>
      <c r="H81" s="13">
        <f>SUM(H73:H80)</f>
        <v>0</v>
      </c>
      <c r="P81">
        <f>ROUND(SUM(P73:P80),2)</f>
        <v>0</v>
      </c>
    </row>
    <row r="83" spans="1:8" ht="12.75" customHeight="1">
      <c r="A83" s="7"/>
      <c r="B83" s="7"/>
      <c r="C83" s="7" t="s">
        <v>40</v>
      </c>
      <c r="D83" s="7" t="s">
        <v>165</v>
      </c>
      <c r="E83" s="7"/>
      <c r="F83" s="9"/>
      <c r="G83" s="7"/>
      <c r="H83" s="9"/>
    </row>
    <row r="84" spans="1:16" ht="12.75">
      <c r="A84" s="6">
        <v>28</v>
      </c>
      <c r="B84" s="6" t="s">
        <v>166</v>
      </c>
      <c r="C84" s="6" t="s">
        <v>45</v>
      </c>
      <c r="D84" s="6" t="s">
        <v>167</v>
      </c>
      <c r="E84" s="6" t="s">
        <v>114</v>
      </c>
      <c r="F84" s="8">
        <v>12166</v>
      </c>
      <c r="G84" s="11"/>
      <c r="H84" s="10">
        <f>ROUND((G84*F84),2)</f>
        <v>0</v>
      </c>
      <c r="O84">
        <f>rekapitulace!H8</f>
        <v>21</v>
      </c>
      <c r="P84">
        <f>O84/100*H84</f>
        <v>0</v>
      </c>
    </row>
    <row r="85" ht="12.75">
      <c r="D85" s="12" t="s">
        <v>168</v>
      </c>
    </row>
    <row r="86" spans="1:16" ht="38.25">
      <c r="A86" s="6">
        <v>29</v>
      </c>
      <c r="B86" s="6" t="s">
        <v>169</v>
      </c>
      <c r="C86" s="6" t="s">
        <v>45</v>
      </c>
      <c r="D86" s="6" t="s">
        <v>170</v>
      </c>
      <c r="E86" s="6" t="s">
        <v>171</v>
      </c>
      <c r="F86" s="8">
        <v>2</v>
      </c>
      <c r="G86" s="11"/>
      <c r="H86" s="10">
        <f>ROUND((G86*F86),2)</f>
        <v>0</v>
      </c>
      <c r="O86">
        <f>rekapitulace!H8</f>
        <v>21</v>
      </c>
      <c r="P86">
        <f>O86/100*H86</f>
        <v>0</v>
      </c>
    </row>
    <row r="87" ht="12.75">
      <c r="D87" s="12" t="s">
        <v>172</v>
      </c>
    </row>
    <row r="88" spans="1:16" ht="12.75" customHeight="1">
      <c r="A88" s="13"/>
      <c r="B88" s="13"/>
      <c r="C88" s="13" t="s">
        <v>40</v>
      </c>
      <c r="D88" s="13" t="s">
        <v>165</v>
      </c>
      <c r="E88" s="13"/>
      <c r="F88" s="13"/>
      <c r="G88" s="13"/>
      <c r="H88" s="13">
        <f>SUM(H84:H87)</f>
        <v>0</v>
      </c>
      <c r="P88">
        <f>ROUND(SUM(P84:P87),2)</f>
        <v>0</v>
      </c>
    </row>
    <row r="90" spans="1:8" ht="12.75" customHeight="1">
      <c r="A90" s="7"/>
      <c r="B90" s="7"/>
      <c r="C90" s="7" t="s">
        <v>41</v>
      </c>
      <c r="D90" s="7" t="s">
        <v>173</v>
      </c>
      <c r="E90" s="7"/>
      <c r="F90" s="9"/>
      <c r="G90" s="7"/>
      <c r="H90" s="9"/>
    </row>
    <row r="91" spans="1:16" ht="12.75">
      <c r="A91" s="6">
        <v>30</v>
      </c>
      <c r="B91" s="6" t="s">
        <v>174</v>
      </c>
      <c r="C91" s="6" t="s">
        <v>45</v>
      </c>
      <c r="D91" s="6" t="s">
        <v>175</v>
      </c>
      <c r="E91" s="6" t="s">
        <v>176</v>
      </c>
      <c r="F91" s="8">
        <v>4</v>
      </c>
      <c r="G91" s="11"/>
      <c r="H91" s="10">
        <f>ROUND((G91*F91),2)</f>
        <v>0</v>
      </c>
      <c r="O91">
        <f>rekapitulace!H8</f>
        <v>21</v>
      </c>
      <c r="P91">
        <f>O91/100*H91</f>
        <v>0</v>
      </c>
    </row>
    <row r="92" ht="12.75">
      <c r="D92" s="12" t="s">
        <v>177</v>
      </c>
    </row>
    <row r="93" spans="1:16" ht="12.75">
      <c r="A93" s="6">
        <v>31</v>
      </c>
      <c r="B93" s="6" t="s">
        <v>178</v>
      </c>
      <c r="C93" s="6" t="s">
        <v>45</v>
      </c>
      <c r="D93" s="6" t="s">
        <v>179</v>
      </c>
      <c r="E93" s="6" t="s">
        <v>176</v>
      </c>
      <c r="F93" s="8">
        <v>42</v>
      </c>
      <c r="G93" s="11"/>
      <c r="H93" s="10">
        <f>ROUND((G93*F93),2)</f>
        <v>0</v>
      </c>
      <c r="O93">
        <f>rekapitulace!H8</f>
        <v>21</v>
      </c>
      <c r="P93">
        <f>O93/100*H93</f>
        <v>0</v>
      </c>
    </row>
    <row r="94" ht="12.75">
      <c r="D94" s="12" t="s">
        <v>180</v>
      </c>
    </row>
    <row r="95" spans="1:16" ht="12.75">
      <c r="A95" s="6">
        <v>32</v>
      </c>
      <c r="B95" s="6" t="s">
        <v>181</v>
      </c>
      <c r="C95" s="6" t="s">
        <v>45</v>
      </c>
      <c r="D95" s="6" t="s">
        <v>182</v>
      </c>
      <c r="E95" s="6" t="s">
        <v>176</v>
      </c>
      <c r="F95" s="8">
        <v>1713</v>
      </c>
      <c r="G95" s="11"/>
      <c r="H95" s="10">
        <f>ROUND((G95*F95),2)</f>
        <v>0</v>
      </c>
      <c r="O95">
        <f>rekapitulace!H8</f>
        <v>21</v>
      </c>
      <c r="P95">
        <f>O95/100*H95</f>
        <v>0</v>
      </c>
    </row>
    <row r="96" ht="12.75">
      <c r="D96" s="12" t="s">
        <v>183</v>
      </c>
    </row>
    <row r="97" spans="1:16" ht="12.75">
      <c r="A97" s="6">
        <v>33</v>
      </c>
      <c r="B97" s="6" t="s">
        <v>184</v>
      </c>
      <c r="C97" s="6" t="s">
        <v>45</v>
      </c>
      <c r="D97" s="6" t="s">
        <v>185</v>
      </c>
      <c r="E97" s="6" t="s">
        <v>171</v>
      </c>
      <c r="F97" s="8">
        <v>30</v>
      </c>
      <c r="G97" s="11"/>
      <c r="H97" s="10">
        <f>ROUND((G97*F97),2)</f>
        <v>0</v>
      </c>
      <c r="O97">
        <f>rekapitulace!H8</f>
        <v>21</v>
      </c>
      <c r="P97">
        <f>O97/100*H97</f>
        <v>0</v>
      </c>
    </row>
    <row r="98" ht="12.75">
      <c r="D98" s="12" t="s">
        <v>186</v>
      </c>
    </row>
    <row r="99" spans="1:16" ht="12.75">
      <c r="A99" s="6">
        <v>34</v>
      </c>
      <c r="B99" s="6" t="s">
        <v>187</v>
      </c>
      <c r="C99" s="6" t="s">
        <v>45</v>
      </c>
      <c r="D99" s="6" t="s">
        <v>188</v>
      </c>
      <c r="E99" s="6" t="s">
        <v>171</v>
      </c>
      <c r="F99" s="8">
        <v>6</v>
      </c>
      <c r="G99" s="11"/>
      <c r="H99" s="10">
        <f>ROUND((G99*F99),2)</f>
        <v>0</v>
      </c>
      <c r="O99">
        <f>rekapitulace!H8</f>
        <v>21</v>
      </c>
      <c r="P99">
        <f>O99/100*H99</f>
        <v>0</v>
      </c>
    </row>
    <row r="100" ht="12.75">
      <c r="D100" s="12" t="s">
        <v>189</v>
      </c>
    </row>
    <row r="101" spans="1:16" ht="12.75">
      <c r="A101" s="6">
        <v>35</v>
      </c>
      <c r="B101" s="6" t="s">
        <v>190</v>
      </c>
      <c r="C101" s="6" t="s">
        <v>45</v>
      </c>
      <c r="D101" s="6" t="s">
        <v>191</v>
      </c>
      <c r="E101" s="6" t="s">
        <v>171</v>
      </c>
      <c r="F101" s="8">
        <v>6</v>
      </c>
      <c r="G101" s="11"/>
      <c r="H101" s="10">
        <f>ROUND((G101*F101),2)</f>
        <v>0</v>
      </c>
      <c r="O101">
        <f>rekapitulace!H8</f>
        <v>21</v>
      </c>
      <c r="P101">
        <f>O101/100*H101</f>
        <v>0</v>
      </c>
    </row>
    <row r="102" ht="12.75">
      <c r="D102" s="12" t="s">
        <v>189</v>
      </c>
    </row>
    <row r="103" spans="1:16" ht="12.75">
      <c r="A103" s="6">
        <v>36</v>
      </c>
      <c r="B103" s="6" t="s">
        <v>192</v>
      </c>
      <c r="C103" s="6" t="s">
        <v>45</v>
      </c>
      <c r="D103" s="6" t="s">
        <v>193</v>
      </c>
      <c r="E103" s="6" t="s">
        <v>79</v>
      </c>
      <c r="F103" s="8">
        <v>14.7</v>
      </c>
      <c r="G103" s="11"/>
      <c r="H103" s="10">
        <f>ROUND((G103*F103),2)</f>
        <v>0</v>
      </c>
      <c r="O103">
        <f>rekapitulace!H8</f>
        <v>21</v>
      </c>
      <c r="P103">
        <f>O103/100*H103</f>
        <v>0</v>
      </c>
    </row>
    <row r="104" ht="12.75">
      <c r="D104" s="12" t="s">
        <v>194</v>
      </c>
    </row>
    <row r="105" spans="1:16" ht="12.75">
      <c r="A105" s="6">
        <v>37</v>
      </c>
      <c r="B105" s="6" t="s">
        <v>195</v>
      </c>
      <c r="C105" s="6" t="s">
        <v>45</v>
      </c>
      <c r="D105" s="6" t="s">
        <v>196</v>
      </c>
      <c r="E105" s="6" t="s">
        <v>79</v>
      </c>
      <c r="F105" s="8">
        <v>1.8</v>
      </c>
      <c r="G105" s="11"/>
      <c r="H105" s="10">
        <f>ROUND((G105*F105),2)</f>
        <v>0</v>
      </c>
      <c r="O105">
        <f>rekapitulace!H8</f>
        <v>21</v>
      </c>
      <c r="P105">
        <f>O105/100*H105</f>
        <v>0</v>
      </c>
    </row>
    <row r="106" ht="12.75">
      <c r="D106" s="12" t="s">
        <v>197</v>
      </c>
    </row>
    <row r="107" spans="1:16" ht="12.75" customHeight="1">
      <c r="A107" s="13"/>
      <c r="B107" s="13"/>
      <c r="C107" s="13" t="s">
        <v>41</v>
      </c>
      <c r="D107" s="13" t="s">
        <v>173</v>
      </c>
      <c r="E107" s="13"/>
      <c r="F107" s="13"/>
      <c r="G107" s="13"/>
      <c r="H107" s="13">
        <f>SUM(H91:H106)</f>
        <v>0</v>
      </c>
      <c r="P107">
        <f>ROUND(SUM(P91:P106),2)</f>
        <v>0</v>
      </c>
    </row>
    <row r="109" spans="1:8" ht="12.75" customHeight="1">
      <c r="A109" s="7"/>
      <c r="B109" s="7"/>
      <c r="C109" s="7" t="s">
        <v>199</v>
      </c>
      <c r="D109" s="7" t="s">
        <v>198</v>
      </c>
      <c r="E109" s="7"/>
      <c r="F109" s="9"/>
      <c r="G109" s="7"/>
      <c r="H109" s="9"/>
    </row>
    <row r="110" spans="1:16" ht="12.75">
      <c r="A110" s="6">
        <v>38</v>
      </c>
      <c r="B110" s="6" t="s">
        <v>200</v>
      </c>
      <c r="C110" s="6" t="s">
        <v>45</v>
      </c>
      <c r="D110" s="6" t="s">
        <v>201</v>
      </c>
      <c r="E110" s="6" t="s">
        <v>171</v>
      </c>
      <c r="F110" s="8">
        <v>4</v>
      </c>
      <c r="G110" s="11"/>
      <c r="H110" s="10">
        <f>ROUND((G110*F110),2)</f>
        <v>0</v>
      </c>
      <c r="O110">
        <f>rekapitulace!H8</f>
        <v>21</v>
      </c>
      <c r="P110">
        <f>O110/100*H110</f>
        <v>0</v>
      </c>
    </row>
    <row r="111" ht="12.75">
      <c r="D111" s="12" t="s">
        <v>202</v>
      </c>
    </row>
    <row r="112" spans="1:16" ht="12.75">
      <c r="A112" s="6">
        <v>39</v>
      </c>
      <c r="B112" s="6" t="s">
        <v>203</v>
      </c>
      <c r="C112" s="6" t="s">
        <v>45</v>
      </c>
      <c r="D112" s="6" t="s">
        <v>204</v>
      </c>
      <c r="E112" s="6" t="s">
        <v>176</v>
      </c>
      <c r="F112" s="8">
        <v>31</v>
      </c>
      <c r="G112" s="11"/>
      <c r="H112" s="10">
        <f>ROUND((G112*F112),2)</f>
        <v>0</v>
      </c>
      <c r="O112">
        <f>rekapitulace!H8</f>
        <v>21</v>
      </c>
      <c r="P112">
        <f>O112/100*H112</f>
        <v>0</v>
      </c>
    </row>
    <row r="113" ht="12.75">
      <c r="D113" s="12" t="s">
        <v>205</v>
      </c>
    </row>
    <row r="114" spans="1:16" ht="25.5">
      <c r="A114" s="6">
        <v>40</v>
      </c>
      <c r="B114" s="6" t="s">
        <v>206</v>
      </c>
      <c r="C114" s="6" t="s">
        <v>45</v>
      </c>
      <c r="D114" s="6" t="s">
        <v>207</v>
      </c>
      <c r="E114" s="6" t="s">
        <v>114</v>
      </c>
      <c r="F114" s="8">
        <v>18</v>
      </c>
      <c r="G114" s="11"/>
      <c r="H114" s="10">
        <f>ROUND((G114*F114),2)</f>
        <v>0</v>
      </c>
      <c r="O114">
        <f>rekapitulace!H8</f>
        <v>21</v>
      </c>
      <c r="P114">
        <f>O114/100*H114</f>
        <v>0</v>
      </c>
    </row>
    <row r="115" ht="12.75">
      <c r="D115" s="12" t="s">
        <v>208</v>
      </c>
    </row>
    <row r="116" spans="1:16" ht="25.5">
      <c r="A116" s="6">
        <v>41</v>
      </c>
      <c r="B116" s="6" t="s">
        <v>209</v>
      </c>
      <c r="C116" s="6" t="s">
        <v>45</v>
      </c>
      <c r="D116" s="6" t="s">
        <v>210</v>
      </c>
      <c r="E116" s="6" t="s">
        <v>114</v>
      </c>
      <c r="F116" s="8">
        <v>120</v>
      </c>
      <c r="G116" s="11"/>
      <c r="H116" s="10">
        <f>ROUND((G116*F116),2)</f>
        <v>0</v>
      </c>
      <c r="O116">
        <f>rekapitulace!H8</f>
        <v>21</v>
      </c>
      <c r="P116">
        <f>O116/100*H116</f>
        <v>0</v>
      </c>
    </row>
    <row r="117" ht="12.75">
      <c r="D117" s="12" t="s">
        <v>211</v>
      </c>
    </row>
    <row r="118" spans="1:16" ht="25.5">
      <c r="A118" s="6">
        <v>42</v>
      </c>
      <c r="B118" s="6" t="s">
        <v>212</v>
      </c>
      <c r="C118" s="6" t="s">
        <v>45</v>
      </c>
      <c r="D118" s="6" t="s">
        <v>213</v>
      </c>
      <c r="E118" s="6" t="s">
        <v>214</v>
      </c>
      <c r="F118" s="8">
        <v>60</v>
      </c>
      <c r="G118" s="11"/>
      <c r="H118" s="10">
        <f>ROUND((G118*F118),2)</f>
        <v>0</v>
      </c>
      <c r="O118">
        <f>rekapitulace!H8</f>
        <v>21</v>
      </c>
      <c r="P118">
        <f>O118/100*H118</f>
        <v>0</v>
      </c>
    </row>
    <row r="119" ht="12.75">
      <c r="D119" s="12" t="s">
        <v>215</v>
      </c>
    </row>
    <row r="120" spans="1:16" ht="12.75">
      <c r="A120" s="6">
        <v>43</v>
      </c>
      <c r="B120" s="6" t="s">
        <v>216</v>
      </c>
      <c r="C120" s="6" t="s">
        <v>45</v>
      </c>
      <c r="D120" s="6" t="s">
        <v>217</v>
      </c>
      <c r="E120" s="6" t="s">
        <v>79</v>
      </c>
      <c r="F120" s="8">
        <v>3.184</v>
      </c>
      <c r="G120" s="11"/>
      <c r="H120" s="10">
        <f>ROUND((G120*F120),2)</f>
        <v>0</v>
      </c>
      <c r="O120">
        <f>rekapitulace!H8</f>
        <v>21</v>
      </c>
      <c r="P120">
        <f>O120/100*H120</f>
        <v>0</v>
      </c>
    </row>
    <row r="121" ht="12.75">
      <c r="D121" s="12" t="s">
        <v>218</v>
      </c>
    </row>
    <row r="122" spans="1:16" ht="12.75" customHeight="1">
      <c r="A122" s="13"/>
      <c r="B122" s="13"/>
      <c r="C122" s="13" t="s">
        <v>199</v>
      </c>
      <c r="D122" s="13" t="s">
        <v>198</v>
      </c>
      <c r="E122" s="13"/>
      <c r="F122" s="13"/>
      <c r="G122" s="13"/>
      <c r="H122" s="13">
        <f>SUM(H110:H121)</f>
        <v>0</v>
      </c>
      <c r="P122">
        <f>ROUND(SUM(P110:P121),2)</f>
        <v>0</v>
      </c>
    </row>
    <row r="124" spans="1:16" ht="12.75" customHeight="1">
      <c r="A124" s="13"/>
      <c r="B124" s="13"/>
      <c r="C124" s="13"/>
      <c r="D124" s="13" t="s">
        <v>72</v>
      </c>
      <c r="E124" s="13"/>
      <c r="F124" s="13"/>
      <c r="G124" s="13"/>
      <c r="H124" s="13">
        <f>+H18+H43+H54+H61+H70+H81+H88+H107+H122</f>
        <v>0</v>
      </c>
      <c r="P124">
        <f>+P18+P43+P54+P61+P70+P81+P88+P107+P122</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P3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239</v>
      </c>
      <c r="D5" s="5" t="s">
        <v>240</v>
      </c>
      <c r="E5" s="5"/>
    </row>
    <row r="6" spans="1:5" ht="12.75" customHeight="1">
      <c r="A6" t="s">
        <v>18</v>
      </c>
      <c r="C6" s="5" t="s">
        <v>1692</v>
      </c>
      <c r="D6" s="5" t="s">
        <v>1693</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1449</v>
      </c>
      <c r="D11" s="7" t="s">
        <v>1448</v>
      </c>
      <c r="E11" s="7"/>
      <c r="F11" s="9"/>
      <c r="G11" s="7"/>
      <c r="H11" s="9"/>
    </row>
    <row r="12" spans="1:16" ht="76.5">
      <c r="A12" s="6">
        <v>1</v>
      </c>
      <c r="B12" s="6" t="s">
        <v>1450</v>
      </c>
      <c r="C12" s="6" t="s">
        <v>45</v>
      </c>
      <c r="D12" s="6" t="s">
        <v>1694</v>
      </c>
      <c r="E12" s="6" t="s">
        <v>214</v>
      </c>
      <c r="F12" s="8">
        <v>70</v>
      </c>
      <c r="G12" s="11"/>
      <c r="H12" s="10">
        <f>ROUND((G12*F12),2)</f>
        <v>0</v>
      </c>
      <c r="O12">
        <f>rekapitulace!H8</f>
        <v>21</v>
      </c>
      <c r="P12">
        <f>O12/100*H12</f>
        <v>0</v>
      </c>
    </row>
    <row r="13" spans="1:16" ht="89.25">
      <c r="A13" s="6">
        <v>2</v>
      </c>
      <c r="B13" s="6" t="s">
        <v>1695</v>
      </c>
      <c r="C13" s="6" t="s">
        <v>45</v>
      </c>
      <c r="D13" s="6" t="s">
        <v>1696</v>
      </c>
      <c r="E13" s="6" t="s">
        <v>214</v>
      </c>
      <c r="F13" s="8">
        <v>120</v>
      </c>
      <c r="G13" s="11"/>
      <c r="H13" s="10">
        <f>ROUND((G13*F13),2)</f>
        <v>0</v>
      </c>
      <c r="O13">
        <f>rekapitulace!H8</f>
        <v>21</v>
      </c>
      <c r="P13">
        <f>O13/100*H13</f>
        <v>0</v>
      </c>
    </row>
    <row r="14" spans="1:16" ht="89.25">
      <c r="A14" s="6">
        <v>3</v>
      </c>
      <c r="B14" s="6" t="s">
        <v>1452</v>
      </c>
      <c r="C14" s="6" t="s">
        <v>45</v>
      </c>
      <c r="D14" s="6" t="s">
        <v>1453</v>
      </c>
      <c r="E14" s="6" t="s">
        <v>214</v>
      </c>
      <c r="F14" s="8">
        <v>70</v>
      </c>
      <c r="G14" s="11"/>
      <c r="H14" s="10">
        <f>ROUND((G14*F14),2)</f>
        <v>0</v>
      </c>
      <c r="O14">
        <f>rekapitulace!H8</f>
        <v>21</v>
      </c>
      <c r="P14">
        <f>O14/100*H14</f>
        <v>0</v>
      </c>
    </row>
    <row r="15" spans="1:16" ht="76.5">
      <c r="A15" s="6">
        <v>4</v>
      </c>
      <c r="B15" s="6" t="s">
        <v>1454</v>
      </c>
      <c r="C15" s="6" t="s">
        <v>45</v>
      </c>
      <c r="D15" s="6" t="s">
        <v>1455</v>
      </c>
      <c r="E15" s="6" t="s">
        <v>214</v>
      </c>
      <c r="F15" s="8">
        <v>130</v>
      </c>
      <c r="G15" s="11"/>
      <c r="H15" s="10">
        <f>ROUND((G15*F15),2)</f>
        <v>0</v>
      </c>
      <c r="O15">
        <f>rekapitulace!H8</f>
        <v>21</v>
      </c>
      <c r="P15">
        <f>O15/100*H15</f>
        <v>0</v>
      </c>
    </row>
    <row r="16" spans="1:16" ht="12.75" customHeight="1">
      <c r="A16" s="13"/>
      <c r="B16" s="13"/>
      <c r="C16" s="13" t="s">
        <v>1449</v>
      </c>
      <c r="D16" s="13" t="s">
        <v>1448</v>
      </c>
      <c r="E16" s="13"/>
      <c r="F16" s="13"/>
      <c r="G16" s="13"/>
      <c r="H16" s="13">
        <f>SUM(H12:H15)</f>
        <v>0</v>
      </c>
      <c r="P16">
        <f>ROUND(SUM(P12:P15),2)</f>
        <v>0</v>
      </c>
    </row>
    <row r="18" spans="1:8" ht="12.75" customHeight="1">
      <c r="A18" s="7"/>
      <c r="B18" s="7"/>
      <c r="C18" s="7" t="s">
        <v>1457</v>
      </c>
      <c r="D18" s="7" t="s">
        <v>1456</v>
      </c>
      <c r="E18" s="7"/>
      <c r="F18" s="9"/>
      <c r="G18" s="7"/>
      <c r="H18" s="9"/>
    </row>
    <row r="19" spans="1:16" ht="165.75">
      <c r="A19" s="6">
        <v>5</v>
      </c>
      <c r="B19" s="6" t="s">
        <v>1458</v>
      </c>
      <c r="C19" s="6" t="s">
        <v>45</v>
      </c>
      <c r="D19" s="6" t="s">
        <v>1697</v>
      </c>
      <c r="E19" s="6" t="s">
        <v>214</v>
      </c>
      <c r="F19" s="8">
        <v>6650</v>
      </c>
      <c r="G19" s="11"/>
      <c r="H19" s="10">
        <f>ROUND((G19*F19),2)</f>
        <v>0</v>
      </c>
      <c r="O19">
        <f>rekapitulace!H8</f>
        <v>21</v>
      </c>
      <c r="P19">
        <f>O19/100*H19</f>
        <v>0</v>
      </c>
    </row>
    <row r="20" spans="1:16" ht="76.5">
      <c r="A20" s="6">
        <v>6</v>
      </c>
      <c r="B20" s="6" t="s">
        <v>1698</v>
      </c>
      <c r="C20" s="6" t="s">
        <v>45</v>
      </c>
      <c r="D20" s="6" t="s">
        <v>1699</v>
      </c>
      <c r="E20" s="6" t="s">
        <v>214</v>
      </c>
      <c r="F20" s="8">
        <v>130</v>
      </c>
      <c r="G20" s="11"/>
      <c r="H20" s="10">
        <f>ROUND((G20*F20),2)</f>
        <v>0</v>
      </c>
      <c r="O20">
        <f>rekapitulace!H8</f>
        <v>21</v>
      </c>
      <c r="P20">
        <f>O20/100*H20</f>
        <v>0</v>
      </c>
    </row>
    <row r="21" spans="1:16" ht="89.25">
      <c r="A21" s="6">
        <v>7</v>
      </c>
      <c r="B21" s="6" t="s">
        <v>1700</v>
      </c>
      <c r="C21" s="6" t="s">
        <v>45</v>
      </c>
      <c r="D21" s="6" t="s">
        <v>1701</v>
      </c>
      <c r="E21" s="6" t="s">
        <v>214</v>
      </c>
      <c r="F21" s="8">
        <v>190</v>
      </c>
      <c r="G21" s="11"/>
      <c r="H21" s="10">
        <f>ROUND((G21*F21),2)</f>
        <v>0</v>
      </c>
      <c r="O21">
        <f>rekapitulace!H8</f>
        <v>21</v>
      </c>
      <c r="P21">
        <f>O21/100*H21</f>
        <v>0</v>
      </c>
    </row>
    <row r="22" spans="1:16" ht="25.5">
      <c r="A22" s="6">
        <v>8</v>
      </c>
      <c r="B22" s="6" t="s">
        <v>1702</v>
      </c>
      <c r="C22" s="6" t="s">
        <v>45</v>
      </c>
      <c r="D22" s="6" t="s">
        <v>1703</v>
      </c>
      <c r="E22" s="6" t="s">
        <v>246</v>
      </c>
      <c r="F22" s="8">
        <v>1</v>
      </c>
      <c r="G22" s="11"/>
      <c r="H22" s="10">
        <f>ROUND((G22*F22),2)</f>
        <v>0</v>
      </c>
      <c r="O22">
        <f>rekapitulace!H8</f>
        <v>21</v>
      </c>
      <c r="P22">
        <f>O22/100*H22</f>
        <v>0</v>
      </c>
    </row>
    <row r="23" spans="1:16" ht="12.75" customHeight="1">
      <c r="A23" s="13"/>
      <c r="B23" s="13"/>
      <c r="C23" s="13" t="s">
        <v>1457</v>
      </c>
      <c r="D23" s="13" t="s">
        <v>1456</v>
      </c>
      <c r="E23" s="13"/>
      <c r="F23" s="13"/>
      <c r="G23" s="13"/>
      <c r="H23" s="13">
        <f>SUM(H19:H22)</f>
        <v>0</v>
      </c>
      <c r="P23">
        <f>ROUND(SUM(P19:P22),2)</f>
        <v>0</v>
      </c>
    </row>
    <row r="25" spans="1:8" ht="12.75" customHeight="1">
      <c r="A25" s="7"/>
      <c r="B25" s="7"/>
      <c r="C25" s="7" t="s">
        <v>1467</v>
      </c>
      <c r="D25" s="7" t="s">
        <v>1466</v>
      </c>
      <c r="E25" s="7"/>
      <c r="F25" s="9"/>
      <c r="G25" s="7"/>
      <c r="H25" s="9"/>
    </row>
    <row r="26" spans="1:16" ht="102">
      <c r="A26" s="6">
        <v>9</v>
      </c>
      <c r="B26" s="6" t="s">
        <v>1468</v>
      </c>
      <c r="C26" s="6" t="s">
        <v>45</v>
      </c>
      <c r="D26" s="6" t="s">
        <v>1704</v>
      </c>
      <c r="E26" s="6" t="s">
        <v>214</v>
      </c>
      <c r="F26" s="8">
        <v>720</v>
      </c>
      <c r="G26" s="11"/>
      <c r="H26" s="10">
        <f>ROUND((G26*F26),2)</f>
        <v>0</v>
      </c>
      <c r="O26">
        <f>rekapitulace!H8</f>
        <v>21</v>
      </c>
      <c r="P26">
        <f>O26/100*H26</f>
        <v>0</v>
      </c>
    </row>
    <row r="27" spans="1:16" ht="76.5">
      <c r="A27" s="6">
        <v>10</v>
      </c>
      <c r="B27" s="6" t="s">
        <v>1470</v>
      </c>
      <c r="C27" s="6" t="s">
        <v>45</v>
      </c>
      <c r="D27" s="6" t="s">
        <v>1705</v>
      </c>
      <c r="E27" s="6" t="s">
        <v>214</v>
      </c>
      <c r="F27" s="8">
        <v>110</v>
      </c>
      <c r="G27" s="11"/>
      <c r="H27" s="10">
        <f>ROUND((G27*F27),2)</f>
        <v>0</v>
      </c>
      <c r="O27">
        <f>rekapitulace!H8</f>
        <v>21</v>
      </c>
      <c r="P27">
        <f>O27/100*H27</f>
        <v>0</v>
      </c>
    </row>
    <row r="28" spans="1:16" ht="89.25">
      <c r="A28" s="6">
        <v>11</v>
      </c>
      <c r="B28" s="6" t="s">
        <v>1706</v>
      </c>
      <c r="C28" s="6" t="s">
        <v>45</v>
      </c>
      <c r="D28" s="6" t="s">
        <v>1707</v>
      </c>
      <c r="E28" s="6" t="s">
        <v>214</v>
      </c>
      <c r="F28" s="8">
        <v>10</v>
      </c>
      <c r="G28" s="11"/>
      <c r="H28" s="10">
        <f>ROUND((G28*F28),2)</f>
        <v>0</v>
      </c>
      <c r="O28">
        <f>rekapitulace!H8</f>
        <v>21</v>
      </c>
      <c r="P28">
        <f>O28/100*H28</f>
        <v>0</v>
      </c>
    </row>
    <row r="29" spans="1:16" ht="12.75" customHeight="1">
      <c r="A29" s="13"/>
      <c r="B29" s="13"/>
      <c r="C29" s="13" t="s">
        <v>1467</v>
      </c>
      <c r="D29" s="13" t="s">
        <v>1466</v>
      </c>
      <c r="E29" s="13"/>
      <c r="F29" s="13"/>
      <c r="G29" s="13"/>
      <c r="H29" s="13">
        <f>SUM(H26:H28)</f>
        <v>0</v>
      </c>
      <c r="P29">
        <f>ROUND(SUM(P26:P28),2)</f>
        <v>0</v>
      </c>
    </row>
    <row r="31" spans="1:8" ht="12.75" customHeight="1">
      <c r="A31" s="7"/>
      <c r="B31" s="7"/>
      <c r="C31" s="7" t="s">
        <v>1475</v>
      </c>
      <c r="D31" s="7" t="s">
        <v>1474</v>
      </c>
      <c r="E31" s="7"/>
      <c r="F31" s="9"/>
      <c r="G31" s="7"/>
      <c r="H31" s="9"/>
    </row>
    <row r="32" spans="1:16" ht="25.5">
      <c r="A32" s="6">
        <v>12</v>
      </c>
      <c r="B32" s="6" t="s">
        <v>1476</v>
      </c>
      <c r="C32" s="6" t="s">
        <v>45</v>
      </c>
      <c r="D32" s="6" t="s">
        <v>1629</v>
      </c>
      <c r="E32" s="6" t="s">
        <v>114</v>
      </c>
      <c r="F32" s="8">
        <v>176.3</v>
      </c>
      <c r="G32" s="11"/>
      <c r="H32" s="10">
        <f>ROUND((G32*F32),2)</f>
        <v>0</v>
      </c>
      <c r="O32">
        <f>rekapitulace!H8</f>
        <v>21</v>
      </c>
      <c r="P32">
        <f>O32/100*H32</f>
        <v>0</v>
      </c>
    </row>
    <row r="33" ht="178.5">
      <c r="D33" s="12" t="s">
        <v>1708</v>
      </c>
    </row>
    <row r="34" spans="1:16" ht="12.75" customHeight="1">
      <c r="A34" s="13"/>
      <c r="B34" s="13"/>
      <c r="C34" s="13" t="s">
        <v>1475</v>
      </c>
      <c r="D34" s="13" t="s">
        <v>1474</v>
      </c>
      <c r="E34" s="13"/>
      <c r="F34" s="13"/>
      <c r="G34" s="13"/>
      <c r="H34" s="13">
        <f>SUM(H32:H33)</f>
        <v>0</v>
      </c>
      <c r="P34">
        <f>ROUND(SUM(P32:P33),2)</f>
        <v>0</v>
      </c>
    </row>
    <row r="36" spans="1:16" ht="12.75" customHeight="1">
      <c r="A36" s="13"/>
      <c r="B36" s="13"/>
      <c r="C36" s="13"/>
      <c r="D36" s="13" t="s">
        <v>72</v>
      </c>
      <c r="E36" s="13"/>
      <c r="F36" s="13"/>
      <c r="G36" s="13"/>
      <c r="H36" s="13">
        <f>+H16+H23+H29+H34</f>
        <v>0</v>
      </c>
      <c r="P36">
        <f>+P16+P23+P29+P34</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1:P129"/>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239</v>
      </c>
      <c r="D5" s="5" t="s">
        <v>240</v>
      </c>
      <c r="E5" s="5"/>
    </row>
    <row r="6" spans="1:5" ht="12.75" customHeight="1">
      <c r="A6" t="s">
        <v>18</v>
      </c>
      <c r="C6" s="5" t="s">
        <v>1709</v>
      </c>
      <c r="D6" s="5" t="s">
        <v>1710</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75</v>
      </c>
      <c r="D11" s="7" t="s">
        <v>1711</v>
      </c>
      <c r="E11" s="7"/>
      <c r="F11" s="9"/>
      <c r="G11" s="7"/>
      <c r="H11" s="9"/>
    </row>
    <row r="12" spans="1:16" ht="25.5">
      <c r="A12" s="6">
        <v>1</v>
      </c>
      <c r="B12" s="6" t="s">
        <v>1712</v>
      </c>
      <c r="C12" s="6" t="s">
        <v>45</v>
      </c>
      <c r="D12" s="6" t="s">
        <v>1713</v>
      </c>
      <c r="E12" s="6" t="s">
        <v>274</v>
      </c>
      <c r="F12" s="8">
        <v>4</v>
      </c>
      <c r="G12" s="11"/>
      <c r="H12" s="10">
        <f aca="true" t="shared" si="0" ref="H12:H44">ROUND((G12*F12),2)</f>
        <v>0</v>
      </c>
      <c r="O12">
        <f>rekapitulace!H8</f>
        <v>21</v>
      </c>
      <c r="P12">
        <f aca="true" t="shared" si="1" ref="P12:P44">O12/100*H12</f>
        <v>0</v>
      </c>
    </row>
    <row r="13" spans="1:16" ht="25.5">
      <c r="A13" s="6">
        <v>2</v>
      </c>
      <c r="B13" s="6" t="s">
        <v>1714</v>
      </c>
      <c r="C13" s="6" t="s">
        <v>45</v>
      </c>
      <c r="D13" s="6" t="s">
        <v>1481</v>
      </c>
      <c r="E13" s="6" t="s">
        <v>274</v>
      </c>
      <c r="F13" s="8">
        <v>34</v>
      </c>
      <c r="G13" s="11"/>
      <c r="H13" s="10">
        <f t="shared" si="0"/>
        <v>0</v>
      </c>
      <c r="O13">
        <f>rekapitulace!H8</f>
        <v>21</v>
      </c>
      <c r="P13">
        <f t="shared" si="1"/>
        <v>0</v>
      </c>
    </row>
    <row r="14" spans="1:16" ht="25.5">
      <c r="A14" s="6">
        <v>3</v>
      </c>
      <c r="B14" s="6" t="s">
        <v>1715</v>
      </c>
      <c r="C14" s="6" t="s">
        <v>45</v>
      </c>
      <c r="D14" s="6" t="s">
        <v>1483</v>
      </c>
      <c r="E14" s="6" t="s">
        <v>274</v>
      </c>
      <c r="F14" s="8">
        <v>12</v>
      </c>
      <c r="G14" s="11"/>
      <c r="H14" s="10">
        <f t="shared" si="0"/>
        <v>0</v>
      </c>
      <c r="O14">
        <f>rekapitulace!H8</f>
        <v>21</v>
      </c>
      <c r="P14">
        <f t="shared" si="1"/>
        <v>0</v>
      </c>
    </row>
    <row r="15" spans="1:16" ht="25.5">
      <c r="A15" s="6">
        <v>4</v>
      </c>
      <c r="B15" s="6" t="s">
        <v>1716</v>
      </c>
      <c r="C15" s="6" t="s">
        <v>45</v>
      </c>
      <c r="D15" s="6" t="s">
        <v>1485</v>
      </c>
      <c r="E15" s="6" t="s">
        <v>274</v>
      </c>
      <c r="F15" s="8">
        <v>18</v>
      </c>
      <c r="G15" s="11"/>
      <c r="H15" s="10">
        <f t="shared" si="0"/>
        <v>0</v>
      </c>
      <c r="O15">
        <f>rekapitulace!H8</f>
        <v>21</v>
      </c>
      <c r="P15">
        <f t="shared" si="1"/>
        <v>0</v>
      </c>
    </row>
    <row r="16" spans="1:16" ht="25.5">
      <c r="A16" s="6">
        <v>5</v>
      </c>
      <c r="B16" s="6" t="s">
        <v>1717</v>
      </c>
      <c r="C16" s="6" t="s">
        <v>45</v>
      </c>
      <c r="D16" s="6" t="s">
        <v>1487</v>
      </c>
      <c r="E16" s="6" t="s">
        <v>274</v>
      </c>
      <c r="F16" s="8">
        <v>24</v>
      </c>
      <c r="G16" s="11"/>
      <c r="H16" s="10">
        <f t="shared" si="0"/>
        <v>0</v>
      </c>
      <c r="O16">
        <f>rekapitulace!H8</f>
        <v>21</v>
      </c>
      <c r="P16">
        <f t="shared" si="1"/>
        <v>0</v>
      </c>
    </row>
    <row r="17" spans="1:16" ht="25.5">
      <c r="A17" s="6">
        <v>6</v>
      </c>
      <c r="B17" s="6" t="s">
        <v>1718</v>
      </c>
      <c r="C17" s="6" t="s">
        <v>45</v>
      </c>
      <c r="D17" s="6" t="s">
        <v>1489</v>
      </c>
      <c r="E17" s="6" t="s">
        <v>274</v>
      </c>
      <c r="F17" s="8">
        <v>18</v>
      </c>
      <c r="G17" s="11"/>
      <c r="H17" s="10">
        <f t="shared" si="0"/>
        <v>0</v>
      </c>
      <c r="O17">
        <f>rekapitulace!H8</f>
        <v>21</v>
      </c>
      <c r="P17">
        <f t="shared" si="1"/>
        <v>0</v>
      </c>
    </row>
    <row r="18" spans="1:16" ht="25.5">
      <c r="A18" s="6">
        <v>7</v>
      </c>
      <c r="B18" s="6" t="s">
        <v>1719</v>
      </c>
      <c r="C18" s="6" t="s">
        <v>45</v>
      </c>
      <c r="D18" s="6" t="s">
        <v>1491</v>
      </c>
      <c r="E18" s="6" t="s">
        <v>274</v>
      </c>
      <c r="F18" s="8">
        <v>70</v>
      </c>
      <c r="G18" s="11"/>
      <c r="H18" s="10">
        <f t="shared" si="0"/>
        <v>0</v>
      </c>
      <c r="O18">
        <f>rekapitulace!H8</f>
        <v>21</v>
      </c>
      <c r="P18">
        <f t="shared" si="1"/>
        <v>0</v>
      </c>
    </row>
    <row r="19" spans="1:16" ht="51">
      <c r="A19" s="6">
        <v>8</v>
      </c>
      <c r="B19" s="6" t="s">
        <v>1720</v>
      </c>
      <c r="C19" s="6" t="s">
        <v>45</v>
      </c>
      <c r="D19" s="6" t="s">
        <v>1721</v>
      </c>
      <c r="E19" s="6" t="s">
        <v>274</v>
      </c>
      <c r="F19" s="8">
        <v>3</v>
      </c>
      <c r="G19" s="11"/>
      <c r="H19" s="10">
        <f t="shared" si="0"/>
        <v>0</v>
      </c>
      <c r="O19">
        <f>rekapitulace!H8</f>
        <v>21</v>
      </c>
      <c r="P19">
        <f t="shared" si="1"/>
        <v>0</v>
      </c>
    </row>
    <row r="20" spans="1:16" ht="25.5">
      <c r="A20" s="6">
        <v>9</v>
      </c>
      <c r="B20" s="6" t="s">
        <v>1722</v>
      </c>
      <c r="C20" s="6" t="s">
        <v>45</v>
      </c>
      <c r="D20" s="6" t="s">
        <v>1723</v>
      </c>
      <c r="E20" s="6" t="s">
        <v>274</v>
      </c>
      <c r="F20" s="8">
        <v>3</v>
      </c>
      <c r="G20" s="11"/>
      <c r="H20" s="10">
        <f t="shared" si="0"/>
        <v>0</v>
      </c>
      <c r="O20">
        <f>rekapitulace!H8</f>
        <v>21</v>
      </c>
      <c r="P20">
        <f t="shared" si="1"/>
        <v>0</v>
      </c>
    </row>
    <row r="21" spans="1:16" ht="51">
      <c r="A21" s="6">
        <v>10</v>
      </c>
      <c r="B21" s="6" t="s">
        <v>1724</v>
      </c>
      <c r="C21" s="6" t="s">
        <v>45</v>
      </c>
      <c r="D21" s="6" t="s">
        <v>1725</v>
      </c>
      <c r="E21" s="6" t="s">
        <v>274</v>
      </c>
      <c r="F21" s="8">
        <v>1</v>
      </c>
      <c r="G21" s="11"/>
      <c r="H21" s="10">
        <f t="shared" si="0"/>
        <v>0</v>
      </c>
      <c r="O21">
        <f>rekapitulace!H8</f>
        <v>21</v>
      </c>
      <c r="P21">
        <f t="shared" si="1"/>
        <v>0</v>
      </c>
    </row>
    <row r="22" spans="1:16" ht="25.5">
      <c r="A22" s="6">
        <v>11</v>
      </c>
      <c r="B22" s="6" t="s">
        <v>1637</v>
      </c>
      <c r="C22" s="6" t="s">
        <v>45</v>
      </c>
      <c r="D22" s="6" t="s">
        <v>1495</v>
      </c>
      <c r="E22" s="6" t="s">
        <v>274</v>
      </c>
      <c r="F22" s="8">
        <v>1</v>
      </c>
      <c r="G22" s="11"/>
      <c r="H22" s="10">
        <f t="shared" si="0"/>
        <v>0</v>
      </c>
      <c r="O22">
        <f>rekapitulace!H8</f>
        <v>21</v>
      </c>
      <c r="P22">
        <f t="shared" si="1"/>
        <v>0</v>
      </c>
    </row>
    <row r="23" spans="1:16" ht="25.5">
      <c r="A23" s="6">
        <v>12</v>
      </c>
      <c r="B23" s="6" t="s">
        <v>1726</v>
      </c>
      <c r="C23" s="6" t="s">
        <v>45</v>
      </c>
      <c r="D23" s="6" t="s">
        <v>1727</v>
      </c>
      <c r="E23" s="6" t="s">
        <v>274</v>
      </c>
      <c r="F23" s="8">
        <v>4</v>
      </c>
      <c r="G23" s="11"/>
      <c r="H23" s="10">
        <f t="shared" si="0"/>
        <v>0</v>
      </c>
      <c r="O23">
        <f>rekapitulace!H8</f>
        <v>21</v>
      </c>
      <c r="P23">
        <f t="shared" si="1"/>
        <v>0</v>
      </c>
    </row>
    <row r="24" spans="1:16" ht="25.5">
      <c r="A24" s="6">
        <v>13</v>
      </c>
      <c r="B24" s="6" t="s">
        <v>1728</v>
      </c>
      <c r="C24" s="6" t="s">
        <v>45</v>
      </c>
      <c r="D24" s="6" t="s">
        <v>1499</v>
      </c>
      <c r="E24" s="6" t="s">
        <v>274</v>
      </c>
      <c r="F24" s="8">
        <v>4</v>
      </c>
      <c r="G24" s="11"/>
      <c r="H24" s="10">
        <f t="shared" si="0"/>
        <v>0</v>
      </c>
      <c r="O24">
        <f>rekapitulace!H8</f>
        <v>21</v>
      </c>
      <c r="P24">
        <f t="shared" si="1"/>
        <v>0</v>
      </c>
    </row>
    <row r="25" spans="1:16" ht="25.5">
      <c r="A25" s="6">
        <v>14</v>
      </c>
      <c r="B25" s="6" t="s">
        <v>1729</v>
      </c>
      <c r="C25" s="6" t="s">
        <v>45</v>
      </c>
      <c r="D25" s="6" t="s">
        <v>1501</v>
      </c>
      <c r="E25" s="6" t="s">
        <v>176</v>
      </c>
      <c r="F25" s="8">
        <v>820</v>
      </c>
      <c r="G25" s="11"/>
      <c r="H25" s="10">
        <f t="shared" si="0"/>
        <v>0</v>
      </c>
      <c r="O25">
        <f>rekapitulace!H8</f>
        <v>21</v>
      </c>
      <c r="P25">
        <f t="shared" si="1"/>
        <v>0</v>
      </c>
    </row>
    <row r="26" spans="1:16" ht="25.5">
      <c r="A26" s="6">
        <v>15</v>
      </c>
      <c r="B26" s="6" t="s">
        <v>1730</v>
      </c>
      <c r="C26" s="6" t="s">
        <v>45</v>
      </c>
      <c r="D26" s="6" t="s">
        <v>1503</v>
      </c>
      <c r="E26" s="6" t="s">
        <v>274</v>
      </c>
      <c r="F26" s="8">
        <v>2</v>
      </c>
      <c r="G26" s="11"/>
      <c r="H26" s="10">
        <f t="shared" si="0"/>
        <v>0</v>
      </c>
      <c r="O26">
        <f>rekapitulace!H8</f>
        <v>21</v>
      </c>
      <c r="P26">
        <f t="shared" si="1"/>
        <v>0</v>
      </c>
    </row>
    <row r="27" spans="1:16" ht="25.5">
      <c r="A27" s="6">
        <v>16</v>
      </c>
      <c r="B27" s="6" t="s">
        <v>1731</v>
      </c>
      <c r="C27" s="6" t="s">
        <v>45</v>
      </c>
      <c r="D27" s="6" t="s">
        <v>1505</v>
      </c>
      <c r="E27" s="6" t="s">
        <v>274</v>
      </c>
      <c r="F27" s="8">
        <v>2</v>
      </c>
      <c r="G27" s="11"/>
      <c r="H27" s="10">
        <f t="shared" si="0"/>
        <v>0</v>
      </c>
      <c r="O27">
        <f>rekapitulace!H8</f>
        <v>21</v>
      </c>
      <c r="P27">
        <f t="shared" si="1"/>
        <v>0</v>
      </c>
    </row>
    <row r="28" spans="1:16" ht="25.5">
      <c r="A28" s="6">
        <v>17</v>
      </c>
      <c r="B28" s="6" t="s">
        <v>1732</v>
      </c>
      <c r="C28" s="6" t="s">
        <v>45</v>
      </c>
      <c r="D28" s="6" t="s">
        <v>1733</v>
      </c>
      <c r="E28" s="6" t="s">
        <v>274</v>
      </c>
      <c r="F28" s="8">
        <v>2</v>
      </c>
      <c r="G28" s="11"/>
      <c r="H28" s="10">
        <f t="shared" si="0"/>
        <v>0</v>
      </c>
      <c r="O28">
        <f>rekapitulace!H8</f>
        <v>21</v>
      </c>
      <c r="P28">
        <f t="shared" si="1"/>
        <v>0</v>
      </c>
    </row>
    <row r="29" spans="1:16" ht="25.5">
      <c r="A29" s="6">
        <v>18</v>
      </c>
      <c r="B29" s="6" t="s">
        <v>1734</v>
      </c>
      <c r="C29" s="6" t="s">
        <v>45</v>
      </c>
      <c r="D29" s="6" t="s">
        <v>1735</v>
      </c>
      <c r="E29" s="6" t="s">
        <v>274</v>
      </c>
      <c r="F29" s="8">
        <v>2</v>
      </c>
      <c r="G29" s="11"/>
      <c r="H29" s="10">
        <f t="shared" si="0"/>
        <v>0</v>
      </c>
      <c r="O29">
        <f>rekapitulace!H8</f>
        <v>21</v>
      </c>
      <c r="P29">
        <f t="shared" si="1"/>
        <v>0</v>
      </c>
    </row>
    <row r="30" spans="1:16" ht="25.5">
      <c r="A30" s="6">
        <v>19</v>
      </c>
      <c r="B30" s="6" t="s">
        <v>1736</v>
      </c>
      <c r="C30" s="6" t="s">
        <v>45</v>
      </c>
      <c r="D30" s="6" t="s">
        <v>1507</v>
      </c>
      <c r="E30" s="6" t="s">
        <v>274</v>
      </c>
      <c r="F30" s="8">
        <v>4</v>
      </c>
      <c r="G30" s="11"/>
      <c r="H30" s="10">
        <f t="shared" si="0"/>
        <v>0</v>
      </c>
      <c r="O30">
        <f>rekapitulace!H8</f>
        <v>21</v>
      </c>
      <c r="P30">
        <f t="shared" si="1"/>
        <v>0</v>
      </c>
    </row>
    <row r="31" spans="1:16" ht="25.5">
      <c r="A31" s="6">
        <v>20</v>
      </c>
      <c r="B31" s="6" t="s">
        <v>1737</v>
      </c>
      <c r="C31" s="6" t="s">
        <v>45</v>
      </c>
      <c r="D31" s="6" t="s">
        <v>1509</v>
      </c>
      <c r="E31" s="6" t="s">
        <v>274</v>
      </c>
      <c r="F31" s="8">
        <v>18</v>
      </c>
      <c r="G31" s="11"/>
      <c r="H31" s="10">
        <f t="shared" si="0"/>
        <v>0</v>
      </c>
      <c r="O31">
        <f>rekapitulace!H8</f>
        <v>21</v>
      </c>
      <c r="P31">
        <f t="shared" si="1"/>
        <v>0</v>
      </c>
    </row>
    <row r="32" spans="1:16" ht="25.5">
      <c r="A32" s="6">
        <v>21</v>
      </c>
      <c r="B32" s="6" t="s">
        <v>1738</v>
      </c>
      <c r="C32" s="6" t="s">
        <v>45</v>
      </c>
      <c r="D32" s="6" t="s">
        <v>1739</v>
      </c>
      <c r="E32" s="6" t="s">
        <v>274</v>
      </c>
      <c r="F32" s="8">
        <v>2</v>
      </c>
      <c r="G32" s="11"/>
      <c r="H32" s="10">
        <f t="shared" si="0"/>
        <v>0</v>
      </c>
      <c r="O32">
        <f>rekapitulace!H8</f>
        <v>21</v>
      </c>
      <c r="P32">
        <f t="shared" si="1"/>
        <v>0</v>
      </c>
    </row>
    <row r="33" spans="1:16" ht="25.5">
      <c r="A33" s="6">
        <v>22</v>
      </c>
      <c r="B33" s="6" t="s">
        <v>1740</v>
      </c>
      <c r="C33" s="6" t="s">
        <v>45</v>
      </c>
      <c r="D33" s="6" t="s">
        <v>1741</v>
      </c>
      <c r="E33" s="6" t="s">
        <v>274</v>
      </c>
      <c r="F33" s="8">
        <v>2</v>
      </c>
      <c r="G33" s="11"/>
      <c r="H33" s="10">
        <f t="shared" si="0"/>
        <v>0</v>
      </c>
      <c r="O33">
        <f>rekapitulace!H8</f>
        <v>21</v>
      </c>
      <c r="P33">
        <f t="shared" si="1"/>
        <v>0</v>
      </c>
    </row>
    <row r="34" spans="1:16" ht="25.5">
      <c r="A34" s="6">
        <v>23</v>
      </c>
      <c r="B34" s="6" t="s">
        <v>1742</v>
      </c>
      <c r="C34" s="6" t="s">
        <v>45</v>
      </c>
      <c r="D34" s="6" t="s">
        <v>1526</v>
      </c>
      <c r="E34" s="6" t="s">
        <v>274</v>
      </c>
      <c r="F34" s="8">
        <v>34</v>
      </c>
      <c r="G34" s="11"/>
      <c r="H34" s="10">
        <f t="shared" si="0"/>
        <v>0</v>
      </c>
      <c r="O34">
        <f>rekapitulace!H8</f>
        <v>21</v>
      </c>
      <c r="P34">
        <f t="shared" si="1"/>
        <v>0</v>
      </c>
    </row>
    <row r="35" spans="1:16" ht="25.5">
      <c r="A35" s="6">
        <v>24</v>
      </c>
      <c r="B35" s="6" t="s">
        <v>1743</v>
      </c>
      <c r="C35" s="6" t="s">
        <v>45</v>
      </c>
      <c r="D35" s="6" t="s">
        <v>1744</v>
      </c>
      <c r="E35" s="6" t="s">
        <v>274</v>
      </c>
      <c r="F35" s="8">
        <v>2</v>
      </c>
      <c r="G35" s="11"/>
      <c r="H35" s="10">
        <f t="shared" si="0"/>
        <v>0</v>
      </c>
      <c r="O35">
        <f>rekapitulace!H8</f>
        <v>21</v>
      </c>
      <c r="P35">
        <f t="shared" si="1"/>
        <v>0</v>
      </c>
    </row>
    <row r="36" spans="1:16" ht="25.5">
      <c r="A36" s="6">
        <v>25</v>
      </c>
      <c r="B36" s="6" t="s">
        <v>1745</v>
      </c>
      <c r="C36" s="6" t="s">
        <v>45</v>
      </c>
      <c r="D36" s="6" t="s">
        <v>1746</v>
      </c>
      <c r="E36" s="6" t="s">
        <v>274</v>
      </c>
      <c r="F36" s="8">
        <v>4</v>
      </c>
      <c r="G36" s="11"/>
      <c r="H36" s="10">
        <f t="shared" si="0"/>
        <v>0</v>
      </c>
      <c r="O36">
        <f>rekapitulace!H8</f>
        <v>21</v>
      </c>
      <c r="P36">
        <f t="shared" si="1"/>
        <v>0</v>
      </c>
    </row>
    <row r="37" spans="1:16" ht="25.5">
      <c r="A37" s="6">
        <v>26</v>
      </c>
      <c r="B37" s="6" t="s">
        <v>1747</v>
      </c>
      <c r="C37" s="6" t="s">
        <v>45</v>
      </c>
      <c r="D37" s="6" t="s">
        <v>1515</v>
      </c>
      <c r="E37" s="6" t="s">
        <v>274</v>
      </c>
      <c r="F37" s="8">
        <v>34</v>
      </c>
      <c r="G37" s="11"/>
      <c r="H37" s="10">
        <f t="shared" si="0"/>
        <v>0</v>
      </c>
      <c r="O37">
        <f>rekapitulace!H8</f>
        <v>21</v>
      </c>
      <c r="P37">
        <f t="shared" si="1"/>
        <v>0</v>
      </c>
    </row>
    <row r="38" spans="1:16" ht="25.5">
      <c r="A38" s="6">
        <v>27</v>
      </c>
      <c r="B38" s="6" t="s">
        <v>1748</v>
      </c>
      <c r="C38" s="6" t="s">
        <v>45</v>
      </c>
      <c r="D38" s="6" t="s">
        <v>1517</v>
      </c>
      <c r="E38" s="6" t="s">
        <v>274</v>
      </c>
      <c r="F38" s="8">
        <v>1</v>
      </c>
      <c r="G38" s="11"/>
      <c r="H38" s="10">
        <f t="shared" si="0"/>
        <v>0</v>
      </c>
      <c r="O38">
        <f>rekapitulace!H8</f>
        <v>21</v>
      </c>
      <c r="P38">
        <f t="shared" si="1"/>
        <v>0</v>
      </c>
    </row>
    <row r="39" spans="1:16" ht="25.5">
      <c r="A39" s="6">
        <v>28</v>
      </c>
      <c r="B39" s="6" t="s">
        <v>1749</v>
      </c>
      <c r="C39" s="6" t="s">
        <v>45</v>
      </c>
      <c r="D39" s="6" t="s">
        <v>1519</v>
      </c>
      <c r="E39" s="6" t="s">
        <v>274</v>
      </c>
      <c r="F39" s="8">
        <v>15</v>
      </c>
      <c r="G39" s="11"/>
      <c r="H39" s="10">
        <f t="shared" si="0"/>
        <v>0</v>
      </c>
      <c r="O39">
        <f>rekapitulace!H8</f>
        <v>21</v>
      </c>
      <c r="P39">
        <f t="shared" si="1"/>
        <v>0</v>
      </c>
    </row>
    <row r="40" spans="1:16" ht="25.5">
      <c r="A40" s="6">
        <v>29</v>
      </c>
      <c r="B40" s="6" t="s">
        <v>1750</v>
      </c>
      <c r="C40" s="6" t="s">
        <v>45</v>
      </c>
      <c r="D40" s="6" t="s">
        <v>1751</v>
      </c>
      <c r="E40" s="6" t="s">
        <v>274</v>
      </c>
      <c r="F40" s="8">
        <v>3</v>
      </c>
      <c r="G40" s="11"/>
      <c r="H40" s="10">
        <f t="shared" si="0"/>
        <v>0</v>
      </c>
      <c r="O40">
        <f>rekapitulace!H8</f>
        <v>21</v>
      </c>
      <c r="P40">
        <f t="shared" si="1"/>
        <v>0</v>
      </c>
    </row>
    <row r="41" spans="1:16" ht="25.5">
      <c r="A41" s="6">
        <v>30</v>
      </c>
      <c r="B41" s="6" t="s">
        <v>1752</v>
      </c>
      <c r="C41" s="6" t="s">
        <v>45</v>
      </c>
      <c r="D41" s="6" t="s">
        <v>1753</v>
      </c>
      <c r="E41" s="6" t="s">
        <v>274</v>
      </c>
      <c r="F41" s="8">
        <v>12</v>
      </c>
      <c r="G41" s="11"/>
      <c r="H41" s="10">
        <f t="shared" si="0"/>
        <v>0</v>
      </c>
      <c r="O41">
        <f>rekapitulace!H8</f>
        <v>21</v>
      </c>
      <c r="P41">
        <f t="shared" si="1"/>
        <v>0</v>
      </c>
    </row>
    <row r="42" spans="1:16" ht="25.5">
      <c r="A42" s="6">
        <v>31</v>
      </c>
      <c r="B42" s="6" t="s">
        <v>1754</v>
      </c>
      <c r="C42" s="6" t="s">
        <v>45</v>
      </c>
      <c r="D42" s="6" t="s">
        <v>1755</v>
      </c>
      <c r="E42" s="6" t="s">
        <v>274</v>
      </c>
      <c r="F42" s="8">
        <v>3</v>
      </c>
      <c r="G42" s="11"/>
      <c r="H42" s="10">
        <f t="shared" si="0"/>
        <v>0</v>
      </c>
      <c r="O42">
        <f>rekapitulace!H8</f>
        <v>21</v>
      </c>
      <c r="P42">
        <f t="shared" si="1"/>
        <v>0</v>
      </c>
    </row>
    <row r="43" spans="1:16" ht="25.5">
      <c r="A43" s="6">
        <v>32</v>
      </c>
      <c r="B43" s="6" t="s">
        <v>1756</v>
      </c>
      <c r="C43" s="6" t="s">
        <v>45</v>
      </c>
      <c r="D43" s="6" t="s">
        <v>1757</v>
      </c>
      <c r="E43" s="6" t="s">
        <v>274</v>
      </c>
      <c r="F43" s="8">
        <v>13</v>
      </c>
      <c r="G43" s="11"/>
      <c r="H43" s="10">
        <f t="shared" si="0"/>
        <v>0</v>
      </c>
      <c r="O43">
        <f>rekapitulace!H8</f>
        <v>21</v>
      </c>
      <c r="P43">
        <f t="shared" si="1"/>
        <v>0</v>
      </c>
    </row>
    <row r="44" spans="1:16" ht="25.5">
      <c r="A44" s="6">
        <v>33</v>
      </c>
      <c r="B44" s="6" t="s">
        <v>1758</v>
      </c>
      <c r="C44" s="6" t="s">
        <v>45</v>
      </c>
      <c r="D44" s="6" t="s">
        <v>1759</v>
      </c>
      <c r="E44" s="6" t="s">
        <v>274</v>
      </c>
      <c r="F44" s="8">
        <v>1</v>
      </c>
      <c r="G44" s="11"/>
      <c r="H44" s="10">
        <f t="shared" si="0"/>
        <v>0</v>
      </c>
      <c r="O44">
        <f>rekapitulace!H8</f>
        <v>21</v>
      </c>
      <c r="P44">
        <f t="shared" si="1"/>
        <v>0</v>
      </c>
    </row>
    <row r="45" spans="1:16" ht="12.75" customHeight="1">
      <c r="A45" s="13"/>
      <c r="B45" s="13"/>
      <c r="C45" s="13" t="s">
        <v>75</v>
      </c>
      <c r="D45" s="13" t="s">
        <v>1711</v>
      </c>
      <c r="E45" s="13"/>
      <c r="F45" s="13"/>
      <c r="G45" s="13"/>
      <c r="H45" s="13">
        <f>SUM(H12:H44)</f>
        <v>0</v>
      </c>
      <c r="P45">
        <f>ROUND(SUM(P12:P44),2)</f>
        <v>0</v>
      </c>
    </row>
    <row r="47" spans="1:8" ht="12.75" customHeight="1">
      <c r="A47" s="7"/>
      <c r="B47" s="7"/>
      <c r="C47" s="7" t="s">
        <v>1482</v>
      </c>
      <c r="D47" s="7" t="s">
        <v>1760</v>
      </c>
      <c r="E47" s="7"/>
      <c r="F47" s="9"/>
      <c r="G47" s="7"/>
      <c r="H47" s="9"/>
    </row>
    <row r="48" spans="1:16" ht="25.5">
      <c r="A48" s="6">
        <v>34</v>
      </c>
      <c r="B48" s="6" t="s">
        <v>1761</v>
      </c>
      <c r="C48" s="6" t="s">
        <v>45</v>
      </c>
      <c r="D48" s="6" t="s">
        <v>1526</v>
      </c>
      <c r="E48" s="6" t="s">
        <v>274</v>
      </c>
      <c r="F48" s="8">
        <v>13</v>
      </c>
      <c r="G48" s="11"/>
      <c r="H48" s="10">
        <f>ROUND((G48*F48),2)</f>
        <v>0</v>
      </c>
      <c r="O48">
        <f>rekapitulace!H8</f>
        <v>21</v>
      </c>
      <c r="P48">
        <f>O48/100*H48</f>
        <v>0</v>
      </c>
    </row>
    <row r="49" spans="1:16" ht="25.5">
      <c r="A49" s="6">
        <v>35</v>
      </c>
      <c r="B49" s="6" t="s">
        <v>1762</v>
      </c>
      <c r="C49" s="6" t="s">
        <v>45</v>
      </c>
      <c r="D49" s="6" t="s">
        <v>1763</v>
      </c>
      <c r="E49" s="6" t="s">
        <v>274</v>
      </c>
      <c r="F49" s="8">
        <v>1</v>
      </c>
      <c r="G49" s="11"/>
      <c r="H49" s="10">
        <f>ROUND((G49*F49),2)</f>
        <v>0</v>
      </c>
      <c r="O49">
        <f>rekapitulace!H8</f>
        <v>21</v>
      </c>
      <c r="P49">
        <f>O49/100*H49</f>
        <v>0</v>
      </c>
    </row>
    <row r="50" spans="1:16" ht="25.5">
      <c r="A50" s="6">
        <v>36</v>
      </c>
      <c r="B50" s="6" t="s">
        <v>1764</v>
      </c>
      <c r="C50" s="6" t="s">
        <v>45</v>
      </c>
      <c r="D50" s="6" t="s">
        <v>1765</v>
      </c>
      <c r="E50" s="6" t="s">
        <v>176</v>
      </c>
      <c r="F50" s="8">
        <v>40</v>
      </c>
      <c r="G50" s="11"/>
      <c r="H50" s="10">
        <f>ROUND((G50*F50),2)</f>
        <v>0</v>
      </c>
      <c r="O50">
        <f>rekapitulace!H8</f>
        <v>21</v>
      </c>
      <c r="P50">
        <f>O50/100*H50</f>
        <v>0</v>
      </c>
    </row>
    <row r="51" spans="1:16" ht="25.5">
      <c r="A51" s="6">
        <v>37</v>
      </c>
      <c r="B51" s="6" t="s">
        <v>1766</v>
      </c>
      <c r="C51" s="6" t="s">
        <v>45</v>
      </c>
      <c r="D51" s="6" t="s">
        <v>1767</v>
      </c>
      <c r="E51" s="6" t="s">
        <v>274</v>
      </c>
      <c r="F51" s="8">
        <v>1</v>
      </c>
      <c r="G51" s="11"/>
      <c r="H51" s="10">
        <f>ROUND((G51*F51),2)</f>
        <v>0</v>
      </c>
      <c r="O51">
        <f>rekapitulace!H8</f>
        <v>21</v>
      </c>
      <c r="P51">
        <f>O51/100*H51</f>
        <v>0</v>
      </c>
    </row>
    <row r="52" spans="1:16" ht="12.75" customHeight="1">
      <c r="A52" s="13"/>
      <c r="B52" s="13"/>
      <c r="C52" s="13" t="s">
        <v>1482</v>
      </c>
      <c r="D52" s="13" t="s">
        <v>1760</v>
      </c>
      <c r="E52" s="13"/>
      <c r="F52" s="13"/>
      <c r="G52" s="13"/>
      <c r="H52" s="13">
        <f>SUM(H48:H51)</f>
        <v>0</v>
      </c>
      <c r="P52">
        <f>ROUND(SUM(P48:P51),2)</f>
        <v>0</v>
      </c>
    </row>
    <row r="54" spans="1:8" ht="12.75" customHeight="1">
      <c r="A54" s="7"/>
      <c r="B54" s="7"/>
      <c r="C54" s="7" t="s">
        <v>1484</v>
      </c>
      <c r="D54" s="7" t="s">
        <v>1768</v>
      </c>
      <c r="E54" s="7"/>
      <c r="F54" s="9"/>
      <c r="G54" s="7"/>
      <c r="H54" s="9"/>
    </row>
    <row r="55" spans="1:16" ht="25.5">
      <c r="A55" s="6">
        <v>38</v>
      </c>
      <c r="B55" s="6" t="s">
        <v>1769</v>
      </c>
      <c r="C55" s="6" t="s">
        <v>45</v>
      </c>
      <c r="D55" s="6" t="s">
        <v>1531</v>
      </c>
      <c r="E55" s="6" t="s">
        <v>176</v>
      </c>
      <c r="F55" s="8">
        <v>5</v>
      </c>
      <c r="G55" s="11"/>
      <c r="H55" s="10">
        <f aca="true" t="shared" si="2" ref="H55:H79">ROUND((G55*F55),2)</f>
        <v>0</v>
      </c>
      <c r="O55">
        <f>rekapitulace!H8</f>
        <v>21</v>
      </c>
      <c r="P55">
        <f aca="true" t="shared" si="3" ref="P55:P79">O55/100*H55</f>
        <v>0</v>
      </c>
    </row>
    <row r="56" spans="1:16" ht="25.5">
      <c r="A56" s="6">
        <v>39</v>
      </c>
      <c r="B56" s="6" t="s">
        <v>1770</v>
      </c>
      <c r="C56" s="6" t="s">
        <v>45</v>
      </c>
      <c r="D56" s="6" t="s">
        <v>1771</v>
      </c>
      <c r="E56" s="6" t="s">
        <v>176</v>
      </c>
      <c r="F56" s="8">
        <v>5</v>
      </c>
      <c r="G56" s="11"/>
      <c r="H56" s="10">
        <f t="shared" si="2"/>
        <v>0</v>
      </c>
      <c r="O56">
        <f>rekapitulace!H8</f>
        <v>21</v>
      </c>
      <c r="P56">
        <f t="shared" si="3"/>
        <v>0</v>
      </c>
    </row>
    <row r="57" spans="1:16" ht="25.5">
      <c r="A57" s="6">
        <v>40</v>
      </c>
      <c r="B57" s="6" t="s">
        <v>1772</v>
      </c>
      <c r="C57" s="6" t="s">
        <v>45</v>
      </c>
      <c r="D57" s="6" t="s">
        <v>1773</v>
      </c>
      <c r="E57" s="6" t="s">
        <v>176</v>
      </c>
      <c r="F57" s="8">
        <v>40</v>
      </c>
      <c r="G57" s="11"/>
      <c r="H57" s="10">
        <f t="shared" si="2"/>
        <v>0</v>
      </c>
      <c r="O57">
        <f>rekapitulace!H8</f>
        <v>21</v>
      </c>
      <c r="P57">
        <f t="shared" si="3"/>
        <v>0</v>
      </c>
    </row>
    <row r="58" spans="1:16" ht="25.5">
      <c r="A58" s="6">
        <v>41</v>
      </c>
      <c r="B58" s="6" t="s">
        <v>1774</v>
      </c>
      <c r="C58" s="6" t="s">
        <v>45</v>
      </c>
      <c r="D58" s="6" t="s">
        <v>1773</v>
      </c>
      <c r="E58" s="6" t="s">
        <v>176</v>
      </c>
      <c r="F58" s="8">
        <v>20</v>
      </c>
      <c r="G58" s="11"/>
      <c r="H58" s="10">
        <f t="shared" si="2"/>
        <v>0</v>
      </c>
      <c r="O58">
        <f>rekapitulace!H8</f>
        <v>21</v>
      </c>
      <c r="P58">
        <f t="shared" si="3"/>
        <v>0</v>
      </c>
    </row>
    <row r="59" spans="1:16" ht="25.5">
      <c r="A59" s="6">
        <v>42</v>
      </c>
      <c r="B59" s="6" t="s">
        <v>1775</v>
      </c>
      <c r="C59" s="6" t="s">
        <v>45</v>
      </c>
      <c r="D59" s="6" t="s">
        <v>1533</v>
      </c>
      <c r="E59" s="6" t="s">
        <v>176</v>
      </c>
      <c r="F59" s="8">
        <v>20</v>
      </c>
      <c r="G59" s="11"/>
      <c r="H59" s="10">
        <f t="shared" si="2"/>
        <v>0</v>
      </c>
      <c r="O59">
        <f>rekapitulace!H8</f>
        <v>21</v>
      </c>
      <c r="P59">
        <f t="shared" si="3"/>
        <v>0</v>
      </c>
    </row>
    <row r="60" spans="1:16" ht="25.5">
      <c r="A60" s="6">
        <v>43</v>
      </c>
      <c r="B60" s="6" t="s">
        <v>1776</v>
      </c>
      <c r="C60" s="6" t="s">
        <v>45</v>
      </c>
      <c r="D60" s="6" t="s">
        <v>1535</v>
      </c>
      <c r="E60" s="6" t="s">
        <v>176</v>
      </c>
      <c r="F60" s="8">
        <v>20</v>
      </c>
      <c r="G60" s="11"/>
      <c r="H60" s="10">
        <f t="shared" si="2"/>
        <v>0</v>
      </c>
      <c r="O60">
        <f>rekapitulace!H8</f>
        <v>21</v>
      </c>
      <c r="P60">
        <f t="shared" si="3"/>
        <v>0</v>
      </c>
    </row>
    <row r="61" spans="1:16" ht="25.5">
      <c r="A61" s="6">
        <v>44</v>
      </c>
      <c r="B61" s="6" t="s">
        <v>1777</v>
      </c>
      <c r="C61" s="6" t="s">
        <v>45</v>
      </c>
      <c r="D61" s="6" t="s">
        <v>1778</v>
      </c>
      <c r="E61" s="6" t="s">
        <v>176</v>
      </c>
      <c r="F61" s="8">
        <v>5</v>
      </c>
      <c r="G61" s="11"/>
      <c r="H61" s="10">
        <f t="shared" si="2"/>
        <v>0</v>
      </c>
      <c r="O61">
        <f>rekapitulace!H8</f>
        <v>21</v>
      </c>
      <c r="P61">
        <f t="shared" si="3"/>
        <v>0</v>
      </c>
    </row>
    <row r="62" spans="1:16" ht="25.5">
      <c r="A62" s="6">
        <v>45</v>
      </c>
      <c r="B62" s="6" t="s">
        <v>1779</v>
      </c>
      <c r="C62" s="6" t="s">
        <v>45</v>
      </c>
      <c r="D62" s="6" t="s">
        <v>1778</v>
      </c>
      <c r="E62" s="6" t="s">
        <v>176</v>
      </c>
      <c r="F62" s="8">
        <v>5</v>
      </c>
      <c r="G62" s="11"/>
      <c r="H62" s="10">
        <f t="shared" si="2"/>
        <v>0</v>
      </c>
      <c r="O62">
        <f>rekapitulace!H8</f>
        <v>21</v>
      </c>
      <c r="P62">
        <f t="shared" si="3"/>
        <v>0</v>
      </c>
    </row>
    <row r="63" spans="1:16" ht="25.5">
      <c r="A63" s="6">
        <v>46</v>
      </c>
      <c r="B63" s="6" t="s">
        <v>1780</v>
      </c>
      <c r="C63" s="6" t="s">
        <v>45</v>
      </c>
      <c r="D63" s="6" t="s">
        <v>1781</v>
      </c>
      <c r="E63" s="6" t="s">
        <v>176</v>
      </c>
      <c r="F63" s="8">
        <v>40</v>
      </c>
      <c r="G63" s="11"/>
      <c r="H63" s="10">
        <f t="shared" si="2"/>
        <v>0</v>
      </c>
      <c r="O63">
        <f>rekapitulace!H8</f>
        <v>21</v>
      </c>
      <c r="P63">
        <f t="shared" si="3"/>
        <v>0</v>
      </c>
    </row>
    <row r="64" spans="1:16" ht="25.5">
      <c r="A64" s="6">
        <v>47</v>
      </c>
      <c r="B64" s="6" t="s">
        <v>1782</v>
      </c>
      <c r="C64" s="6" t="s">
        <v>45</v>
      </c>
      <c r="D64" s="6" t="s">
        <v>1537</v>
      </c>
      <c r="E64" s="6" t="s">
        <v>176</v>
      </c>
      <c r="F64" s="8">
        <v>5</v>
      </c>
      <c r="G64" s="11"/>
      <c r="H64" s="10">
        <f t="shared" si="2"/>
        <v>0</v>
      </c>
      <c r="O64">
        <f>rekapitulace!H8</f>
        <v>21</v>
      </c>
      <c r="P64">
        <f t="shared" si="3"/>
        <v>0</v>
      </c>
    </row>
    <row r="65" spans="1:16" ht="25.5">
      <c r="A65" s="6">
        <v>48</v>
      </c>
      <c r="B65" s="6" t="s">
        <v>1783</v>
      </c>
      <c r="C65" s="6" t="s">
        <v>45</v>
      </c>
      <c r="D65" s="6" t="s">
        <v>1537</v>
      </c>
      <c r="E65" s="6" t="s">
        <v>176</v>
      </c>
      <c r="F65" s="8">
        <v>5</v>
      </c>
      <c r="G65" s="11"/>
      <c r="H65" s="10">
        <f t="shared" si="2"/>
        <v>0</v>
      </c>
      <c r="O65">
        <f>rekapitulace!H8</f>
        <v>21</v>
      </c>
      <c r="P65">
        <f t="shared" si="3"/>
        <v>0</v>
      </c>
    </row>
    <row r="66" spans="1:16" ht="25.5">
      <c r="A66" s="6">
        <v>49</v>
      </c>
      <c r="B66" s="6" t="s">
        <v>1784</v>
      </c>
      <c r="C66" s="6" t="s">
        <v>45</v>
      </c>
      <c r="D66" s="6" t="s">
        <v>1537</v>
      </c>
      <c r="E66" s="6" t="s">
        <v>176</v>
      </c>
      <c r="F66" s="8">
        <v>5</v>
      </c>
      <c r="G66" s="11"/>
      <c r="H66" s="10">
        <f t="shared" si="2"/>
        <v>0</v>
      </c>
      <c r="O66">
        <f>rekapitulace!H8</f>
        <v>21</v>
      </c>
      <c r="P66">
        <f t="shared" si="3"/>
        <v>0</v>
      </c>
    </row>
    <row r="67" spans="1:16" ht="25.5">
      <c r="A67" s="6">
        <v>50</v>
      </c>
      <c r="B67" s="6" t="s">
        <v>1785</v>
      </c>
      <c r="C67" s="6" t="s">
        <v>45</v>
      </c>
      <c r="D67" s="6" t="s">
        <v>1537</v>
      </c>
      <c r="E67" s="6" t="s">
        <v>176</v>
      </c>
      <c r="F67" s="8">
        <v>5</v>
      </c>
      <c r="G67" s="11"/>
      <c r="H67" s="10">
        <f t="shared" si="2"/>
        <v>0</v>
      </c>
      <c r="O67">
        <f>rekapitulace!H8</f>
        <v>21</v>
      </c>
      <c r="P67">
        <f t="shared" si="3"/>
        <v>0</v>
      </c>
    </row>
    <row r="68" spans="1:16" ht="25.5">
      <c r="A68" s="6">
        <v>51</v>
      </c>
      <c r="B68" s="6" t="s">
        <v>1786</v>
      </c>
      <c r="C68" s="6" t="s">
        <v>45</v>
      </c>
      <c r="D68" s="6" t="s">
        <v>1787</v>
      </c>
      <c r="E68" s="6" t="s">
        <v>176</v>
      </c>
      <c r="F68" s="8">
        <v>40</v>
      </c>
      <c r="G68" s="11"/>
      <c r="H68" s="10">
        <f t="shared" si="2"/>
        <v>0</v>
      </c>
      <c r="O68">
        <f>rekapitulace!H8</f>
        <v>21</v>
      </c>
      <c r="P68">
        <f t="shared" si="3"/>
        <v>0</v>
      </c>
    </row>
    <row r="69" spans="1:16" ht="25.5">
      <c r="A69" s="6">
        <v>52</v>
      </c>
      <c r="B69" s="6" t="s">
        <v>1788</v>
      </c>
      <c r="C69" s="6" t="s">
        <v>45</v>
      </c>
      <c r="D69" s="6" t="s">
        <v>1539</v>
      </c>
      <c r="E69" s="6" t="s">
        <v>176</v>
      </c>
      <c r="F69" s="8">
        <v>70</v>
      </c>
      <c r="G69" s="11"/>
      <c r="H69" s="10">
        <f t="shared" si="2"/>
        <v>0</v>
      </c>
      <c r="O69">
        <f>rekapitulace!H8</f>
        <v>21</v>
      </c>
      <c r="P69">
        <f t="shared" si="3"/>
        <v>0</v>
      </c>
    </row>
    <row r="70" spans="1:16" ht="25.5">
      <c r="A70" s="6">
        <v>53</v>
      </c>
      <c r="B70" s="6" t="s">
        <v>1789</v>
      </c>
      <c r="C70" s="6" t="s">
        <v>45</v>
      </c>
      <c r="D70" s="6" t="s">
        <v>1790</v>
      </c>
      <c r="E70" s="6" t="s">
        <v>274</v>
      </c>
      <c r="F70" s="8">
        <v>1</v>
      </c>
      <c r="G70" s="11"/>
      <c r="H70" s="10">
        <f t="shared" si="2"/>
        <v>0</v>
      </c>
      <c r="O70">
        <f>rekapitulace!H8</f>
        <v>21</v>
      </c>
      <c r="P70">
        <f t="shared" si="3"/>
        <v>0</v>
      </c>
    </row>
    <row r="71" spans="1:16" ht="25.5">
      <c r="A71" s="6">
        <v>54</v>
      </c>
      <c r="B71" s="6" t="s">
        <v>1791</v>
      </c>
      <c r="C71" s="6" t="s">
        <v>45</v>
      </c>
      <c r="D71" s="6" t="s">
        <v>1792</v>
      </c>
      <c r="E71" s="6" t="s">
        <v>274</v>
      </c>
      <c r="F71" s="8">
        <v>1</v>
      </c>
      <c r="G71" s="11"/>
      <c r="H71" s="10">
        <f t="shared" si="2"/>
        <v>0</v>
      </c>
      <c r="O71">
        <f>rekapitulace!H8</f>
        <v>21</v>
      </c>
      <c r="P71">
        <f t="shared" si="3"/>
        <v>0</v>
      </c>
    </row>
    <row r="72" spans="1:16" ht="25.5">
      <c r="A72" s="6">
        <v>55</v>
      </c>
      <c r="B72" s="6" t="s">
        <v>1793</v>
      </c>
      <c r="C72" s="6" t="s">
        <v>45</v>
      </c>
      <c r="D72" s="6" t="s">
        <v>1542</v>
      </c>
      <c r="E72" s="6" t="s">
        <v>274</v>
      </c>
      <c r="F72" s="8">
        <v>1</v>
      </c>
      <c r="G72" s="11"/>
      <c r="H72" s="10">
        <f t="shared" si="2"/>
        <v>0</v>
      </c>
      <c r="O72">
        <f>rekapitulace!H8</f>
        <v>21</v>
      </c>
      <c r="P72">
        <f t="shared" si="3"/>
        <v>0</v>
      </c>
    </row>
    <row r="73" spans="1:16" ht="25.5">
      <c r="A73" s="6">
        <v>56</v>
      </c>
      <c r="B73" s="6" t="s">
        <v>1794</v>
      </c>
      <c r="C73" s="6" t="s">
        <v>45</v>
      </c>
      <c r="D73" s="6" t="s">
        <v>1542</v>
      </c>
      <c r="E73" s="6" t="s">
        <v>274</v>
      </c>
      <c r="F73" s="8">
        <v>1</v>
      </c>
      <c r="G73" s="11"/>
      <c r="H73" s="10">
        <f t="shared" si="2"/>
        <v>0</v>
      </c>
      <c r="O73">
        <f>rekapitulace!H8</f>
        <v>21</v>
      </c>
      <c r="P73">
        <f t="shared" si="3"/>
        <v>0</v>
      </c>
    </row>
    <row r="74" spans="1:16" ht="25.5">
      <c r="A74" s="6">
        <v>57</v>
      </c>
      <c r="B74" s="6" t="s">
        <v>1795</v>
      </c>
      <c r="C74" s="6" t="s">
        <v>45</v>
      </c>
      <c r="D74" s="6" t="s">
        <v>1542</v>
      </c>
      <c r="E74" s="6" t="s">
        <v>274</v>
      </c>
      <c r="F74" s="8">
        <v>1</v>
      </c>
      <c r="G74" s="11"/>
      <c r="H74" s="10">
        <f t="shared" si="2"/>
        <v>0</v>
      </c>
      <c r="O74">
        <f>rekapitulace!H8</f>
        <v>21</v>
      </c>
      <c r="P74">
        <f t="shared" si="3"/>
        <v>0</v>
      </c>
    </row>
    <row r="75" spans="1:16" ht="25.5">
      <c r="A75" s="6">
        <v>58</v>
      </c>
      <c r="B75" s="6" t="s">
        <v>1796</v>
      </c>
      <c r="C75" s="6" t="s">
        <v>45</v>
      </c>
      <c r="D75" s="6" t="s">
        <v>1542</v>
      </c>
      <c r="E75" s="6" t="s">
        <v>274</v>
      </c>
      <c r="F75" s="8">
        <v>1</v>
      </c>
      <c r="G75" s="11"/>
      <c r="H75" s="10">
        <f t="shared" si="2"/>
        <v>0</v>
      </c>
      <c r="O75">
        <f>rekapitulace!H8</f>
        <v>21</v>
      </c>
      <c r="P75">
        <f t="shared" si="3"/>
        <v>0</v>
      </c>
    </row>
    <row r="76" spans="1:16" ht="25.5">
      <c r="A76" s="6">
        <v>59</v>
      </c>
      <c r="B76" s="6" t="s">
        <v>1797</v>
      </c>
      <c r="C76" s="6" t="s">
        <v>45</v>
      </c>
      <c r="D76" s="6" t="s">
        <v>1798</v>
      </c>
      <c r="E76" s="6" t="s">
        <v>274</v>
      </c>
      <c r="F76" s="8">
        <v>1</v>
      </c>
      <c r="G76" s="11"/>
      <c r="H76" s="10">
        <f t="shared" si="2"/>
        <v>0</v>
      </c>
      <c r="O76">
        <f>rekapitulace!H8</f>
        <v>21</v>
      </c>
      <c r="P76">
        <f t="shared" si="3"/>
        <v>0</v>
      </c>
    </row>
    <row r="77" spans="1:16" ht="25.5">
      <c r="A77" s="6">
        <v>60</v>
      </c>
      <c r="B77" s="6" t="s">
        <v>1799</v>
      </c>
      <c r="C77" s="6" t="s">
        <v>45</v>
      </c>
      <c r="D77" s="6" t="s">
        <v>1542</v>
      </c>
      <c r="E77" s="6" t="s">
        <v>274</v>
      </c>
      <c r="F77" s="8">
        <v>1</v>
      </c>
      <c r="G77" s="11"/>
      <c r="H77" s="10">
        <f t="shared" si="2"/>
        <v>0</v>
      </c>
      <c r="O77">
        <f>rekapitulace!H8</f>
        <v>21</v>
      </c>
      <c r="P77">
        <f t="shared" si="3"/>
        <v>0</v>
      </c>
    </row>
    <row r="78" spans="1:16" ht="25.5">
      <c r="A78" s="6">
        <v>61</v>
      </c>
      <c r="B78" s="6" t="s">
        <v>1800</v>
      </c>
      <c r="C78" s="6" t="s">
        <v>45</v>
      </c>
      <c r="D78" s="6" t="s">
        <v>1801</v>
      </c>
      <c r="E78" s="6" t="s">
        <v>274</v>
      </c>
      <c r="F78" s="8">
        <v>1</v>
      </c>
      <c r="G78" s="11"/>
      <c r="H78" s="10">
        <f t="shared" si="2"/>
        <v>0</v>
      </c>
      <c r="O78">
        <f>rekapitulace!H8</f>
        <v>21</v>
      </c>
      <c r="P78">
        <f t="shared" si="3"/>
        <v>0</v>
      </c>
    </row>
    <row r="79" spans="1:16" ht="25.5">
      <c r="A79" s="6">
        <v>62</v>
      </c>
      <c r="B79" s="6" t="s">
        <v>1802</v>
      </c>
      <c r="C79" s="6" t="s">
        <v>45</v>
      </c>
      <c r="D79" s="6" t="s">
        <v>1801</v>
      </c>
      <c r="E79" s="6" t="s">
        <v>274</v>
      </c>
      <c r="F79" s="8">
        <v>1</v>
      </c>
      <c r="G79" s="11"/>
      <c r="H79" s="10">
        <f t="shared" si="2"/>
        <v>0</v>
      </c>
      <c r="O79">
        <f>rekapitulace!H8</f>
        <v>21</v>
      </c>
      <c r="P79">
        <f t="shared" si="3"/>
        <v>0</v>
      </c>
    </row>
    <row r="80" spans="1:16" ht="12.75" customHeight="1">
      <c r="A80" s="13"/>
      <c r="B80" s="13"/>
      <c r="C80" s="13" t="s">
        <v>1484</v>
      </c>
      <c r="D80" s="13" t="s">
        <v>1768</v>
      </c>
      <c r="E80" s="13"/>
      <c r="F80" s="13"/>
      <c r="G80" s="13"/>
      <c r="H80" s="13">
        <f>SUM(H55:H79)</f>
        <v>0</v>
      </c>
      <c r="P80">
        <f>ROUND(SUM(P55:P79),2)</f>
        <v>0</v>
      </c>
    </row>
    <row r="82" spans="1:8" ht="12.75" customHeight="1">
      <c r="A82" s="7"/>
      <c r="B82" s="7"/>
      <c r="C82" s="7" t="s">
        <v>1486</v>
      </c>
      <c r="D82" s="7" t="s">
        <v>1803</v>
      </c>
      <c r="E82" s="7"/>
      <c r="F82" s="9"/>
      <c r="G82" s="7"/>
      <c r="H82" s="9"/>
    </row>
    <row r="83" spans="1:16" ht="25.5">
      <c r="A83" s="6">
        <v>63</v>
      </c>
      <c r="B83" s="6" t="s">
        <v>1804</v>
      </c>
      <c r="C83" s="6" t="s">
        <v>45</v>
      </c>
      <c r="D83" s="6" t="s">
        <v>1533</v>
      </c>
      <c r="E83" s="6" t="s">
        <v>176</v>
      </c>
      <c r="F83" s="8">
        <v>20</v>
      </c>
      <c r="G83" s="11"/>
      <c r="H83" s="10">
        <f aca="true" t="shared" si="4" ref="H83:H126">ROUND((G83*F83),2)</f>
        <v>0</v>
      </c>
      <c r="O83">
        <f>rekapitulace!H8</f>
        <v>21</v>
      </c>
      <c r="P83">
        <f aca="true" t="shared" si="5" ref="P83:P126">O83/100*H83</f>
        <v>0</v>
      </c>
    </row>
    <row r="84" spans="1:16" ht="25.5">
      <c r="A84" s="6">
        <v>64</v>
      </c>
      <c r="B84" s="6" t="s">
        <v>1805</v>
      </c>
      <c r="C84" s="6" t="s">
        <v>45</v>
      </c>
      <c r="D84" s="6" t="s">
        <v>1535</v>
      </c>
      <c r="E84" s="6" t="s">
        <v>176</v>
      </c>
      <c r="F84" s="8">
        <v>20</v>
      </c>
      <c r="G84" s="11"/>
      <c r="H84" s="10">
        <f t="shared" si="4"/>
        <v>0</v>
      </c>
      <c r="O84">
        <f>rekapitulace!H8</f>
        <v>21</v>
      </c>
      <c r="P84">
        <f t="shared" si="5"/>
        <v>0</v>
      </c>
    </row>
    <row r="85" spans="1:16" ht="25.5">
      <c r="A85" s="6">
        <v>65</v>
      </c>
      <c r="B85" s="6" t="s">
        <v>1806</v>
      </c>
      <c r="C85" s="6" t="s">
        <v>45</v>
      </c>
      <c r="D85" s="6" t="s">
        <v>1542</v>
      </c>
      <c r="E85" s="6" t="s">
        <v>274</v>
      </c>
      <c r="F85" s="8">
        <v>1</v>
      </c>
      <c r="G85" s="11"/>
      <c r="H85" s="10">
        <f t="shared" si="4"/>
        <v>0</v>
      </c>
      <c r="O85">
        <f>rekapitulace!H8</f>
        <v>21</v>
      </c>
      <c r="P85">
        <f t="shared" si="5"/>
        <v>0</v>
      </c>
    </row>
    <row r="86" spans="1:16" ht="25.5">
      <c r="A86" s="6">
        <v>66</v>
      </c>
      <c r="B86" s="6" t="s">
        <v>1807</v>
      </c>
      <c r="C86" s="6" t="s">
        <v>45</v>
      </c>
      <c r="D86" s="6" t="s">
        <v>1542</v>
      </c>
      <c r="E86" s="6" t="s">
        <v>274</v>
      </c>
      <c r="F86" s="8">
        <v>1</v>
      </c>
      <c r="G86" s="11"/>
      <c r="H86" s="10">
        <f t="shared" si="4"/>
        <v>0</v>
      </c>
      <c r="O86">
        <f>rekapitulace!H8</f>
        <v>21</v>
      </c>
      <c r="P86">
        <f t="shared" si="5"/>
        <v>0</v>
      </c>
    </row>
    <row r="87" spans="1:16" ht="25.5">
      <c r="A87" s="6">
        <v>67</v>
      </c>
      <c r="B87" s="6" t="s">
        <v>1808</v>
      </c>
      <c r="C87" s="6" t="s">
        <v>45</v>
      </c>
      <c r="D87" s="6" t="s">
        <v>1542</v>
      </c>
      <c r="E87" s="6" t="s">
        <v>274</v>
      </c>
      <c r="F87" s="8">
        <v>1</v>
      </c>
      <c r="G87" s="11"/>
      <c r="H87" s="10">
        <f t="shared" si="4"/>
        <v>0</v>
      </c>
      <c r="O87">
        <f>rekapitulace!H8</f>
        <v>21</v>
      </c>
      <c r="P87">
        <f t="shared" si="5"/>
        <v>0</v>
      </c>
    </row>
    <row r="88" spans="1:16" ht="25.5">
      <c r="A88" s="6">
        <v>68</v>
      </c>
      <c r="B88" s="6" t="s">
        <v>1809</v>
      </c>
      <c r="C88" s="6" t="s">
        <v>45</v>
      </c>
      <c r="D88" s="6" t="s">
        <v>1542</v>
      </c>
      <c r="E88" s="6" t="s">
        <v>274</v>
      </c>
      <c r="F88" s="8">
        <v>1</v>
      </c>
      <c r="G88" s="11"/>
      <c r="H88" s="10">
        <f t="shared" si="4"/>
        <v>0</v>
      </c>
      <c r="O88">
        <f>rekapitulace!H8</f>
        <v>21</v>
      </c>
      <c r="P88">
        <f t="shared" si="5"/>
        <v>0</v>
      </c>
    </row>
    <row r="89" spans="1:16" ht="25.5">
      <c r="A89" s="6">
        <v>69</v>
      </c>
      <c r="B89" s="6" t="s">
        <v>1810</v>
      </c>
      <c r="C89" s="6" t="s">
        <v>45</v>
      </c>
      <c r="D89" s="6" t="s">
        <v>1798</v>
      </c>
      <c r="E89" s="6" t="s">
        <v>274</v>
      </c>
      <c r="F89" s="8">
        <v>1</v>
      </c>
      <c r="G89" s="11"/>
      <c r="H89" s="10">
        <f t="shared" si="4"/>
        <v>0</v>
      </c>
      <c r="O89">
        <f>rekapitulace!H8</f>
        <v>21</v>
      </c>
      <c r="P89">
        <f t="shared" si="5"/>
        <v>0</v>
      </c>
    </row>
    <row r="90" spans="1:16" ht="25.5">
      <c r="A90" s="6">
        <v>70</v>
      </c>
      <c r="B90" s="6" t="s">
        <v>1811</v>
      </c>
      <c r="C90" s="6" t="s">
        <v>45</v>
      </c>
      <c r="D90" s="6" t="s">
        <v>1542</v>
      </c>
      <c r="E90" s="6" t="s">
        <v>274</v>
      </c>
      <c r="F90" s="8">
        <v>1</v>
      </c>
      <c r="G90" s="11"/>
      <c r="H90" s="10">
        <f t="shared" si="4"/>
        <v>0</v>
      </c>
      <c r="O90">
        <f>rekapitulace!H8</f>
        <v>21</v>
      </c>
      <c r="P90">
        <f t="shared" si="5"/>
        <v>0</v>
      </c>
    </row>
    <row r="91" spans="1:16" ht="25.5">
      <c r="A91" s="6">
        <v>71</v>
      </c>
      <c r="B91" s="6" t="s">
        <v>1812</v>
      </c>
      <c r="C91" s="6" t="s">
        <v>45</v>
      </c>
      <c r="D91" s="6" t="s">
        <v>1801</v>
      </c>
      <c r="E91" s="6" t="s">
        <v>274</v>
      </c>
      <c r="F91" s="8">
        <v>1</v>
      </c>
      <c r="G91" s="11"/>
      <c r="H91" s="10">
        <f t="shared" si="4"/>
        <v>0</v>
      </c>
      <c r="O91">
        <f>rekapitulace!H8</f>
        <v>21</v>
      </c>
      <c r="P91">
        <f t="shared" si="5"/>
        <v>0</v>
      </c>
    </row>
    <row r="92" spans="1:16" ht="25.5">
      <c r="A92" s="6">
        <v>72</v>
      </c>
      <c r="B92" s="6" t="s">
        <v>1813</v>
      </c>
      <c r="C92" s="6" t="s">
        <v>45</v>
      </c>
      <c r="D92" s="6" t="s">
        <v>1801</v>
      </c>
      <c r="E92" s="6" t="s">
        <v>274</v>
      </c>
      <c r="F92" s="8">
        <v>1</v>
      </c>
      <c r="G92" s="11"/>
      <c r="H92" s="10">
        <f t="shared" si="4"/>
        <v>0</v>
      </c>
      <c r="O92">
        <f>rekapitulace!H8</f>
        <v>21</v>
      </c>
      <c r="P92">
        <f t="shared" si="5"/>
        <v>0</v>
      </c>
    </row>
    <row r="93" spans="1:16" ht="25.5">
      <c r="A93" s="6">
        <v>73</v>
      </c>
      <c r="B93" s="6" t="s">
        <v>1814</v>
      </c>
      <c r="C93" s="6" t="s">
        <v>45</v>
      </c>
      <c r="D93" s="6" t="s">
        <v>1781</v>
      </c>
      <c r="E93" s="6" t="s">
        <v>176</v>
      </c>
      <c r="F93" s="8">
        <v>40</v>
      </c>
      <c r="G93" s="11"/>
      <c r="H93" s="10">
        <f t="shared" si="4"/>
        <v>0</v>
      </c>
      <c r="O93">
        <f>rekapitulace!H8</f>
        <v>21</v>
      </c>
      <c r="P93">
        <f t="shared" si="5"/>
        <v>0</v>
      </c>
    </row>
    <row r="94" spans="1:16" ht="25.5">
      <c r="A94" s="6">
        <v>74</v>
      </c>
      <c r="B94" s="6" t="s">
        <v>1815</v>
      </c>
      <c r="C94" s="6" t="s">
        <v>45</v>
      </c>
      <c r="D94" s="6" t="s">
        <v>1787</v>
      </c>
      <c r="E94" s="6" t="s">
        <v>176</v>
      </c>
      <c r="F94" s="8">
        <v>10</v>
      </c>
      <c r="G94" s="11"/>
      <c r="H94" s="10">
        <f t="shared" si="4"/>
        <v>0</v>
      </c>
      <c r="O94">
        <f>rekapitulace!H8</f>
        <v>21</v>
      </c>
      <c r="P94">
        <f t="shared" si="5"/>
        <v>0</v>
      </c>
    </row>
    <row r="95" spans="1:16" ht="25.5">
      <c r="A95" s="6">
        <v>75</v>
      </c>
      <c r="B95" s="6" t="s">
        <v>1816</v>
      </c>
      <c r="C95" s="6" t="s">
        <v>45</v>
      </c>
      <c r="D95" s="6" t="s">
        <v>1539</v>
      </c>
      <c r="E95" s="6" t="s">
        <v>176</v>
      </c>
      <c r="F95" s="8">
        <v>40</v>
      </c>
      <c r="G95" s="11"/>
      <c r="H95" s="10">
        <f t="shared" si="4"/>
        <v>0</v>
      </c>
      <c r="O95">
        <f>rekapitulace!H8</f>
        <v>21</v>
      </c>
      <c r="P95">
        <f t="shared" si="5"/>
        <v>0</v>
      </c>
    </row>
    <row r="96" spans="1:16" ht="25.5">
      <c r="A96" s="6">
        <v>76</v>
      </c>
      <c r="B96" s="6" t="s">
        <v>1817</v>
      </c>
      <c r="C96" s="6" t="s">
        <v>45</v>
      </c>
      <c r="D96" s="6" t="s">
        <v>1547</v>
      </c>
      <c r="E96" s="6" t="s">
        <v>274</v>
      </c>
      <c r="F96" s="8">
        <v>54</v>
      </c>
      <c r="G96" s="11"/>
      <c r="H96" s="10">
        <f t="shared" si="4"/>
        <v>0</v>
      </c>
      <c r="O96">
        <f>rekapitulace!H8</f>
        <v>21</v>
      </c>
      <c r="P96">
        <f t="shared" si="5"/>
        <v>0</v>
      </c>
    </row>
    <row r="97" spans="1:16" ht="25.5">
      <c r="A97" s="6">
        <v>77</v>
      </c>
      <c r="B97" s="6" t="s">
        <v>1818</v>
      </c>
      <c r="C97" s="6" t="s">
        <v>45</v>
      </c>
      <c r="D97" s="6" t="s">
        <v>1549</v>
      </c>
      <c r="E97" s="6" t="s">
        <v>274</v>
      </c>
      <c r="F97" s="8">
        <v>12</v>
      </c>
      <c r="G97" s="11"/>
      <c r="H97" s="10">
        <f t="shared" si="4"/>
        <v>0</v>
      </c>
      <c r="O97">
        <f>rekapitulace!H8</f>
        <v>21</v>
      </c>
      <c r="P97">
        <f t="shared" si="5"/>
        <v>0</v>
      </c>
    </row>
    <row r="98" spans="1:16" ht="25.5">
      <c r="A98" s="6">
        <v>78</v>
      </c>
      <c r="B98" s="6" t="s">
        <v>1819</v>
      </c>
      <c r="C98" s="6" t="s">
        <v>45</v>
      </c>
      <c r="D98" s="6" t="s">
        <v>1820</v>
      </c>
      <c r="E98" s="6" t="s">
        <v>176</v>
      </c>
      <c r="F98" s="8">
        <v>40</v>
      </c>
      <c r="G98" s="11"/>
      <c r="H98" s="10">
        <f t="shared" si="4"/>
        <v>0</v>
      </c>
      <c r="O98">
        <f>rekapitulace!H8</f>
        <v>21</v>
      </c>
      <c r="P98">
        <f t="shared" si="5"/>
        <v>0</v>
      </c>
    </row>
    <row r="99" spans="1:16" ht="25.5">
      <c r="A99" s="6">
        <v>79</v>
      </c>
      <c r="B99" s="6" t="s">
        <v>1821</v>
      </c>
      <c r="C99" s="6" t="s">
        <v>45</v>
      </c>
      <c r="D99" s="6" t="s">
        <v>1553</v>
      </c>
      <c r="E99" s="6" t="s">
        <v>176</v>
      </c>
      <c r="F99" s="8">
        <v>16</v>
      </c>
      <c r="G99" s="11"/>
      <c r="H99" s="10">
        <f t="shared" si="4"/>
        <v>0</v>
      </c>
      <c r="O99">
        <f>rekapitulace!H8</f>
        <v>21</v>
      </c>
      <c r="P99">
        <f t="shared" si="5"/>
        <v>0</v>
      </c>
    </row>
    <row r="100" spans="1:16" ht="25.5">
      <c r="A100" s="6">
        <v>80</v>
      </c>
      <c r="B100" s="6" t="s">
        <v>1822</v>
      </c>
      <c r="C100" s="6" t="s">
        <v>45</v>
      </c>
      <c r="D100" s="6" t="s">
        <v>1555</v>
      </c>
      <c r="E100" s="6" t="s">
        <v>279</v>
      </c>
      <c r="F100" s="8">
        <v>40</v>
      </c>
      <c r="G100" s="11"/>
      <c r="H100" s="10">
        <f t="shared" si="4"/>
        <v>0</v>
      </c>
      <c r="O100">
        <f>rekapitulace!H8</f>
        <v>21</v>
      </c>
      <c r="P100">
        <f t="shared" si="5"/>
        <v>0</v>
      </c>
    </row>
    <row r="101" spans="1:16" ht="25.5">
      <c r="A101" s="6">
        <v>81</v>
      </c>
      <c r="B101" s="6" t="s">
        <v>1823</v>
      </c>
      <c r="C101" s="6" t="s">
        <v>45</v>
      </c>
      <c r="D101" s="6" t="s">
        <v>1557</v>
      </c>
      <c r="E101" s="6" t="s">
        <v>274</v>
      </c>
      <c r="F101" s="8">
        <v>40</v>
      </c>
      <c r="G101" s="11"/>
      <c r="H101" s="10">
        <f t="shared" si="4"/>
        <v>0</v>
      </c>
      <c r="O101">
        <f>rekapitulace!H8</f>
        <v>21</v>
      </c>
      <c r="P101">
        <f t="shared" si="5"/>
        <v>0</v>
      </c>
    </row>
    <row r="102" spans="1:16" ht="25.5">
      <c r="A102" s="6">
        <v>82</v>
      </c>
      <c r="B102" s="6" t="s">
        <v>1824</v>
      </c>
      <c r="C102" s="6" t="s">
        <v>45</v>
      </c>
      <c r="D102" s="6" t="s">
        <v>1559</v>
      </c>
      <c r="E102" s="6" t="s">
        <v>176</v>
      </c>
      <c r="F102" s="8">
        <v>40</v>
      </c>
      <c r="G102" s="11"/>
      <c r="H102" s="10">
        <f t="shared" si="4"/>
        <v>0</v>
      </c>
      <c r="O102">
        <f>rekapitulace!H8</f>
        <v>21</v>
      </c>
      <c r="P102">
        <f t="shared" si="5"/>
        <v>0</v>
      </c>
    </row>
    <row r="103" spans="1:16" ht="25.5">
      <c r="A103" s="6">
        <v>83</v>
      </c>
      <c r="B103" s="6" t="s">
        <v>1825</v>
      </c>
      <c r="C103" s="6" t="s">
        <v>45</v>
      </c>
      <c r="D103" s="6" t="s">
        <v>1561</v>
      </c>
      <c r="E103" s="6" t="s">
        <v>176</v>
      </c>
      <c r="F103" s="8">
        <v>40</v>
      </c>
      <c r="G103" s="11"/>
      <c r="H103" s="10">
        <f t="shared" si="4"/>
        <v>0</v>
      </c>
      <c r="O103">
        <f>rekapitulace!H8</f>
        <v>21</v>
      </c>
      <c r="P103">
        <f t="shared" si="5"/>
        <v>0</v>
      </c>
    </row>
    <row r="104" spans="1:16" ht="25.5">
      <c r="A104" s="6">
        <v>84</v>
      </c>
      <c r="B104" s="6" t="s">
        <v>1826</v>
      </c>
      <c r="C104" s="6" t="s">
        <v>45</v>
      </c>
      <c r="D104" s="6" t="s">
        <v>1563</v>
      </c>
      <c r="E104" s="6" t="s">
        <v>176</v>
      </c>
      <c r="F104" s="8">
        <v>40</v>
      </c>
      <c r="G104" s="11"/>
      <c r="H104" s="10">
        <f t="shared" si="4"/>
        <v>0</v>
      </c>
      <c r="O104">
        <f>rekapitulace!H8</f>
        <v>21</v>
      </c>
      <c r="P104">
        <f t="shared" si="5"/>
        <v>0</v>
      </c>
    </row>
    <row r="105" spans="1:16" ht="25.5">
      <c r="A105" s="6">
        <v>85</v>
      </c>
      <c r="B105" s="6" t="s">
        <v>1827</v>
      </c>
      <c r="C105" s="6" t="s">
        <v>45</v>
      </c>
      <c r="D105" s="6" t="s">
        <v>1565</v>
      </c>
      <c r="E105" s="6" t="s">
        <v>176</v>
      </c>
      <c r="F105" s="8">
        <v>5</v>
      </c>
      <c r="G105" s="11"/>
      <c r="H105" s="10">
        <f t="shared" si="4"/>
        <v>0</v>
      </c>
      <c r="O105">
        <f>rekapitulace!H8</f>
        <v>21</v>
      </c>
      <c r="P105">
        <f t="shared" si="5"/>
        <v>0</v>
      </c>
    </row>
    <row r="106" spans="1:16" ht="25.5">
      <c r="A106" s="6">
        <v>86</v>
      </c>
      <c r="B106" s="6" t="s">
        <v>1828</v>
      </c>
      <c r="C106" s="6" t="s">
        <v>45</v>
      </c>
      <c r="D106" s="6" t="s">
        <v>1567</v>
      </c>
      <c r="E106" s="6" t="s">
        <v>176</v>
      </c>
      <c r="F106" s="8">
        <v>5</v>
      </c>
      <c r="G106" s="11"/>
      <c r="H106" s="10">
        <f t="shared" si="4"/>
        <v>0</v>
      </c>
      <c r="O106">
        <f>rekapitulace!H8</f>
        <v>21</v>
      </c>
      <c r="P106">
        <f t="shared" si="5"/>
        <v>0</v>
      </c>
    </row>
    <row r="107" spans="1:16" ht="25.5">
      <c r="A107" s="6">
        <v>87</v>
      </c>
      <c r="B107" s="6" t="s">
        <v>1829</v>
      </c>
      <c r="C107" s="6" t="s">
        <v>45</v>
      </c>
      <c r="D107" s="6" t="s">
        <v>1571</v>
      </c>
      <c r="E107" s="6" t="s">
        <v>279</v>
      </c>
      <c r="F107" s="8">
        <v>1</v>
      </c>
      <c r="G107" s="11"/>
      <c r="H107" s="10">
        <f t="shared" si="4"/>
        <v>0</v>
      </c>
      <c r="O107">
        <f>rekapitulace!H8</f>
        <v>21</v>
      </c>
      <c r="P107">
        <f t="shared" si="5"/>
        <v>0</v>
      </c>
    </row>
    <row r="108" spans="1:16" ht="25.5">
      <c r="A108" s="6">
        <v>88</v>
      </c>
      <c r="B108" s="6" t="s">
        <v>1830</v>
      </c>
      <c r="C108" s="6" t="s">
        <v>45</v>
      </c>
      <c r="D108" s="6" t="s">
        <v>1575</v>
      </c>
      <c r="E108" s="6" t="s">
        <v>274</v>
      </c>
      <c r="F108" s="8">
        <v>10</v>
      </c>
      <c r="G108" s="11"/>
      <c r="H108" s="10">
        <f t="shared" si="4"/>
        <v>0</v>
      </c>
      <c r="O108">
        <f>rekapitulace!H8</f>
        <v>21</v>
      </c>
      <c r="P108">
        <f t="shared" si="5"/>
        <v>0</v>
      </c>
    </row>
    <row r="109" spans="1:16" ht="25.5">
      <c r="A109" s="6">
        <v>89</v>
      </c>
      <c r="B109" s="6" t="s">
        <v>1831</v>
      </c>
      <c r="C109" s="6" t="s">
        <v>45</v>
      </c>
      <c r="D109" s="6" t="s">
        <v>1577</v>
      </c>
      <c r="E109" s="6" t="s">
        <v>274</v>
      </c>
      <c r="F109" s="8">
        <v>10</v>
      </c>
      <c r="G109" s="11"/>
      <c r="H109" s="10">
        <f t="shared" si="4"/>
        <v>0</v>
      </c>
      <c r="O109">
        <f>rekapitulace!H8</f>
        <v>21</v>
      </c>
      <c r="P109">
        <f t="shared" si="5"/>
        <v>0</v>
      </c>
    </row>
    <row r="110" spans="1:16" ht="25.5">
      <c r="A110" s="6">
        <v>90</v>
      </c>
      <c r="B110" s="6" t="s">
        <v>1832</v>
      </c>
      <c r="C110" s="6" t="s">
        <v>45</v>
      </c>
      <c r="D110" s="6" t="s">
        <v>1833</v>
      </c>
      <c r="E110" s="6" t="s">
        <v>176</v>
      </c>
      <c r="F110" s="8">
        <v>30</v>
      </c>
      <c r="G110" s="11"/>
      <c r="H110" s="10">
        <f t="shared" si="4"/>
        <v>0</v>
      </c>
      <c r="O110">
        <f>rekapitulace!H8</f>
        <v>21</v>
      </c>
      <c r="P110">
        <f t="shared" si="5"/>
        <v>0</v>
      </c>
    </row>
    <row r="111" spans="1:16" ht="25.5">
      <c r="A111" s="6">
        <v>91</v>
      </c>
      <c r="B111" s="6" t="s">
        <v>1834</v>
      </c>
      <c r="C111" s="6" t="s">
        <v>45</v>
      </c>
      <c r="D111" s="6" t="s">
        <v>1835</v>
      </c>
      <c r="E111" s="6" t="s">
        <v>274</v>
      </c>
      <c r="F111" s="8">
        <v>8</v>
      </c>
      <c r="G111" s="11"/>
      <c r="H111" s="10">
        <f t="shared" si="4"/>
        <v>0</v>
      </c>
      <c r="O111">
        <f>rekapitulace!H8</f>
        <v>21</v>
      </c>
      <c r="P111">
        <f t="shared" si="5"/>
        <v>0</v>
      </c>
    </row>
    <row r="112" spans="1:16" ht="25.5">
      <c r="A112" s="6">
        <v>92</v>
      </c>
      <c r="B112" s="6" t="s">
        <v>1836</v>
      </c>
      <c r="C112" s="6" t="s">
        <v>45</v>
      </c>
      <c r="D112" s="6" t="s">
        <v>1837</v>
      </c>
      <c r="E112" s="6" t="s">
        <v>274</v>
      </c>
      <c r="F112" s="8">
        <v>2</v>
      </c>
      <c r="G112" s="11"/>
      <c r="H112" s="10">
        <f t="shared" si="4"/>
        <v>0</v>
      </c>
      <c r="O112">
        <f>rekapitulace!H8</f>
        <v>21</v>
      </c>
      <c r="P112">
        <f t="shared" si="5"/>
        <v>0</v>
      </c>
    </row>
    <row r="113" spans="1:16" ht="25.5">
      <c r="A113" s="6">
        <v>93</v>
      </c>
      <c r="B113" s="6" t="s">
        <v>1838</v>
      </c>
      <c r="C113" s="6" t="s">
        <v>45</v>
      </c>
      <c r="D113" s="6" t="s">
        <v>1579</v>
      </c>
      <c r="E113" s="6" t="s">
        <v>274</v>
      </c>
      <c r="F113" s="8">
        <v>12</v>
      </c>
      <c r="G113" s="11"/>
      <c r="H113" s="10">
        <f t="shared" si="4"/>
        <v>0</v>
      </c>
      <c r="O113">
        <f>rekapitulace!H8</f>
        <v>21</v>
      </c>
      <c r="P113">
        <f t="shared" si="5"/>
        <v>0</v>
      </c>
    </row>
    <row r="114" spans="1:16" ht="25.5">
      <c r="A114" s="6">
        <v>94</v>
      </c>
      <c r="B114" s="6" t="s">
        <v>1839</v>
      </c>
      <c r="C114" s="6" t="s">
        <v>45</v>
      </c>
      <c r="D114" s="6" t="s">
        <v>1840</v>
      </c>
      <c r="E114" s="6" t="s">
        <v>274</v>
      </c>
      <c r="F114" s="8">
        <v>6</v>
      </c>
      <c r="G114" s="11"/>
      <c r="H114" s="10">
        <f t="shared" si="4"/>
        <v>0</v>
      </c>
      <c r="O114">
        <f>rekapitulace!H8</f>
        <v>21</v>
      </c>
      <c r="P114">
        <f t="shared" si="5"/>
        <v>0</v>
      </c>
    </row>
    <row r="115" spans="1:16" ht="25.5">
      <c r="A115" s="6">
        <v>95</v>
      </c>
      <c r="B115" s="6" t="s">
        <v>1841</v>
      </c>
      <c r="C115" s="6" t="s">
        <v>45</v>
      </c>
      <c r="D115" s="6" t="s">
        <v>1842</v>
      </c>
      <c r="E115" s="6" t="s">
        <v>274</v>
      </c>
      <c r="F115" s="8">
        <v>20</v>
      </c>
      <c r="G115" s="11"/>
      <c r="H115" s="10">
        <f t="shared" si="4"/>
        <v>0</v>
      </c>
      <c r="O115">
        <f>rekapitulace!H8</f>
        <v>21</v>
      </c>
      <c r="P115">
        <f t="shared" si="5"/>
        <v>0</v>
      </c>
    </row>
    <row r="116" spans="1:16" ht="25.5">
      <c r="A116" s="6">
        <v>96</v>
      </c>
      <c r="B116" s="6" t="s">
        <v>1843</v>
      </c>
      <c r="C116" s="6" t="s">
        <v>45</v>
      </c>
      <c r="D116" s="6" t="s">
        <v>1581</v>
      </c>
      <c r="E116" s="6" t="s">
        <v>274</v>
      </c>
      <c r="F116" s="8">
        <v>2</v>
      </c>
      <c r="G116" s="11"/>
      <c r="H116" s="10">
        <f t="shared" si="4"/>
        <v>0</v>
      </c>
      <c r="O116">
        <f>rekapitulace!H8</f>
        <v>21</v>
      </c>
      <c r="P116">
        <f t="shared" si="5"/>
        <v>0</v>
      </c>
    </row>
    <row r="117" spans="1:16" ht="25.5">
      <c r="A117" s="6">
        <v>97</v>
      </c>
      <c r="B117" s="6" t="s">
        <v>1844</v>
      </c>
      <c r="C117" s="6" t="s">
        <v>45</v>
      </c>
      <c r="D117" s="6" t="s">
        <v>1583</v>
      </c>
      <c r="E117" s="6" t="s">
        <v>274</v>
      </c>
      <c r="F117" s="8">
        <v>60</v>
      </c>
      <c r="G117" s="11"/>
      <c r="H117" s="10">
        <f t="shared" si="4"/>
        <v>0</v>
      </c>
      <c r="O117">
        <f>rekapitulace!H8</f>
        <v>21</v>
      </c>
      <c r="P117">
        <f t="shared" si="5"/>
        <v>0</v>
      </c>
    </row>
    <row r="118" spans="1:16" ht="25.5">
      <c r="A118" s="6">
        <v>98</v>
      </c>
      <c r="B118" s="6" t="s">
        <v>1845</v>
      </c>
      <c r="C118" s="6" t="s">
        <v>45</v>
      </c>
      <c r="D118" s="6" t="s">
        <v>1585</v>
      </c>
      <c r="E118" s="6" t="s">
        <v>715</v>
      </c>
      <c r="F118" s="8">
        <v>8</v>
      </c>
      <c r="G118" s="11"/>
      <c r="H118" s="10">
        <f t="shared" si="4"/>
        <v>0</v>
      </c>
      <c r="O118">
        <f>rekapitulace!H8</f>
        <v>21</v>
      </c>
      <c r="P118">
        <f t="shared" si="5"/>
        <v>0</v>
      </c>
    </row>
    <row r="119" spans="1:16" ht="25.5">
      <c r="A119" s="6">
        <v>99</v>
      </c>
      <c r="B119" s="6" t="s">
        <v>1846</v>
      </c>
      <c r="C119" s="6" t="s">
        <v>45</v>
      </c>
      <c r="D119" s="6" t="s">
        <v>1587</v>
      </c>
      <c r="E119" s="6" t="s">
        <v>715</v>
      </c>
      <c r="F119" s="8">
        <v>8</v>
      </c>
      <c r="G119" s="11"/>
      <c r="H119" s="10">
        <f t="shared" si="4"/>
        <v>0</v>
      </c>
      <c r="O119">
        <f>rekapitulace!H8</f>
        <v>21</v>
      </c>
      <c r="P119">
        <f t="shared" si="5"/>
        <v>0</v>
      </c>
    </row>
    <row r="120" spans="1:16" ht="25.5">
      <c r="A120" s="6">
        <v>100</v>
      </c>
      <c r="B120" s="6" t="s">
        <v>1847</v>
      </c>
      <c r="C120" s="6" t="s">
        <v>45</v>
      </c>
      <c r="D120" s="6" t="s">
        <v>1589</v>
      </c>
      <c r="E120" s="6" t="s">
        <v>715</v>
      </c>
      <c r="F120" s="8">
        <v>12</v>
      </c>
      <c r="G120" s="11"/>
      <c r="H120" s="10">
        <f t="shared" si="4"/>
        <v>0</v>
      </c>
      <c r="O120">
        <f>rekapitulace!H8</f>
        <v>21</v>
      </c>
      <c r="P120">
        <f t="shared" si="5"/>
        <v>0</v>
      </c>
    </row>
    <row r="121" spans="1:16" ht="25.5">
      <c r="A121" s="6">
        <v>101</v>
      </c>
      <c r="B121" s="6" t="s">
        <v>1848</v>
      </c>
      <c r="C121" s="6" t="s">
        <v>45</v>
      </c>
      <c r="D121" s="6" t="s">
        <v>1591</v>
      </c>
      <c r="E121" s="6" t="s">
        <v>715</v>
      </c>
      <c r="F121" s="8">
        <v>12</v>
      </c>
      <c r="G121" s="11"/>
      <c r="H121" s="10">
        <f t="shared" si="4"/>
        <v>0</v>
      </c>
      <c r="O121">
        <f>rekapitulace!H8</f>
        <v>21</v>
      </c>
      <c r="P121">
        <f t="shared" si="5"/>
        <v>0</v>
      </c>
    </row>
    <row r="122" spans="1:16" ht="25.5">
      <c r="A122" s="6">
        <v>102</v>
      </c>
      <c r="B122" s="6" t="s">
        <v>1849</v>
      </c>
      <c r="C122" s="6" t="s">
        <v>45</v>
      </c>
      <c r="D122" s="6" t="s">
        <v>1593</v>
      </c>
      <c r="E122" s="6" t="s">
        <v>715</v>
      </c>
      <c r="F122" s="8">
        <v>20</v>
      </c>
      <c r="G122" s="11"/>
      <c r="H122" s="10">
        <f t="shared" si="4"/>
        <v>0</v>
      </c>
      <c r="O122">
        <f>rekapitulace!H8</f>
        <v>21</v>
      </c>
      <c r="P122">
        <f t="shared" si="5"/>
        <v>0</v>
      </c>
    </row>
    <row r="123" spans="1:16" ht="25.5">
      <c r="A123" s="6">
        <v>103</v>
      </c>
      <c r="B123" s="6" t="s">
        <v>1850</v>
      </c>
      <c r="C123" s="6" t="s">
        <v>45</v>
      </c>
      <c r="D123" s="6" t="s">
        <v>1595</v>
      </c>
      <c r="E123" s="6" t="s">
        <v>274</v>
      </c>
      <c r="F123" s="8">
        <v>4</v>
      </c>
      <c r="G123" s="11"/>
      <c r="H123" s="10">
        <f t="shared" si="4"/>
        <v>0</v>
      </c>
      <c r="O123">
        <f>rekapitulace!H8</f>
        <v>21</v>
      </c>
      <c r="P123">
        <f t="shared" si="5"/>
        <v>0</v>
      </c>
    </row>
    <row r="124" spans="1:16" ht="25.5">
      <c r="A124" s="6">
        <v>104</v>
      </c>
      <c r="B124" s="6" t="s">
        <v>1851</v>
      </c>
      <c r="C124" s="6" t="s">
        <v>45</v>
      </c>
      <c r="D124" s="6" t="s">
        <v>1852</v>
      </c>
      <c r="E124" s="6" t="s">
        <v>473</v>
      </c>
      <c r="F124" s="8">
        <v>1</v>
      </c>
      <c r="G124" s="11"/>
      <c r="H124" s="10">
        <f t="shared" si="4"/>
        <v>0</v>
      </c>
      <c r="O124">
        <f>rekapitulace!H8</f>
        <v>21</v>
      </c>
      <c r="P124">
        <f t="shared" si="5"/>
        <v>0</v>
      </c>
    </row>
    <row r="125" spans="1:16" ht="25.5">
      <c r="A125" s="6">
        <v>105</v>
      </c>
      <c r="B125" s="6" t="s">
        <v>1853</v>
      </c>
      <c r="C125" s="6" t="s">
        <v>45</v>
      </c>
      <c r="D125" s="6" t="s">
        <v>1601</v>
      </c>
      <c r="E125" s="6" t="s">
        <v>47</v>
      </c>
      <c r="F125" s="8">
        <v>0.06</v>
      </c>
      <c r="G125" s="11"/>
      <c r="H125" s="10">
        <f t="shared" si="4"/>
        <v>0</v>
      </c>
      <c r="O125">
        <f>rekapitulace!H8</f>
        <v>21</v>
      </c>
      <c r="P125">
        <f t="shared" si="5"/>
        <v>0</v>
      </c>
    </row>
    <row r="126" spans="1:16" ht="25.5">
      <c r="A126" s="6">
        <v>106</v>
      </c>
      <c r="B126" s="6" t="s">
        <v>1854</v>
      </c>
      <c r="C126" s="6" t="s">
        <v>45</v>
      </c>
      <c r="D126" s="6" t="s">
        <v>1603</v>
      </c>
      <c r="E126" s="6" t="s">
        <v>223</v>
      </c>
      <c r="F126" s="8">
        <v>0.03</v>
      </c>
      <c r="G126" s="11"/>
      <c r="H126" s="10">
        <f t="shared" si="4"/>
        <v>0</v>
      </c>
      <c r="O126">
        <f>rekapitulace!H8</f>
        <v>21</v>
      </c>
      <c r="P126">
        <f t="shared" si="5"/>
        <v>0</v>
      </c>
    </row>
    <row r="127" spans="1:16" ht="12.75" customHeight="1">
      <c r="A127" s="13"/>
      <c r="B127" s="13"/>
      <c r="C127" s="13" t="s">
        <v>1486</v>
      </c>
      <c r="D127" s="13" t="s">
        <v>1803</v>
      </c>
      <c r="E127" s="13"/>
      <c r="F127" s="13"/>
      <c r="G127" s="13"/>
      <c r="H127" s="13">
        <f>SUM(H83:H126)</f>
        <v>0</v>
      </c>
      <c r="P127">
        <f>ROUND(SUM(P83:P126),2)</f>
        <v>0</v>
      </c>
    </row>
    <row r="129" spans="1:16" ht="12.75" customHeight="1">
      <c r="A129" s="13"/>
      <c r="B129" s="13"/>
      <c r="C129" s="13"/>
      <c r="D129" s="13" t="s">
        <v>72</v>
      </c>
      <c r="E129" s="13"/>
      <c r="F129" s="13"/>
      <c r="G129" s="13"/>
      <c r="H129" s="13">
        <f>+H45+H52+H80+H127</f>
        <v>0</v>
      </c>
      <c r="P129">
        <f>+P45+P52+P80+P127</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1:P1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239</v>
      </c>
      <c r="D5" s="5" t="s">
        <v>240</v>
      </c>
      <c r="E5" s="5"/>
    </row>
    <row r="6" spans="1:5" ht="12.75" customHeight="1">
      <c r="A6" t="s">
        <v>18</v>
      </c>
      <c r="C6" s="5" t="s">
        <v>1855</v>
      </c>
      <c r="D6" s="5" t="s">
        <v>1856</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1441</v>
      </c>
      <c r="D11" s="7" t="s">
        <v>1440</v>
      </c>
      <c r="E11" s="7"/>
      <c r="F11" s="9"/>
      <c r="G11" s="7"/>
      <c r="H11" s="9"/>
    </row>
    <row r="12" spans="1:16" ht="25.5">
      <c r="A12" s="6">
        <v>1</v>
      </c>
      <c r="B12" s="6" t="s">
        <v>1857</v>
      </c>
      <c r="C12" s="6" t="s">
        <v>45</v>
      </c>
      <c r="D12" s="6" t="s">
        <v>1858</v>
      </c>
      <c r="E12" s="6" t="s">
        <v>47</v>
      </c>
      <c r="F12" s="8">
        <v>1</v>
      </c>
      <c r="G12" s="11"/>
      <c r="H12" s="10">
        <f>ROUND((G12*F12),2)</f>
        <v>0</v>
      </c>
      <c r="O12">
        <f>rekapitulace!H8</f>
        <v>21</v>
      </c>
      <c r="P12">
        <f>O12/100*H12</f>
        <v>0</v>
      </c>
    </row>
    <row r="13" spans="1:16" ht="25.5">
      <c r="A13" s="6">
        <v>2</v>
      </c>
      <c r="B13" s="6" t="s">
        <v>1859</v>
      </c>
      <c r="C13" s="6" t="s">
        <v>45</v>
      </c>
      <c r="D13" s="6" t="s">
        <v>1860</v>
      </c>
      <c r="E13" s="6" t="s">
        <v>47</v>
      </c>
      <c r="F13" s="8">
        <v>1</v>
      </c>
      <c r="G13" s="11"/>
      <c r="H13" s="10">
        <f>ROUND((G13*F13),2)</f>
        <v>0</v>
      </c>
      <c r="O13">
        <f>rekapitulace!H8</f>
        <v>21</v>
      </c>
      <c r="P13">
        <f>O13/100*H13</f>
        <v>0</v>
      </c>
    </row>
    <row r="14" spans="1:16" ht="12.75" customHeight="1">
      <c r="A14" s="13"/>
      <c r="B14" s="13"/>
      <c r="C14" s="13" t="s">
        <v>1441</v>
      </c>
      <c r="D14" s="13" t="s">
        <v>1440</v>
      </c>
      <c r="E14" s="13"/>
      <c r="F14" s="13"/>
      <c r="G14" s="13"/>
      <c r="H14" s="13">
        <f>SUM(H12:H13)</f>
        <v>0</v>
      </c>
      <c r="P14">
        <f>ROUND(SUM(P12:P13),2)</f>
        <v>0</v>
      </c>
    </row>
    <row r="16" spans="1:16" ht="12.75" customHeight="1">
      <c r="A16" s="13"/>
      <c r="B16" s="13"/>
      <c r="C16" s="13"/>
      <c r="D16" s="13" t="s">
        <v>72</v>
      </c>
      <c r="E16" s="13"/>
      <c r="F16" s="13"/>
      <c r="G16" s="13"/>
      <c r="H16" s="13">
        <f>+H14</f>
        <v>0</v>
      </c>
      <c r="P16">
        <f>+P14</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1:P1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239</v>
      </c>
      <c r="D5" s="5" t="s">
        <v>240</v>
      </c>
      <c r="E5" s="5"/>
    </row>
    <row r="6" spans="1:5" ht="12.75" customHeight="1">
      <c r="A6" t="s">
        <v>18</v>
      </c>
      <c r="C6" s="5" t="s">
        <v>1861</v>
      </c>
      <c r="D6" s="5" t="s">
        <v>1862</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1441</v>
      </c>
      <c r="D11" s="7" t="s">
        <v>1440</v>
      </c>
      <c r="E11" s="7"/>
      <c r="F11" s="9"/>
      <c r="G11" s="7"/>
      <c r="H11" s="9"/>
    </row>
    <row r="12" spans="1:16" ht="25.5">
      <c r="A12" s="6">
        <v>1</v>
      </c>
      <c r="B12" s="6" t="s">
        <v>1863</v>
      </c>
      <c r="C12" s="6" t="s">
        <v>45</v>
      </c>
      <c r="D12" s="6" t="s">
        <v>1864</v>
      </c>
      <c r="E12" s="6" t="s">
        <v>47</v>
      </c>
      <c r="F12" s="8">
        <v>1</v>
      </c>
      <c r="G12" s="11"/>
      <c r="H12" s="10">
        <f>ROUND((G12*F12),2)</f>
        <v>0</v>
      </c>
      <c r="O12">
        <f>rekapitulace!H8</f>
        <v>21</v>
      </c>
      <c r="P12">
        <f>O12/100*H12</f>
        <v>0</v>
      </c>
    </row>
    <row r="13" spans="1:16" ht="25.5">
      <c r="A13" s="6">
        <v>2</v>
      </c>
      <c r="B13" s="6" t="s">
        <v>1865</v>
      </c>
      <c r="C13" s="6" t="s">
        <v>45</v>
      </c>
      <c r="D13" s="6" t="s">
        <v>1866</v>
      </c>
      <c r="E13" s="6" t="s">
        <v>47</v>
      </c>
      <c r="F13" s="8">
        <v>1</v>
      </c>
      <c r="G13" s="11"/>
      <c r="H13" s="10">
        <f>ROUND((G13*F13),2)</f>
        <v>0</v>
      </c>
      <c r="O13">
        <f>rekapitulace!H8</f>
        <v>21</v>
      </c>
      <c r="P13">
        <f>O13/100*H13</f>
        <v>0</v>
      </c>
    </row>
    <row r="14" spans="1:16" ht="12.75" customHeight="1">
      <c r="A14" s="13"/>
      <c r="B14" s="13"/>
      <c r="C14" s="13" t="s">
        <v>1441</v>
      </c>
      <c r="D14" s="13" t="s">
        <v>1440</v>
      </c>
      <c r="E14" s="13"/>
      <c r="F14" s="13"/>
      <c r="G14" s="13"/>
      <c r="H14" s="13">
        <f>SUM(H12:H13)</f>
        <v>0</v>
      </c>
      <c r="P14">
        <f>ROUND(SUM(P12:P13),2)</f>
        <v>0</v>
      </c>
    </row>
    <row r="16" spans="1:16" ht="12.75" customHeight="1">
      <c r="A16" s="13"/>
      <c r="B16" s="13"/>
      <c r="C16" s="13"/>
      <c r="D16" s="13" t="s">
        <v>72</v>
      </c>
      <c r="E16" s="13"/>
      <c r="F16" s="13"/>
      <c r="G16" s="13"/>
      <c r="H16" s="13">
        <f>+H14</f>
        <v>0</v>
      </c>
      <c r="P16">
        <f>+P14</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1:P49"/>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1867</v>
      </c>
      <c r="D5" s="5" t="s">
        <v>1868</v>
      </c>
      <c r="E5" s="5"/>
    </row>
    <row r="6" spans="1:5" ht="12.75" customHeight="1">
      <c r="A6" t="s">
        <v>18</v>
      </c>
      <c r="C6" s="5" t="s">
        <v>1869</v>
      </c>
      <c r="D6" s="5" t="s">
        <v>1870</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43</v>
      </c>
      <c r="D11" s="7" t="s">
        <v>42</v>
      </c>
      <c r="E11" s="7"/>
      <c r="F11" s="9"/>
      <c r="G11" s="7"/>
      <c r="H11" s="9"/>
    </row>
    <row r="12" spans="1:16" ht="12.75">
      <c r="A12" s="6">
        <v>1</v>
      </c>
      <c r="B12" s="6" t="s">
        <v>81</v>
      </c>
      <c r="C12" s="6" t="s">
        <v>45</v>
      </c>
      <c r="D12" s="6" t="s">
        <v>78</v>
      </c>
      <c r="E12" s="6" t="s">
        <v>82</v>
      </c>
      <c r="F12" s="8">
        <v>101.43</v>
      </c>
      <c r="G12" s="11"/>
      <c r="H12" s="10">
        <f>ROUND((G12*F12),2)</f>
        <v>0</v>
      </c>
      <c r="O12">
        <f>rekapitulace!H8</f>
        <v>21</v>
      </c>
      <c r="P12">
        <f>O12/100*H12</f>
        <v>0</v>
      </c>
    </row>
    <row r="13" ht="38.25">
      <c r="D13" s="12" t="s">
        <v>1871</v>
      </c>
    </row>
    <row r="14" spans="1:16" ht="12.75" customHeight="1">
      <c r="A14" s="13"/>
      <c r="B14" s="13"/>
      <c r="C14" s="13" t="s">
        <v>43</v>
      </c>
      <c r="D14" s="13" t="s">
        <v>42</v>
      </c>
      <c r="E14" s="13"/>
      <c r="F14" s="13"/>
      <c r="G14" s="13"/>
      <c r="H14" s="13">
        <f>SUM(H12:H13)</f>
        <v>0</v>
      </c>
      <c r="P14">
        <f>ROUND(SUM(P12:P13),2)</f>
        <v>0</v>
      </c>
    </row>
    <row r="16" spans="1:8" ht="12.75" customHeight="1">
      <c r="A16" s="7"/>
      <c r="B16" s="7"/>
      <c r="C16" s="7" t="s">
        <v>25</v>
      </c>
      <c r="D16" s="7" t="s">
        <v>87</v>
      </c>
      <c r="E16" s="7"/>
      <c r="F16" s="9"/>
      <c r="G16" s="7"/>
      <c r="H16" s="9"/>
    </row>
    <row r="17" spans="1:16" ht="12.75">
      <c r="A17" s="6">
        <v>2</v>
      </c>
      <c r="B17" s="6" t="s">
        <v>1872</v>
      </c>
      <c r="C17" s="6" t="s">
        <v>45</v>
      </c>
      <c r="D17" s="6" t="s">
        <v>1873</v>
      </c>
      <c r="E17" s="6" t="s">
        <v>79</v>
      </c>
      <c r="F17" s="8">
        <v>13.2</v>
      </c>
      <c r="G17" s="11"/>
      <c r="H17" s="10">
        <f>ROUND((G17*F17),2)</f>
        <v>0</v>
      </c>
      <c r="O17">
        <f>rekapitulace!H8</f>
        <v>21</v>
      </c>
      <c r="P17">
        <f>O17/100*H17</f>
        <v>0</v>
      </c>
    </row>
    <row r="18" ht="12.75">
      <c r="D18" s="12" t="s">
        <v>1874</v>
      </c>
    </row>
    <row r="19" spans="1:16" ht="12.75">
      <c r="A19" s="6">
        <v>3</v>
      </c>
      <c r="B19" s="6" t="s">
        <v>91</v>
      </c>
      <c r="C19" s="6" t="s">
        <v>45</v>
      </c>
      <c r="D19" s="6" t="s">
        <v>92</v>
      </c>
      <c r="E19" s="6" t="s">
        <v>79</v>
      </c>
      <c r="F19" s="8">
        <v>38.75</v>
      </c>
      <c r="G19" s="11"/>
      <c r="H19" s="10">
        <f>ROUND((G19*F19),2)</f>
        <v>0</v>
      </c>
      <c r="O19">
        <f>rekapitulace!H8</f>
        <v>21</v>
      </c>
      <c r="P19">
        <f>O19/100*H19</f>
        <v>0</v>
      </c>
    </row>
    <row r="20" ht="38.25">
      <c r="D20" s="12" t="s">
        <v>1875</v>
      </c>
    </row>
    <row r="21" spans="1:16" ht="12.75">
      <c r="A21" s="6">
        <v>4</v>
      </c>
      <c r="B21" s="6" t="s">
        <v>112</v>
      </c>
      <c r="C21" s="6" t="s">
        <v>45</v>
      </c>
      <c r="D21" s="6" t="s">
        <v>113</v>
      </c>
      <c r="E21" s="6" t="s">
        <v>114</v>
      </c>
      <c r="F21" s="8">
        <v>155</v>
      </c>
      <c r="G21" s="11"/>
      <c r="H21" s="10">
        <f>ROUND((G21*F21),2)</f>
        <v>0</v>
      </c>
      <c r="O21">
        <f>rekapitulace!H8</f>
        <v>21</v>
      </c>
      <c r="P21">
        <f>O21/100*H21</f>
        <v>0</v>
      </c>
    </row>
    <row r="22" ht="38.25">
      <c r="D22" s="12" t="s">
        <v>1876</v>
      </c>
    </row>
    <row r="23" spans="1:16" ht="12.75" customHeight="1">
      <c r="A23" s="13"/>
      <c r="B23" s="13"/>
      <c r="C23" s="13" t="s">
        <v>25</v>
      </c>
      <c r="D23" s="13" t="s">
        <v>87</v>
      </c>
      <c r="E23" s="13"/>
      <c r="F23" s="13"/>
      <c r="G23" s="13"/>
      <c r="H23" s="13">
        <f>SUM(H17:H22)</f>
        <v>0</v>
      </c>
      <c r="P23">
        <f>ROUND(SUM(P17:P22),2)</f>
        <v>0</v>
      </c>
    </row>
    <row r="25" spans="1:8" ht="12.75" customHeight="1">
      <c r="A25" s="7"/>
      <c r="B25" s="7"/>
      <c r="C25" s="7" t="s">
        <v>38</v>
      </c>
      <c r="D25" s="7" t="s">
        <v>152</v>
      </c>
      <c r="E25" s="7"/>
      <c r="F25" s="9"/>
      <c r="G25" s="7"/>
      <c r="H25" s="9"/>
    </row>
    <row r="26" spans="1:16" ht="12.75">
      <c r="A26" s="6">
        <v>5</v>
      </c>
      <c r="B26" s="6" t="s">
        <v>156</v>
      </c>
      <c r="C26" s="6" t="s">
        <v>45</v>
      </c>
      <c r="D26" s="6" t="s">
        <v>157</v>
      </c>
      <c r="E26" s="6" t="s">
        <v>79</v>
      </c>
      <c r="F26" s="8">
        <v>67.25</v>
      </c>
      <c r="G26" s="11"/>
      <c r="H26" s="10">
        <f>ROUND((G26*F26),2)</f>
        <v>0</v>
      </c>
      <c r="O26">
        <f>rekapitulace!H8</f>
        <v>21</v>
      </c>
      <c r="P26">
        <f>O26/100*H26</f>
        <v>0</v>
      </c>
    </row>
    <row r="27" ht="38.25">
      <c r="D27" s="12" t="s">
        <v>1877</v>
      </c>
    </row>
    <row r="28" spans="1:16" ht="12.75">
      <c r="A28" s="6">
        <v>6</v>
      </c>
      <c r="B28" s="6" t="s">
        <v>1878</v>
      </c>
      <c r="C28" s="6" t="s">
        <v>45</v>
      </c>
      <c r="D28" s="6" t="s">
        <v>1879</v>
      </c>
      <c r="E28" s="6" t="s">
        <v>79</v>
      </c>
      <c r="F28" s="8">
        <v>4.5</v>
      </c>
      <c r="G28" s="11"/>
      <c r="H28" s="10">
        <f>ROUND((G28*F28),2)</f>
        <v>0</v>
      </c>
      <c r="O28">
        <f>rekapitulace!H8</f>
        <v>21</v>
      </c>
      <c r="P28">
        <f>O28/100*H28</f>
        <v>0</v>
      </c>
    </row>
    <row r="29" ht="12.75">
      <c r="D29" s="12" t="s">
        <v>1880</v>
      </c>
    </row>
    <row r="30" spans="1:16" ht="12.75">
      <c r="A30" s="6">
        <v>7</v>
      </c>
      <c r="B30" s="6" t="s">
        <v>1881</v>
      </c>
      <c r="C30" s="6" t="s">
        <v>45</v>
      </c>
      <c r="D30" s="6" t="s">
        <v>1882</v>
      </c>
      <c r="E30" s="6" t="s">
        <v>114</v>
      </c>
      <c r="F30" s="8">
        <v>110</v>
      </c>
      <c r="G30" s="11"/>
      <c r="H30" s="10">
        <f>ROUND((G30*F30),2)</f>
        <v>0</v>
      </c>
      <c r="O30">
        <f>rekapitulace!H8</f>
        <v>21</v>
      </c>
      <c r="P30">
        <f>O30/100*H30</f>
        <v>0</v>
      </c>
    </row>
    <row r="31" ht="12.75">
      <c r="D31" s="12" t="s">
        <v>1883</v>
      </c>
    </row>
    <row r="32" spans="1:16" ht="25.5">
      <c r="A32" s="6">
        <v>8</v>
      </c>
      <c r="B32" s="6" t="s">
        <v>1884</v>
      </c>
      <c r="C32" s="6" t="s">
        <v>45</v>
      </c>
      <c r="D32" s="6" t="s">
        <v>1885</v>
      </c>
      <c r="E32" s="6" t="s">
        <v>114</v>
      </c>
      <c r="F32" s="8">
        <v>110</v>
      </c>
      <c r="G32" s="11"/>
      <c r="H32" s="10">
        <f>ROUND((G32*F32),2)</f>
        <v>0</v>
      </c>
      <c r="O32">
        <f>rekapitulace!H8</f>
        <v>21</v>
      </c>
      <c r="P32">
        <f>O32/100*H32</f>
        <v>0</v>
      </c>
    </row>
    <row r="33" ht="12.75">
      <c r="D33" s="12" t="s">
        <v>1883</v>
      </c>
    </row>
    <row r="34" spans="1:16" ht="12.75">
      <c r="A34" s="6">
        <v>9</v>
      </c>
      <c r="B34" s="6" t="s">
        <v>1886</v>
      </c>
      <c r="C34" s="6" t="s">
        <v>45</v>
      </c>
      <c r="D34" s="6" t="s">
        <v>1887</v>
      </c>
      <c r="E34" s="6" t="s">
        <v>114</v>
      </c>
      <c r="F34" s="8">
        <v>110</v>
      </c>
      <c r="G34" s="11"/>
      <c r="H34" s="10">
        <f>ROUND((G34*F34),2)</f>
        <v>0</v>
      </c>
      <c r="O34">
        <f>rekapitulace!H8</f>
        <v>21</v>
      </c>
      <c r="P34">
        <f>O34/100*H34</f>
        <v>0</v>
      </c>
    </row>
    <row r="35" ht="12.75">
      <c r="D35" s="12" t="s">
        <v>1883</v>
      </c>
    </row>
    <row r="36" spans="1:16" ht="25.5">
      <c r="A36" s="6">
        <v>10</v>
      </c>
      <c r="B36" s="6" t="s">
        <v>1888</v>
      </c>
      <c r="C36" s="6" t="s">
        <v>45</v>
      </c>
      <c r="D36" s="6" t="s">
        <v>1889</v>
      </c>
      <c r="E36" s="6" t="s">
        <v>114</v>
      </c>
      <c r="F36" s="8">
        <v>110</v>
      </c>
      <c r="G36" s="11"/>
      <c r="H36" s="10">
        <f>ROUND((G36*F36),2)</f>
        <v>0</v>
      </c>
      <c r="O36">
        <f>rekapitulace!H8</f>
        <v>21</v>
      </c>
      <c r="P36">
        <f>O36/100*H36</f>
        <v>0</v>
      </c>
    </row>
    <row r="37" ht="12.75">
      <c r="D37" s="12" t="s">
        <v>1883</v>
      </c>
    </row>
    <row r="38" spans="1:16" ht="12.75">
      <c r="A38" s="6">
        <v>11</v>
      </c>
      <c r="B38" s="6" t="s">
        <v>1890</v>
      </c>
      <c r="C38" s="6" t="s">
        <v>45</v>
      </c>
      <c r="D38" s="6" t="s">
        <v>1891</v>
      </c>
      <c r="E38" s="6" t="s">
        <v>114</v>
      </c>
      <c r="F38" s="8">
        <v>45</v>
      </c>
      <c r="G38" s="11"/>
      <c r="H38" s="10">
        <f>ROUND((G38*F38),2)</f>
        <v>0</v>
      </c>
      <c r="O38">
        <f>rekapitulace!H8</f>
        <v>21</v>
      </c>
      <c r="P38">
        <f>O38/100*H38</f>
        <v>0</v>
      </c>
    </row>
    <row r="39" ht="12.75">
      <c r="D39" s="12" t="s">
        <v>1892</v>
      </c>
    </row>
    <row r="40" spans="1:16" ht="12.75">
      <c r="A40" s="6">
        <v>12</v>
      </c>
      <c r="B40" s="6" t="s">
        <v>1893</v>
      </c>
      <c r="C40" s="6" t="s">
        <v>45</v>
      </c>
      <c r="D40" s="6" t="s">
        <v>1894</v>
      </c>
      <c r="E40" s="6" t="s">
        <v>176</v>
      </c>
      <c r="F40" s="8">
        <v>20</v>
      </c>
      <c r="G40" s="11"/>
      <c r="H40" s="10">
        <f>ROUND((G40*F40),2)</f>
        <v>0</v>
      </c>
      <c r="O40">
        <f>rekapitulace!H8</f>
        <v>21</v>
      </c>
      <c r="P40">
        <f>O40/100*H40</f>
        <v>0</v>
      </c>
    </row>
    <row r="41" ht="12.75">
      <c r="D41" s="12" t="s">
        <v>1895</v>
      </c>
    </row>
    <row r="42" spans="1:16" ht="12.75" customHeight="1">
      <c r="A42" s="13"/>
      <c r="B42" s="13"/>
      <c r="C42" s="13" t="s">
        <v>38</v>
      </c>
      <c r="D42" s="13" t="s">
        <v>152</v>
      </c>
      <c r="E42" s="13"/>
      <c r="F42" s="13"/>
      <c r="G42" s="13"/>
      <c r="H42" s="13">
        <f>SUM(H26:H41)</f>
        <v>0</v>
      </c>
      <c r="P42">
        <f>ROUND(SUM(P26:P41),2)</f>
        <v>0</v>
      </c>
    </row>
    <row r="44" spans="1:8" ht="12.75" customHeight="1">
      <c r="A44" s="7"/>
      <c r="B44" s="7"/>
      <c r="C44" s="7" t="s">
        <v>199</v>
      </c>
      <c r="D44" s="7" t="s">
        <v>198</v>
      </c>
      <c r="E44" s="7"/>
      <c r="F44" s="9"/>
      <c r="G44" s="7"/>
      <c r="H44" s="9"/>
    </row>
    <row r="45" spans="1:16" ht="12.75">
      <c r="A45" s="6">
        <v>13</v>
      </c>
      <c r="B45" s="6" t="s">
        <v>1896</v>
      </c>
      <c r="C45" s="6" t="s">
        <v>45</v>
      </c>
      <c r="D45" s="6" t="s">
        <v>1897</v>
      </c>
      <c r="E45" s="6" t="s">
        <v>176</v>
      </c>
      <c r="F45" s="8">
        <v>20</v>
      </c>
      <c r="G45" s="11"/>
      <c r="H45" s="10">
        <f>ROUND((G45*F45),2)</f>
        <v>0</v>
      </c>
      <c r="O45">
        <f>rekapitulace!H8</f>
        <v>21</v>
      </c>
      <c r="P45">
        <f>O45/100*H45</f>
        <v>0</v>
      </c>
    </row>
    <row r="46" ht="12.75">
      <c r="D46" s="12" t="s">
        <v>1898</v>
      </c>
    </row>
    <row r="47" spans="1:16" ht="12.75" customHeight="1">
      <c r="A47" s="13"/>
      <c r="B47" s="13"/>
      <c r="C47" s="13" t="s">
        <v>199</v>
      </c>
      <c r="D47" s="13" t="s">
        <v>198</v>
      </c>
      <c r="E47" s="13"/>
      <c r="F47" s="13"/>
      <c r="G47" s="13"/>
      <c r="H47" s="13">
        <f>SUM(H45:H46)</f>
        <v>0</v>
      </c>
      <c r="P47">
        <f>ROUND(SUM(P45:P46),2)</f>
        <v>0</v>
      </c>
    </row>
    <row r="49" spans="1:16" ht="12.75" customHeight="1">
      <c r="A49" s="13"/>
      <c r="B49" s="13"/>
      <c r="C49" s="13"/>
      <c r="D49" s="13" t="s">
        <v>72</v>
      </c>
      <c r="E49" s="13"/>
      <c r="F49" s="13"/>
      <c r="G49" s="13"/>
      <c r="H49" s="13">
        <f>+H14+H23+H42+H47</f>
        <v>0</v>
      </c>
      <c r="P49">
        <f>+P14+P23+P42+P47</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1:P3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1867</v>
      </c>
      <c r="D5" s="5" t="s">
        <v>1868</v>
      </c>
      <c r="E5" s="5"/>
    </row>
    <row r="6" spans="1:5" ht="12.75" customHeight="1">
      <c r="A6" t="s">
        <v>18</v>
      </c>
      <c r="C6" s="5" t="s">
        <v>1899</v>
      </c>
      <c r="D6" s="5" t="s">
        <v>1900</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43</v>
      </c>
      <c r="D11" s="7" t="s">
        <v>42</v>
      </c>
      <c r="E11" s="7"/>
      <c r="F11" s="9"/>
      <c r="G11" s="7"/>
      <c r="H11" s="9"/>
    </row>
    <row r="12" spans="1:16" ht="12.75">
      <c r="A12" s="6">
        <v>1</v>
      </c>
      <c r="B12" s="6" t="s">
        <v>77</v>
      </c>
      <c r="C12" s="6" t="s">
        <v>45</v>
      </c>
      <c r="D12" s="6" t="s">
        <v>78</v>
      </c>
      <c r="E12" s="6" t="s">
        <v>79</v>
      </c>
      <c r="F12" s="8">
        <v>2.826</v>
      </c>
      <c r="G12" s="11"/>
      <c r="H12" s="10">
        <f>ROUND((G12*F12),2)</f>
        <v>0</v>
      </c>
      <c r="O12">
        <f>rekapitulace!H8</f>
        <v>21</v>
      </c>
      <c r="P12">
        <f>O12/100*H12</f>
        <v>0</v>
      </c>
    </row>
    <row r="13" ht="12.75">
      <c r="D13" s="12" t="s">
        <v>1901</v>
      </c>
    </row>
    <row r="14" spans="1:16" ht="12.75" customHeight="1">
      <c r="A14" s="13"/>
      <c r="B14" s="13"/>
      <c r="C14" s="13" t="s">
        <v>43</v>
      </c>
      <c r="D14" s="13" t="s">
        <v>42</v>
      </c>
      <c r="E14" s="13"/>
      <c r="F14" s="13"/>
      <c r="G14" s="13"/>
      <c r="H14" s="13">
        <f>SUM(H12:H13)</f>
        <v>0</v>
      </c>
      <c r="P14">
        <f>ROUND(SUM(P12:P13),2)</f>
        <v>0</v>
      </c>
    </row>
    <row r="16" spans="1:8" ht="12.75" customHeight="1">
      <c r="A16" s="7"/>
      <c r="B16" s="7"/>
      <c r="C16" s="7" t="s">
        <v>25</v>
      </c>
      <c r="D16" s="7" t="s">
        <v>87</v>
      </c>
      <c r="E16" s="7"/>
      <c r="F16" s="9"/>
      <c r="G16" s="7"/>
      <c r="H16" s="9"/>
    </row>
    <row r="17" spans="1:16" ht="12.75">
      <c r="A17" s="6">
        <v>2</v>
      </c>
      <c r="B17" s="6" t="s">
        <v>1902</v>
      </c>
      <c r="C17" s="6" t="s">
        <v>45</v>
      </c>
      <c r="D17" s="6" t="s">
        <v>1903</v>
      </c>
      <c r="E17" s="6" t="s">
        <v>79</v>
      </c>
      <c r="F17" s="8">
        <v>10</v>
      </c>
      <c r="G17" s="11"/>
      <c r="H17" s="10">
        <f>ROUND((G17*F17),2)</f>
        <v>0</v>
      </c>
      <c r="O17">
        <f>rekapitulace!H8</f>
        <v>21</v>
      </c>
      <c r="P17">
        <f>O17/100*H17</f>
        <v>0</v>
      </c>
    </row>
    <row r="18" ht="12.75">
      <c r="D18" s="12" t="s">
        <v>1904</v>
      </c>
    </row>
    <row r="19" spans="1:16" ht="12.75">
      <c r="A19" s="6">
        <v>3</v>
      </c>
      <c r="B19" s="6" t="s">
        <v>103</v>
      </c>
      <c r="C19" s="6" t="s">
        <v>45</v>
      </c>
      <c r="D19" s="6" t="s">
        <v>104</v>
      </c>
      <c r="E19" s="6" t="s">
        <v>79</v>
      </c>
      <c r="F19" s="8">
        <v>2.826</v>
      </c>
      <c r="G19" s="11"/>
      <c r="H19" s="10">
        <f>ROUND((G19*F19),2)</f>
        <v>0</v>
      </c>
      <c r="O19">
        <f>rekapitulace!H8</f>
        <v>21</v>
      </c>
      <c r="P19">
        <f>O19/100*H19</f>
        <v>0</v>
      </c>
    </row>
    <row r="20" ht="12.75">
      <c r="D20" s="12" t="s">
        <v>1905</v>
      </c>
    </row>
    <row r="21" spans="1:16" ht="12.75">
      <c r="A21" s="6">
        <v>4</v>
      </c>
      <c r="B21" s="6" t="s">
        <v>1906</v>
      </c>
      <c r="C21" s="6" t="s">
        <v>45</v>
      </c>
      <c r="D21" s="6" t="s">
        <v>1907</v>
      </c>
      <c r="E21" s="6" t="s">
        <v>79</v>
      </c>
      <c r="F21" s="8">
        <v>7.174</v>
      </c>
      <c r="G21" s="11"/>
      <c r="H21" s="10">
        <f>ROUND((G21*F21),2)</f>
        <v>0</v>
      </c>
      <c r="O21">
        <f>rekapitulace!H8</f>
        <v>21</v>
      </c>
      <c r="P21">
        <f>O21/100*H21</f>
        <v>0</v>
      </c>
    </row>
    <row r="22" ht="51">
      <c r="D22" s="12" t="s">
        <v>1908</v>
      </c>
    </row>
    <row r="23" spans="1:16" ht="12.75" customHeight="1">
      <c r="A23" s="13"/>
      <c r="B23" s="13"/>
      <c r="C23" s="13" t="s">
        <v>25</v>
      </c>
      <c r="D23" s="13" t="s">
        <v>87</v>
      </c>
      <c r="E23" s="13"/>
      <c r="F23" s="13"/>
      <c r="G23" s="13"/>
      <c r="H23" s="13">
        <f>SUM(H17:H22)</f>
        <v>0</v>
      </c>
      <c r="P23">
        <f>ROUND(SUM(P17:P22),2)</f>
        <v>0</v>
      </c>
    </row>
    <row r="25" spans="1:8" ht="12.75" customHeight="1">
      <c r="A25" s="7"/>
      <c r="B25" s="7"/>
      <c r="C25" s="7" t="s">
        <v>41</v>
      </c>
      <c r="D25" s="7" t="s">
        <v>173</v>
      </c>
      <c r="E25" s="7"/>
      <c r="F25" s="9"/>
      <c r="G25" s="7"/>
      <c r="H25" s="9"/>
    </row>
    <row r="26" spans="1:16" ht="12.75">
      <c r="A26" s="6">
        <v>5</v>
      </c>
      <c r="B26" s="6" t="s">
        <v>1909</v>
      </c>
      <c r="C26" s="6" t="s">
        <v>45</v>
      </c>
      <c r="D26" s="6" t="s">
        <v>1910</v>
      </c>
      <c r="E26" s="6" t="s">
        <v>176</v>
      </c>
      <c r="F26" s="8">
        <v>1</v>
      </c>
      <c r="G26" s="11"/>
      <c r="H26" s="10">
        <f>ROUND((G26*F26),2)</f>
        <v>0</v>
      </c>
      <c r="O26">
        <f>rekapitulace!H8</f>
        <v>21</v>
      </c>
      <c r="P26">
        <f>O26/100*H26</f>
        <v>0</v>
      </c>
    </row>
    <row r="27" ht="12.75">
      <c r="D27" s="12" t="s">
        <v>1911</v>
      </c>
    </row>
    <row r="28" spans="1:16" ht="12.75">
      <c r="A28" s="6">
        <v>6</v>
      </c>
      <c r="B28" s="6" t="s">
        <v>1912</v>
      </c>
      <c r="C28" s="6" t="s">
        <v>45</v>
      </c>
      <c r="D28" s="6" t="s">
        <v>1913</v>
      </c>
      <c r="E28" s="6" t="s">
        <v>176</v>
      </c>
      <c r="F28" s="8">
        <v>1</v>
      </c>
      <c r="G28" s="11"/>
      <c r="H28" s="10">
        <f>ROUND((G28*F28),2)</f>
        <v>0</v>
      </c>
      <c r="O28">
        <f>rekapitulace!H8</f>
        <v>21</v>
      </c>
      <c r="P28">
        <f>O28/100*H28</f>
        <v>0</v>
      </c>
    </row>
    <row r="29" ht="12.75">
      <c r="D29" s="12" t="s">
        <v>1914</v>
      </c>
    </row>
    <row r="30" spans="1:16" ht="25.5">
      <c r="A30" s="6">
        <v>7</v>
      </c>
      <c r="B30" s="6" t="s">
        <v>1915</v>
      </c>
      <c r="C30" s="6" t="s">
        <v>45</v>
      </c>
      <c r="D30" s="6" t="s">
        <v>1916</v>
      </c>
      <c r="E30" s="6" t="s">
        <v>171</v>
      </c>
      <c r="F30" s="8">
        <v>1</v>
      </c>
      <c r="G30" s="11"/>
      <c r="H30" s="10">
        <f>ROUND((G30*F30),2)</f>
        <v>0</v>
      </c>
      <c r="O30">
        <f>rekapitulace!H8</f>
        <v>21</v>
      </c>
      <c r="P30">
        <f>O30/100*H30</f>
        <v>0</v>
      </c>
    </row>
    <row r="31" ht="12.75">
      <c r="D31" s="12" t="s">
        <v>1917</v>
      </c>
    </row>
    <row r="32" spans="1:16" ht="12.75">
      <c r="A32" s="6">
        <v>8</v>
      </c>
      <c r="B32" s="6" t="s">
        <v>1918</v>
      </c>
      <c r="C32" s="6" t="s">
        <v>45</v>
      </c>
      <c r="D32" s="6" t="s">
        <v>1919</v>
      </c>
      <c r="E32" s="6" t="s">
        <v>171</v>
      </c>
      <c r="F32" s="8">
        <v>2</v>
      </c>
      <c r="G32" s="11"/>
      <c r="H32" s="10">
        <f>ROUND((G32*F32),2)</f>
        <v>0</v>
      </c>
      <c r="O32">
        <f>rekapitulace!H8</f>
        <v>21</v>
      </c>
      <c r="P32">
        <f>O32/100*H32</f>
        <v>0</v>
      </c>
    </row>
    <row r="33" ht="12.75">
      <c r="D33" s="12" t="s">
        <v>1920</v>
      </c>
    </row>
    <row r="34" spans="1:16" ht="12.75" customHeight="1">
      <c r="A34" s="13"/>
      <c r="B34" s="13"/>
      <c r="C34" s="13" t="s">
        <v>41</v>
      </c>
      <c r="D34" s="13" t="s">
        <v>173</v>
      </c>
      <c r="E34" s="13"/>
      <c r="F34" s="13"/>
      <c r="G34" s="13"/>
      <c r="H34" s="13">
        <f>SUM(H26:H33)</f>
        <v>0</v>
      </c>
      <c r="P34">
        <f>ROUND(SUM(P26:P33),2)</f>
        <v>0</v>
      </c>
    </row>
    <row r="36" spans="1:16" ht="12.75" customHeight="1">
      <c r="A36" s="13"/>
      <c r="B36" s="13"/>
      <c r="C36" s="13"/>
      <c r="D36" s="13" t="s">
        <v>72</v>
      </c>
      <c r="E36" s="13"/>
      <c r="F36" s="13"/>
      <c r="G36" s="13"/>
      <c r="H36" s="13">
        <f>+H14+H23+H34</f>
        <v>0</v>
      </c>
      <c r="P36">
        <f>+P14+P23+P34</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1:P82"/>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1867</v>
      </c>
      <c r="D5" s="5" t="s">
        <v>1868</v>
      </c>
      <c r="E5" s="5"/>
    </row>
    <row r="6" spans="1:5" ht="12.75" customHeight="1">
      <c r="A6" t="s">
        <v>18</v>
      </c>
      <c r="C6" s="5" t="s">
        <v>1921</v>
      </c>
      <c r="D6" s="5" t="s">
        <v>1922</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43</v>
      </c>
      <c r="D11" s="7" t="s">
        <v>42</v>
      </c>
      <c r="E11" s="7"/>
      <c r="F11" s="9"/>
      <c r="G11" s="7"/>
      <c r="H11" s="9"/>
    </row>
    <row r="12" spans="1:16" ht="12.75">
      <c r="A12" s="6">
        <v>1</v>
      </c>
      <c r="B12" s="6" t="s">
        <v>77</v>
      </c>
      <c r="C12" s="6" t="s">
        <v>45</v>
      </c>
      <c r="D12" s="6" t="s">
        <v>78</v>
      </c>
      <c r="E12" s="6" t="s">
        <v>79</v>
      </c>
      <c r="F12" s="8">
        <v>57.6</v>
      </c>
      <c r="G12" s="11"/>
      <c r="H12" s="10">
        <f>ROUND((G12*F12),2)</f>
        <v>0</v>
      </c>
      <c r="O12">
        <f>rekapitulace!H8</f>
        <v>21</v>
      </c>
      <c r="P12">
        <f>O12/100*H12</f>
        <v>0</v>
      </c>
    </row>
    <row r="13" ht="12.75">
      <c r="D13" s="12" t="s">
        <v>1923</v>
      </c>
    </row>
    <row r="14" spans="1:16" ht="12.75" customHeight="1">
      <c r="A14" s="13"/>
      <c r="B14" s="13"/>
      <c r="C14" s="13" t="s">
        <v>43</v>
      </c>
      <c r="D14" s="13" t="s">
        <v>42</v>
      </c>
      <c r="E14" s="13"/>
      <c r="F14" s="13"/>
      <c r="G14" s="13"/>
      <c r="H14" s="13">
        <f>SUM(H12:H13)</f>
        <v>0</v>
      </c>
      <c r="P14">
        <f>ROUND(SUM(P12:P13),2)</f>
        <v>0</v>
      </c>
    </row>
    <row r="16" spans="1:8" ht="12.75" customHeight="1">
      <c r="A16" s="7"/>
      <c r="B16" s="7"/>
      <c r="C16" s="7" t="s">
        <v>25</v>
      </c>
      <c r="D16" s="7" t="s">
        <v>87</v>
      </c>
      <c r="E16" s="7"/>
      <c r="F16" s="9"/>
      <c r="G16" s="7"/>
      <c r="H16" s="9"/>
    </row>
    <row r="17" spans="1:16" ht="12.75">
      <c r="A17" s="6">
        <v>2</v>
      </c>
      <c r="B17" s="6" t="s">
        <v>94</v>
      </c>
      <c r="C17" s="6" t="s">
        <v>45</v>
      </c>
      <c r="D17" s="6" t="s">
        <v>95</v>
      </c>
      <c r="E17" s="6" t="s">
        <v>79</v>
      </c>
      <c r="F17" s="8">
        <v>18</v>
      </c>
      <c r="G17" s="11"/>
      <c r="H17" s="10">
        <f>ROUND((G17*F17),2)</f>
        <v>0</v>
      </c>
      <c r="O17">
        <f>rekapitulace!H8</f>
        <v>21</v>
      </c>
      <c r="P17">
        <f>O17/100*H17</f>
        <v>0</v>
      </c>
    </row>
    <row r="18" ht="12.75">
      <c r="D18" s="12" t="s">
        <v>1924</v>
      </c>
    </row>
    <row r="19" spans="1:16" ht="12.75">
      <c r="A19" s="6">
        <v>3</v>
      </c>
      <c r="B19" s="6" t="s">
        <v>1925</v>
      </c>
      <c r="C19" s="6" t="s">
        <v>45</v>
      </c>
      <c r="D19" s="6" t="s">
        <v>1926</v>
      </c>
      <c r="E19" s="6" t="s">
        <v>79</v>
      </c>
      <c r="F19" s="8">
        <v>57.6</v>
      </c>
      <c r="G19" s="11"/>
      <c r="H19" s="10">
        <f>ROUND((G19*F19),2)</f>
        <v>0</v>
      </c>
      <c r="O19">
        <f>rekapitulace!H8</f>
        <v>21</v>
      </c>
      <c r="P19">
        <f>O19/100*H19</f>
        <v>0</v>
      </c>
    </row>
    <row r="20" ht="12.75">
      <c r="D20" s="12" t="s">
        <v>1927</v>
      </c>
    </row>
    <row r="21" spans="1:16" ht="12.75">
      <c r="A21" s="6">
        <v>4</v>
      </c>
      <c r="B21" s="6" t="s">
        <v>103</v>
      </c>
      <c r="C21" s="6" t="s">
        <v>45</v>
      </c>
      <c r="D21" s="6" t="s">
        <v>104</v>
      </c>
      <c r="E21" s="6" t="s">
        <v>79</v>
      </c>
      <c r="F21" s="8">
        <v>75.6</v>
      </c>
      <c r="G21" s="11"/>
      <c r="H21" s="10">
        <f>ROUND((G21*F21),2)</f>
        <v>0</v>
      </c>
      <c r="O21">
        <f>rekapitulace!H8</f>
        <v>21</v>
      </c>
      <c r="P21">
        <f>O21/100*H21</f>
        <v>0</v>
      </c>
    </row>
    <row r="22" ht="51">
      <c r="D22" s="12" t="s">
        <v>1928</v>
      </c>
    </row>
    <row r="23" spans="1:16" ht="12.75">
      <c r="A23" s="6">
        <v>5</v>
      </c>
      <c r="B23" s="6" t="s">
        <v>106</v>
      </c>
      <c r="C23" s="6" t="s">
        <v>45</v>
      </c>
      <c r="D23" s="6" t="s">
        <v>107</v>
      </c>
      <c r="E23" s="6" t="s">
        <v>79</v>
      </c>
      <c r="F23" s="8">
        <v>31.056</v>
      </c>
      <c r="G23" s="11"/>
      <c r="H23" s="10">
        <f>ROUND((G23*F23),2)</f>
        <v>0</v>
      </c>
      <c r="O23">
        <f>rekapitulace!H8</f>
        <v>21</v>
      </c>
      <c r="P23">
        <f>O23/100*H23</f>
        <v>0</v>
      </c>
    </row>
    <row r="24" ht="51">
      <c r="D24" s="12" t="s">
        <v>1929</v>
      </c>
    </row>
    <row r="25" spans="1:16" ht="12.75">
      <c r="A25" s="6">
        <v>6</v>
      </c>
      <c r="B25" s="6" t="s">
        <v>112</v>
      </c>
      <c r="C25" s="6" t="s">
        <v>45</v>
      </c>
      <c r="D25" s="6" t="s">
        <v>113</v>
      </c>
      <c r="E25" s="6" t="s">
        <v>114</v>
      </c>
      <c r="F25" s="8">
        <v>6</v>
      </c>
      <c r="G25" s="11"/>
      <c r="H25" s="10">
        <f>ROUND((G25*F25),2)</f>
        <v>0</v>
      </c>
      <c r="O25">
        <f>rekapitulace!H8</f>
        <v>21</v>
      </c>
      <c r="P25">
        <f>O25/100*H25</f>
        <v>0</v>
      </c>
    </row>
    <row r="26" ht="12.75">
      <c r="D26" s="12" t="s">
        <v>1930</v>
      </c>
    </row>
    <row r="27" spans="1:16" ht="12.75" customHeight="1">
      <c r="A27" s="13"/>
      <c r="B27" s="13"/>
      <c r="C27" s="13" t="s">
        <v>25</v>
      </c>
      <c r="D27" s="13" t="s">
        <v>87</v>
      </c>
      <c r="E27" s="13"/>
      <c r="F27" s="13"/>
      <c r="G27" s="13"/>
      <c r="H27" s="13">
        <f>SUM(H17:H26)</f>
        <v>0</v>
      </c>
      <c r="P27">
        <f>ROUND(SUM(P17:P26),2)</f>
        <v>0</v>
      </c>
    </row>
    <row r="29" spans="1:8" ht="12.75" customHeight="1">
      <c r="A29" s="7"/>
      <c r="B29" s="7"/>
      <c r="C29" s="7" t="s">
        <v>35</v>
      </c>
      <c r="D29" s="7" t="s">
        <v>122</v>
      </c>
      <c r="E29" s="7"/>
      <c r="F29" s="9"/>
      <c r="G29" s="7"/>
      <c r="H29" s="9"/>
    </row>
    <row r="30" spans="1:16" ht="12.75">
      <c r="A30" s="6">
        <v>7</v>
      </c>
      <c r="B30" s="6" t="s">
        <v>1931</v>
      </c>
      <c r="C30" s="6" t="s">
        <v>45</v>
      </c>
      <c r="D30" s="6" t="s">
        <v>1932</v>
      </c>
      <c r="E30" s="6" t="s">
        <v>176</v>
      </c>
      <c r="F30" s="8">
        <v>20</v>
      </c>
      <c r="G30" s="11"/>
      <c r="H30" s="10">
        <f>ROUND((G30*F30),2)</f>
        <v>0</v>
      </c>
      <c r="O30">
        <f>rekapitulace!H8</f>
        <v>21</v>
      </c>
      <c r="P30">
        <f>O30/100*H30</f>
        <v>0</v>
      </c>
    </row>
    <row r="31" ht="12.75">
      <c r="D31" s="12" t="s">
        <v>1933</v>
      </c>
    </row>
    <row r="32" spans="1:16" ht="12.75">
      <c r="A32" s="6">
        <v>8</v>
      </c>
      <c r="B32" s="6" t="s">
        <v>123</v>
      </c>
      <c r="C32" s="6" t="s">
        <v>45</v>
      </c>
      <c r="D32" s="6" t="s">
        <v>1934</v>
      </c>
      <c r="E32" s="6" t="s">
        <v>79</v>
      </c>
      <c r="F32" s="8">
        <v>28.722</v>
      </c>
      <c r="G32" s="11"/>
      <c r="H32" s="10">
        <f>ROUND((G32*F32),2)</f>
        <v>0</v>
      </c>
      <c r="O32">
        <f>rekapitulace!H8</f>
        <v>21</v>
      </c>
      <c r="P32">
        <f>O32/100*H32</f>
        <v>0</v>
      </c>
    </row>
    <row r="33" ht="38.25">
      <c r="D33" s="12" t="s">
        <v>1935</v>
      </c>
    </row>
    <row r="34" spans="1:16" ht="12.75">
      <c r="A34" s="6">
        <v>9</v>
      </c>
      <c r="B34" s="6" t="s">
        <v>126</v>
      </c>
      <c r="C34" s="6" t="s">
        <v>45</v>
      </c>
      <c r="D34" s="6" t="s">
        <v>127</v>
      </c>
      <c r="E34" s="6" t="s">
        <v>82</v>
      </c>
      <c r="F34" s="8">
        <v>4.308</v>
      </c>
      <c r="G34" s="11"/>
      <c r="H34" s="10">
        <f>ROUND((G34*F34),2)</f>
        <v>0</v>
      </c>
      <c r="O34">
        <f>rekapitulace!H8</f>
        <v>21</v>
      </c>
      <c r="P34">
        <f>O34/100*H34</f>
        <v>0</v>
      </c>
    </row>
    <row r="35" ht="12.75">
      <c r="D35" s="12" t="s">
        <v>1936</v>
      </c>
    </row>
    <row r="36" spans="1:16" ht="12.75">
      <c r="A36" s="6">
        <v>10</v>
      </c>
      <c r="B36" s="6" t="s">
        <v>1937</v>
      </c>
      <c r="C36" s="6" t="s">
        <v>45</v>
      </c>
      <c r="D36" s="6" t="s">
        <v>1938</v>
      </c>
      <c r="E36" s="6" t="s">
        <v>79</v>
      </c>
      <c r="F36" s="8">
        <v>36</v>
      </c>
      <c r="G36" s="11"/>
      <c r="H36" s="10">
        <f>ROUND((G36*F36),2)</f>
        <v>0</v>
      </c>
      <c r="O36">
        <f>rekapitulace!H8</f>
        <v>21</v>
      </c>
      <c r="P36">
        <f>O36/100*H36</f>
        <v>0</v>
      </c>
    </row>
    <row r="37" ht="12.75">
      <c r="D37" s="12" t="s">
        <v>1939</v>
      </c>
    </row>
    <row r="38" spans="1:16" ht="12.75" customHeight="1">
      <c r="A38" s="13"/>
      <c r="B38" s="13"/>
      <c r="C38" s="13" t="s">
        <v>35</v>
      </c>
      <c r="D38" s="13" t="s">
        <v>122</v>
      </c>
      <c r="E38" s="13"/>
      <c r="F38" s="13"/>
      <c r="G38" s="13"/>
      <c r="H38" s="13">
        <f>SUM(H30:H37)</f>
        <v>0</v>
      </c>
      <c r="P38">
        <f>ROUND(SUM(P30:P37),2)</f>
        <v>0</v>
      </c>
    </row>
    <row r="40" spans="1:8" ht="12.75" customHeight="1">
      <c r="A40" s="7"/>
      <c r="B40" s="7"/>
      <c r="C40" s="7" t="s">
        <v>36</v>
      </c>
      <c r="D40" s="7" t="s">
        <v>135</v>
      </c>
      <c r="E40" s="7"/>
      <c r="F40" s="9"/>
      <c r="G40" s="7"/>
      <c r="H40" s="9"/>
    </row>
    <row r="41" spans="1:16" ht="12.75">
      <c r="A41" s="6">
        <v>11</v>
      </c>
      <c r="B41" s="6" t="s">
        <v>1940</v>
      </c>
      <c r="C41" s="6" t="s">
        <v>45</v>
      </c>
      <c r="D41" s="6" t="s">
        <v>1941</v>
      </c>
      <c r="E41" s="6" t="s">
        <v>79</v>
      </c>
      <c r="F41" s="8">
        <v>18.96</v>
      </c>
      <c r="G41" s="11"/>
      <c r="H41" s="10">
        <f>ROUND((G41*F41),2)</f>
        <v>0</v>
      </c>
      <c r="O41">
        <f>rekapitulace!H8</f>
        <v>21</v>
      </c>
      <c r="P41">
        <f>O41/100*H41</f>
        <v>0</v>
      </c>
    </row>
    <row r="42" ht="12.75">
      <c r="D42" s="12" t="s">
        <v>1942</v>
      </c>
    </row>
    <row r="43" spans="1:16" ht="12.75">
      <c r="A43" s="6">
        <v>12</v>
      </c>
      <c r="B43" s="6" t="s">
        <v>1943</v>
      </c>
      <c r="C43" s="6" t="s">
        <v>45</v>
      </c>
      <c r="D43" s="6" t="s">
        <v>1944</v>
      </c>
      <c r="E43" s="6" t="s">
        <v>82</v>
      </c>
      <c r="F43" s="8">
        <v>2.844</v>
      </c>
      <c r="G43" s="11"/>
      <c r="H43" s="10">
        <f>ROUND((G43*F43),2)</f>
        <v>0</v>
      </c>
      <c r="O43">
        <f>rekapitulace!H8</f>
        <v>21</v>
      </c>
      <c r="P43">
        <f>O43/100*H43</f>
        <v>0</v>
      </c>
    </row>
    <row r="44" ht="12.75">
      <c r="D44" s="12" t="s">
        <v>1945</v>
      </c>
    </row>
    <row r="45" spans="1:16" ht="12.75" customHeight="1">
      <c r="A45" s="13"/>
      <c r="B45" s="13"/>
      <c r="C45" s="13" t="s">
        <v>36</v>
      </c>
      <c r="D45" s="13" t="s">
        <v>135</v>
      </c>
      <c r="E45" s="13"/>
      <c r="F45" s="13"/>
      <c r="G45" s="13"/>
      <c r="H45" s="13">
        <f>SUM(H41:H44)</f>
        <v>0</v>
      </c>
      <c r="P45">
        <f>ROUND(SUM(P41:P44),2)</f>
        <v>0</v>
      </c>
    </row>
    <row r="47" spans="1:8" ht="12.75" customHeight="1">
      <c r="A47" s="7"/>
      <c r="B47" s="7"/>
      <c r="C47" s="7" t="s">
        <v>37</v>
      </c>
      <c r="D47" s="7" t="s">
        <v>142</v>
      </c>
      <c r="E47" s="7"/>
      <c r="F47" s="9"/>
      <c r="G47" s="7"/>
      <c r="H47" s="9"/>
    </row>
    <row r="48" spans="1:16" ht="12.75">
      <c r="A48" s="6">
        <v>13</v>
      </c>
      <c r="B48" s="6" t="s">
        <v>1946</v>
      </c>
      <c r="C48" s="6" t="s">
        <v>45</v>
      </c>
      <c r="D48" s="6" t="s">
        <v>1947</v>
      </c>
      <c r="E48" s="6" t="s">
        <v>79</v>
      </c>
      <c r="F48" s="8">
        <v>1.8</v>
      </c>
      <c r="G48" s="11"/>
      <c r="H48" s="10">
        <f>ROUND((G48*F48),2)</f>
        <v>0</v>
      </c>
      <c r="O48">
        <f>rekapitulace!H8</f>
        <v>21</v>
      </c>
      <c r="P48">
        <f>O48/100*H48</f>
        <v>0</v>
      </c>
    </row>
    <row r="49" ht="12.75">
      <c r="D49" s="12" t="s">
        <v>1948</v>
      </c>
    </row>
    <row r="50" spans="1:16" ht="12.75">
      <c r="A50" s="6">
        <v>14</v>
      </c>
      <c r="B50" s="6" t="s">
        <v>1949</v>
      </c>
      <c r="C50" s="6" t="s">
        <v>45</v>
      </c>
      <c r="D50" s="6" t="s">
        <v>1950</v>
      </c>
      <c r="E50" s="6" t="s">
        <v>82</v>
      </c>
      <c r="F50" s="8">
        <v>0.27</v>
      </c>
      <c r="G50" s="11"/>
      <c r="H50" s="10">
        <f>ROUND((G50*F50),2)</f>
        <v>0</v>
      </c>
      <c r="O50">
        <f>rekapitulace!H8</f>
        <v>21</v>
      </c>
      <c r="P50">
        <f>O50/100*H50</f>
        <v>0</v>
      </c>
    </row>
    <row r="51" ht="12.75">
      <c r="D51" s="12" t="s">
        <v>1951</v>
      </c>
    </row>
    <row r="52" spans="1:16" ht="12.75">
      <c r="A52" s="6">
        <v>15</v>
      </c>
      <c r="B52" s="6" t="s">
        <v>143</v>
      </c>
      <c r="C52" s="6" t="s">
        <v>45</v>
      </c>
      <c r="D52" s="6" t="s">
        <v>144</v>
      </c>
      <c r="E52" s="6" t="s">
        <v>79</v>
      </c>
      <c r="F52" s="8">
        <v>3.454</v>
      </c>
      <c r="G52" s="11"/>
      <c r="H52" s="10">
        <f>ROUND((G52*F52),2)</f>
        <v>0</v>
      </c>
      <c r="O52">
        <f>rekapitulace!H8</f>
        <v>21</v>
      </c>
      <c r="P52">
        <f>O52/100*H52</f>
        <v>0</v>
      </c>
    </row>
    <row r="53" ht="38.25">
      <c r="D53" s="12" t="s">
        <v>1952</v>
      </c>
    </row>
    <row r="54" spans="1:16" ht="12.75" customHeight="1">
      <c r="A54" s="13"/>
      <c r="B54" s="13"/>
      <c r="C54" s="13" t="s">
        <v>37</v>
      </c>
      <c r="D54" s="13" t="s">
        <v>142</v>
      </c>
      <c r="E54" s="13"/>
      <c r="F54" s="13"/>
      <c r="G54" s="13"/>
      <c r="H54" s="13">
        <f>SUM(H48:H53)</f>
        <v>0</v>
      </c>
      <c r="P54">
        <f>ROUND(SUM(P48:P53),2)</f>
        <v>0</v>
      </c>
    </row>
    <row r="56" spans="1:8" ht="12.75" customHeight="1">
      <c r="A56" s="7"/>
      <c r="B56" s="7"/>
      <c r="C56" s="7" t="s">
        <v>38</v>
      </c>
      <c r="D56" s="7" t="s">
        <v>152</v>
      </c>
      <c r="E56" s="7"/>
      <c r="F56" s="9"/>
      <c r="G56" s="7"/>
      <c r="H56" s="9"/>
    </row>
    <row r="57" spans="1:16" ht="12.75">
      <c r="A57" s="6">
        <v>16</v>
      </c>
      <c r="B57" s="6" t="s">
        <v>156</v>
      </c>
      <c r="C57" s="6" t="s">
        <v>45</v>
      </c>
      <c r="D57" s="6" t="s">
        <v>157</v>
      </c>
      <c r="E57" s="6" t="s">
        <v>79</v>
      </c>
      <c r="F57" s="8">
        <v>1.2</v>
      </c>
      <c r="G57" s="11"/>
      <c r="H57" s="10">
        <f>ROUND((G57*F57),2)</f>
        <v>0</v>
      </c>
      <c r="O57">
        <f>rekapitulace!H8</f>
        <v>21</v>
      </c>
      <c r="P57">
        <f>O57/100*H57</f>
        <v>0</v>
      </c>
    </row>
    <row r="58" ht="12.75">
      <c r="D58" s="12" t="s">
        <v>1953</v>
      </c>
    </row>
    <row r="59" spans="1:16" ht="12.75">
      <c r="A59" s="6">
        <v>17</v>
      </c>
      <c r="B59" s="6" t="s">
        <v>1954</v>
      </c>
      <c r="C59" s="6" t="s">
        <v>45</v>
      </c>
      <c r="D59" s="6" t="s">
        <v>1955</v>
      </c>
      <c r="E59" s="6" t="s">
        <v>114</v>
      </c>
      <c r="F59" s="8">
        <v>6</v>
      </c>
      <c r="G59" s="11"/>
      <c r="H59" s="10">
        <f>ROUND((G59*F59),2)</f>
        <v>0</v>
      </c>
      <c r="O59">
        <f>rekapitulace!H8</f>
        <v>21</v>
      </c>
      <c r="P59">
        <f>O59/100*H59</f>
        <v>0</v>
      </c>
    </row>
    <row r="60" ht="12.75">
      <c r="D60" s="12" t="s">
        <v>1956</v>
      </c>
    </row>
    <row r="61" spans="1:16" ht="12.75" customHeight="1">
      <c r="A61" s="13"/>
      <c r="B61" s="13"/>
      <c r="C61" s="13" t="s">
        <v>38</v>
      </c>
      <c r="D61" s="13" t="s">
        <v>152</v>
      </c>
      <c r="E61" s="13"/>
      <c r="F61" s="13"/>
      <c r="G61" s="13"/>
      <c r="H61" s="13">
        <f>SUM(H57:H60)</f>
        <v>0</v>
      </c>
      <c r="P61">
        <f>ROUND(SUM(P57:P60),2)</f>
        <v>0</v>
      </c>
    </row>
    <row r="63" spans="1:8" ht="12.75" customHeight="1">
      <c r="A63" s="7"/>
      <c r="B63" s="7"/>
      <c r="C63" s="7" t="s">
        <v>40</v>
      </c>
      <c r="D63" s="7" t="s">
        <v>165</v>
      </c>
      <c r="E63" s="7"/>
      <c r="F63" s="9"/>
      <c r="G63" s="7"/>
      <c r="H63" s="9"/>
    </row>
    <row r="64" spans="1:16" ht="25.5">
      <c r="A64" s="6">
        <v>18</v>
      </c>
      <c r="B64" s="6" t="s">
        <v>166</v>
      </c>
      <c r="C64" s="6" t="s">
        <v>45</v>
      </c>
      <c r="D64" s="6" t="s">
        <v>1957</v>
      </c>
      <c r="E64" s="6" t="s">
        <v>114</v>
      </c>
      <c r="F64" s="8">
        <v>67.48</v>
      </c>
      <c r="G64" s="11"/>
      <c r="H64" s="10">
        <f>ROUND((G64*F64),2)</f>
        <v>0</v>
      </c>
      <c r="O64">
        <f>rekapitulace!H8</f>
        <v>21</v>
      </c>
      <c r="P64">
        <f>O64/100*H64</f>
        <v>0</v>
      </c>
    </row>
    <row r="65" ht="12.75">
      <c r="D65" s="12" t="s">
        <v>1958</v>
      </c>
    </row>
    <row r="66" spans="1:16" ht="12.75" customHeight="1">
      <c r="A66" s="13"/>
      <c r="B66" s="13"/>
      <c r="C66" s="13" t="s">
        <v>40</v>
      </c>
      <c r="D66" s="13" t="s">
        <v>165</v>
      </c>
      <c r="E66" s="13"/>
      <c r="F66" s="13"/>
      <c r="G66" s="13"/>
      <c r="H66" s="13">
        <f>SUM(H64:H65)</f>
        <v>0</v>
      </c>
      <c r="P66">
        <f>ROUND(SUM(P64:P65),2)</f>
        <v>0</v>
      </c>
    </row>
    <row r="68" spans="1:8" ht="12.75" customHeight="1">
      <c r="A68" s="7"/>
      <c r="B68" s="7"/>
      <c r="C68" s="7" t="s">
        <v>41</v>
      </c>
      <c r="D68" s="7" t="s">
        <v>173</v>
      </c>
      <c r="E68" s="7"/>
      <c r="F68" s="9"/>
      <c r="G68" s="7"/>
      <c r="H68" s="9"/>
    </row>
    <row r="69" spans="1:16" ht="12.75">
      <c r="A69" s="6">
        <v>19</v>
      </c>
      <c r="B69" s="6" t="s">
        <v>1959</v>
      </c>
      <c r="C69" s="6" t="s">
        <v>45</v>
      </c>
      <c r="D69" s="6" t="s">
        <v>1960</v>
      </c>
      <c r="E69" s="6" t="s">
        <v>176</v>
      </c>
      <c r="F69" s="8">
        <v>2</v>
      </c>
      <c r="G69" s="11"/>
      <c r="H69" s="10">
        <f>ROUND((G69*F69),2)</f>
        <v>0</v>
      </c>
      <c r="O69">
        <f>rekapitulace!H8</f>
        <v>21</v>
      </c>
      <c r="P69">
        <f>O69/100*H69</f>
        <v>0</v>
      </c>
    </row>
    <row r="70" ht="12.75">
      <c r="D70" s="12" t="s">
        <v>1961</v>
      </c>
    </row>
    <row r="71" spans="1:16" ht="12.75" customHeight="1">
      <c r="A71" s="13"/>
      <c r="B71" s="13"/>
      <c r="C71" s="13" t="s">
        <v>41</v>
      </c>
      <c r="D71" s="13" t="s">
        <v>173</v>
      </c>
      <c r="E71" s="13"/>
      <c r="F71" s="13"/>
      <c r="G71" s="13"/>
      <c r="H71" s="13">
        <f>SUM(H69:H70)</f>
        <v>0</v>
      </c>
      <c r="P71">
        <f>ROUND(SUM(P69:P70),2)</f>
        <v>0</v>
      </c>
    </row>
    <row r="73" spans="1:8" ht="12.75" customHeight="1">
      <c r="A73" s="7"/>
      <c r="B73" s="7"/>
      <c r="C73" s="7" t="s">
        <v>199</v>
      </c>
      <c r="D73" s="7" t="s">
        <v>198</v>
      </c>
      <c r="E73" s="7"/>
      <c r="F73" s="9"/>
      <c r="G73" s="7"/>
      <c r="H73" s="9"/>
    </row>
    <row r="74" spans="1:16" ht="12.75">
      <c r="A74" s="6">
        <v>20</v>
      </c>
      <c r="B74" s="6" t="s">
        <v>200</v>
      </c>
      <c r="C74" s="6" t="s">
        <v>45</v>
      </c>
      <c r="D74" s="6" t="s">
        <v>201</v>
      </c>
      <c r="E74" s="6" t="s">
        <v>171</v>
      </c>
      <c r="F74" s="8">
        <v>2</v>
      </c>
      <c r="G74" s="11"/>
      <c r="H74" s="10">
        <f>ROUND((G74*F74),2)</f>
        <v>0</v>
      </c>
      <c r="O74">
        <f>rekapitulace!H8</f>
        <v>21</v>
      </c>
      <c r="P74">
        <f>O74/100*H74</f>
        <v>0</v>
      </c>
    </row>
    <row r="75" ht="12.75">
      <c r="D75" s="12" t="s">
        <v>1962</v>
      </c>
    </row>
    <row r="76" spans="1:16" ht="25.5">
      <c r="A76" s="6">
        <v>21</v>
      </c>
      <c r="B76" s="6" t="s">
        <v>203</v>
      </c>
      <c r="C76" s="6" t="s">
        <v>45</v>
      </c>
      <c r="D76" s="6" t="s">
        <v>1963</v>
      </c>
      <c r="E76" s="6" t="s">
        <v>176</v>
      </c>
      <c r="F76" s="8">
        <v>23</v>
      </c>
      <c r="G76" s="11"/>
      <c r="H76" s="10">
        <f>ROUND((G76*F76),2)</f>
        <v>0</v>
      </c>
      <c r="O76">
        <f>rekapitulace!H8</f>
        <v>21</v>
      </c>
      <c r="P76">
        <f>O76/100*H76</f>
        <v>0</v>
      </c>
    </row>
    <row r="77" ht="12.75">
      <c r="D77" s="12" t="s">
        <v>1964</v>
      </c>
    </row>
    <row r="78" spans="1:16" ht="25.5">
      <c r="A78" s="6">
        <v>22</v>
      </c>
      <c r="B78" s="6" t="s">
        <v>212</v>
      </c>
      <c r="C78" s="6" t="s">
        <v>45</v>
      </c>
      <c r="D78" s="6" t="s">
        <v>1965</v>
      </c>
      <c r="E78" s="6" t="s">
        <v>214</v>
      </c>
      <c r="F78" s="8">
        <v>63.2</v>
      </c>
      <c r="G78" s="11"/>
      <c r="H78" s="10">
        <f>ROUND((G78*F78),2)</f>
        <v>0</v>
      </c>
      <c r="O78">
        <f>rekapitulace!H8</f>
        <v>21</v>
      </c>
      <c r="P78">
        <f>O78/100*H78</f>
        <v>0</v>
      </c>
    </row>
    <row r="79" ht="12.75">
      <c r="D79" s="12" t="s">
        <v>1966</v>
      </c>
    </row>
    <row r="80" spans="1:16" ht="12.75" customHeight="1">
      <c r="A80" s="13"/>
      <c r="B80" s="13"/>
      <c r="C80" s="13" t="s">
        <v>199</v>
      </c>
      <c r="D80" s="13" t="s">
        <v>198</v>
      </c>
      <c r="E80" s="13"/>
      <c r="F80" s="13"/>
      <c r="G80" s="13"/>
      <c r="H80" s="13">
        <f>SUM(H74:H79)</f>
        <v>0</v>
      </c>
      <c r="P80">
        <f>ROUND(SUM(P74:P79),2)</f>
        <v>0</v>
      </c>
    </row>
    <row r="82" spans="1:16" ht="12.75" customHeight="1">
      <c r="A82" s="13"/>
      <c r="B82" s="13"/>
      <c r="C82" s="13"/>
      <c r="D82" s="13" t="s">
        <v>72</v>
      </c>
      <c r="E82" s="13"/>
      <c r="F82" s="13"/>
      <c r="G82" s="13"/>
      <c r="H82" s="13">
        <f>+H14+H27+H38+H45+H54+H61+H66+H71+H80</f>
        <v>0</v>
      </c>
      <c r="P82">
        <f>+P14+P27+P38+P45+P54+P61+P66+P71+P80</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1:P1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1867</v>
      </c>
      <c r="D5" s="5" t="s">
        <v>1868</v>
      </c>
      <c r="E5" s="5"/>
    </row>
    <row r="6" spans="1:5" ht="12.75" customHeight="1">
      <c r="A6" t="s">
        <v>18</v>
      </c>
      <c r="C6" s="5" t="s">
        <v>1967</v>
      </c>
      <c r="D6" s="5" t="s">
        <v>220</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40</v>
      </c>
      <c r="D11" s="7" t="s">
        <v>165</v>
      </c>
      <c r="E11" s="7"/>
      <c r="F11" s="9"/>
      <c r="G11" s="7"/>
      <c r="H11" s="9"/>
    </row>
    <row r="12" spans="1:16" ht="51">
      <c r="A12" s="6">
        <v>1</v>
      </c>
      <c r="B12" s="6" t="s">
        <v>221</v>
      </c>
      <c r="C12" s="6" t="s">
        <v>45</v>
      </c>
      <c r="D12" s="6" t="s">
        <v>1968</v>
      </c>
      <c r="E12" s="6" t="s">
        <v>223</v>
      </c>
      <c r="F12" s="8">
        <v>1</v>
      </c>
      <c r="G12" s="11"/>
      <c r="H12" s="10">
        <f>ROUND((G12*F12),2)</f>
        <v>0</v>
      </c>
      <c r="O12">
        <f>rekapitulace!H8</f>
        <v>21</v>
      </c>
      <c r="P12">
        <f>O12/100*H12</f>
        <v>0</v>
      </c>
    </row>
    <row r="13" ht="12.75">
      <c r="D13" s="12" t="s">
        <v>227</v>
      </c>
    </row>
    <row r="14" spans="1:16" ht="12.75" customHeight="1">
      <c r="A14" s="13"/>
      <c r="B14" s="13"/>
      <c r="C14" s="13" t="s">
        <v>40</v>
      </c>
      <c r="D14" s="13" t="s">
        <v>165</v>
      </c>
      <c r="E14" s="13"/>
      <c r="F14" s="13"/>
      <c r="G14" s="13"/>
      <c r="H14" s="13">
        <f>SUM(H12:H13)</f>
        <v>0</v>
      </c>
      <c r="P14">
        <f>ROUND(SUM(P12:P13),2)</f>
        <v>0</v>
      </c>
    </row>
    <row r="16" spans="1:16" ht="12.75" customHeight="1">
      <c r="A16" s="13"/>
      <c r="B16" s="13"/>
      <c r="C16" s="13"/>
      <c r="D16" s="13" t="s">
        <v>72</v>
      </c>
      <c r="E16" s="13"/>
      <c r="F16" s="13"/>
      <c r="G16" s="13"/>
      <c r="H16" s="13">
        <f>+H14</f>
        <v>0</v>
      </c>
      <c r="P16">
        <f>+P14</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1:P41"/>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1969</v>
      </c>
      <c r="D5" s="5" t="s">
        <v>1970</v>
      </c>
      <c r="E5" s="5"/>
    </row>
    <row r="6" spans="1:5" ht="12.75" customHeight="1">
      <c r="A6" t="s">
        <v>18</v>
      </c>
      <c r="C6" s="5" t="s">
        <v>1971</v>
      </c>
      <c r="D6" s="5" t="s">
        <v>1972</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43</v>
      </c>
      <c r="D11" s="7" t="s">
        <v>42</v>
      </c>
      <c r="E11" s="7"/>
      <c r="F11" s="9"/>
      <c r="G11" s="7"/>
      <c r="H11" s="9"/>
    </row>
    <row r="12" spans="1:16" ht="12.75">
      <c r="A12" s="6">
        <v>1</v>
      </c>
      <c r="B12" s="6" t="s">
        <v>81</v>
      </c>
      <c r="C12" s="6" t="s">
        <v>45</v>
      </c>
      <c r="D12" s="6" t="s">
        <v>78</v>
      </c>
      <c r="E12" s="6" t="s">
        <v>82</v>
      </c>
      <c r="F12" s="8">
        <v>4.2</v>
      </c>
      <c r="G12" s="11"/>
      <c r="H12" s="10">
        <f>ROUND((G12*F12),2)</f>
        <v>0</v>
      </c>
      <c r="O12">
        <f>rekapitulace!H8</f>
        <v>21</v>
      </c>
      <c r="P12">
        <f>O12/100*H12</f>
        <v>0</v>
      </c>
    </row>
    <row r="13" ht="12.75">
      <c r="D13" s="12" t="s">
        <v>1973</v>
      </c>
    </row>
    <row r="14" spans="1:16" ht="12.75" customHeight="1">
      <c r="A14" s="13"/>
      <c r="B14" s="13"/>
      <c r="C14" s="13" t="s">
        <v>43</v>
      </c>
      <c r="D14" s="13" t="s">
        <v>42</v>
      </c>
      <c r="E14" s="13"/>
      <c r="F14" s="13"/>
      <c r="G14" s="13"/>
      <c r="H14" s="13">
        <f>SUM(H12:H13)</f>
        <v>0</v>
      </c>
      <c r="P14">
        <f>ROUND(SUM(P12:P13),2)</f>
        <v>0</v>
      </c>
    </row>
    <row r="16" spans="1:8" ht="12.75" customHeight="1">
      <c r="A16" s="7"/>
      <c r="B16" s="7"/>
      <c r="C16" s="7" t="s">
        <v>35</v>
      </c>
      <c r="D16" s="7" t="s">
        <v>122</v>
      </c>
      <c r="E16" s="7"/>
      <c r="F16" s="9"/>
      <c r="G16" s="7"/>
      <c r="H16" s="9"/>
    </row>
    <row r="17" spans="1:16" ht="12.75">
      <c r="A17" s="6">
        <v>2</v>
      </c>
      <c r="B17" s="6" t="s">
        <v>1931</v>
      </c>
      <c r="C17" s="6" t="s">
        <v>45</v>
      </c>
      <c r="D17" s="6" t="s">
        <v>1932</v>
      </c>
      <c r="E17" s="6" t="s">
        <v>176</v>
      </c>
      <c r="F17" s="8">
        <v>23</v>
      </c>
      <c r="G17" s="11"/>
      <c r="H17" s="10">
        <f>ROUND((G17*F17),2)</f>
        <v>0</v>
      </c>
      <c r="O17">
        <f>rekapitulace!H8</f>
        <v>21</v>
      </c>
      <c r="P17">
        <f>O17/100*H17</f>
        <v>0</v>
      </c>
    </row>
    <row r="18" ht="12.75">
      <c r="D18" s="12" t="s">
        <v>1974</v>
      </c>
    </row>
    <row r="19" spans="1:16" ht="12.75" customHeight="1">
      <c r="A19" s="13"/>
      <c r="B19" s="13"/>
      <c r="C19" s="13" t="s">
        <v>35</v>
      </c>
      <c r="D19" s="13" t="s">
        <v>122</v>
      </c>
      <c r="E19" s="13"/>
      <c r="F19" s="13"/>
      <c r="G19" s="13"/>
      <c r="H19" s="13">
        <f>SUM(H17:H18)</f>
        <v>0</v>
      </c>
      <c r="P19">
        <f>ROUND(SUM(P17:P18),2)</f>
        <v>0</v>
      </c>
    </row>
    <row r="21" spans="1:8" ht="12.75" customHeight="1">
      <c r="A21" s="7"/>
      <c r="B21" s="7"/>
      <c r="C21" s="7" t="s">
        <v>36</v>
      </c>
      <c r="D21" s="7" t="s">
        <v>135</v>
      </c>
      <c r="E21" s="7"/>
      <c r="F21" s="9"/>
      <c r="G21" s="7"/>
      <c r="H21" s="9"/>
    </row>
    <row r="22" spans="1:16" ht="12.75">
      <c r="A22" s="6">
        <v>3</v>
      </c>
      <c r="B22" s="6" t="s">
        <v>1975</v>
      </c>
      <c r="C22" s="6" t="s">
        <v>45</v>
      </c>
      <c r="D22" s="6" t="s">
        <v>1976</v>
      </c>
      <c r="E22" s="6" t="s">
        <v>79</v>
      </c>
      <c r="F22" s="8">
        <v>0.76</v>
      </c>
      <c r="G22" s="11"/>
      <c r="H22" s="10">
        <f>ROUND((G22*F22),2)</f>
        <v>0</v>
      </c>
      <c r="O22">
        <f>rekapitulace!H8</f>
        <v>21</v>
      </c>
      <c r="P22">
        <f>O22/100*H22</f>
        <v>0</v>
      </c>
    </row>
    <row r="23" ht="12.75">
      <c r="D23" s="12" t="s">
        <v>1977</v>
      </c>
    </row>
    <row r="24" spans="1:16" ht="12.75">
      <c r="A24" s="6">
        <v>4</v>
      </c>
      <c r="B24" s="6" t="s">
        <v>136</v>
      </c>
      <c r="C24" s="6" t="s">
        <v>45</v>
      </c>
      <c r="D24" s="6" t="s">
        <v>137</v>
      </c>
      <c r="E24" s="6" t="s">
        <v>79</v>
      </c>
      <c r="F24" s="8">
        <v>1.538</v>
      </c>
      <c r="G24" s="11"/>
      <c r="H24" s="10">
        <f>ROUND((G24*F24),2)</f>
        <v>0</v>
      </c>
      <c r="O24">
        <f>rekapitulace!H8</f>
        <v>21</v>
      </c>
      <c r="P24">
        <f>O24/100*H24</f>
        <v>0</v>
      </c>
    </row>
    <row r="25" ht="12.75">
      <c r="D25" s="12" t="s">
        <v>1978</v>
      </c>
    </row>
    <row r="26" spans="1:16" ht="12.75">
      <c r="A26" s="6">
        <v>5</v>
      </c>
      <c r="B26" s="6" t="s">
        <v>139</v>
      </c>
      <c r="C26" s="6" t="s">
        <v>45</v>
      </c>
      <c r="D26" s="6" t="s">
        <v>140</v>
      </c>
      <c r="E26" s="6" t="s">
        <v>82</v>
      </c>
      <c r="F26" s="8">
        <v>0.231</v>
      </c>
      <c r="G26" s="11"/>
      <c r="H26" s="10">
        <f>ROUND((G26*F26),2)</f>
        <v>0</v>
      </c>
      <c r="O26">
        <f>rekapitulace!H8</f>
        <v>21</v>
      </c>
      <c r="P26">
        <f>O26/100*H26</f>
        <v>0</v>
      </c>
    </row>
    <row r="27" ht="12.75">
      <c r="D27" s="12" t="s">
        <v>1979</v>
      </c>
    </row>
    <row r="28" spans="1:16" ht="25.5">
      <c r="A28" s="6">
        <v>6</v>
      </c>
      <c r="B28" s="6" t="s">
        <v>1980</v>
      </c>
      <c r="C28" s="6" t="s">
        <v>45</v>
      </c>
      <c r="D28" s="6" t="s">
        <v>1981</v>
      </c>
      <c r="E28" s="6" t="s">
        <v>114</v>
      </c>
      <c r="F28" s="8">
        <v>7.8</v>
      </c>
      <c r="G28" s="11"/>
      <c r="H28" s="10">
        <f>ROUND((G28*F28),2)</f>
        <v>0</v>
      </c>
      <c r="O28">
        <f>rekapitulace!H8</f>
        <v>21</v>
      </c>
      <c r="P28">
        <f>O28/100*H28</f>
        <v>0</v>
      </c>
    </row>
    <row r="29" ht="12.75">
      <c r="D29" s="12" t="s">
        <v>1982</v>
      </c>
    </row>
    <row r="30" spans="1:16" ht="12.75" customHeight="1">
      <c r="A30" s="13"/>
      <c r="B30" s="13"/>
      <c r="C30" s="13" t="s">
        <v>36</v>
      </c>
      <c r="D30" s="13" t="s">
        <v>135</v>
      </c>
      <c r="E30" s="13"/>
      <c r="F30" s="13"/>
      <c r="G30" s="13"/>
      <c r="H30" s="13">
        <f>SUM(H22:H29)</f>
        <v>0</v>
      </c>
      <c r="P30">
        <f>ROUND(SUM(P22:P29),2)</f>
        <v>0</v>
      </c>
    </row>
    <row r="32" spans="1:8" ht="12.75" customHeight="1">
      <c r="A32" s="7"/>
      <c r="B32" s="7"/>
      <c r="C32" s="7" t="s">
        <v>199</v>
      </c>
      <c r="D32" s="7" t="s">
        <v>198</v>
      </c>
      <c r="E32" s="7"/>
      <c r="F32" s="9"/>
      <c r="G32" s="7"/>
      <c r="H32" s="9"/>
    </row>
    <row r="33" spans="1:16" ht="12.75">
      <c r="A33" s="6">
        <v>7</v>
      </c>
      <c r="B33" s="6" t="s">
        <v>200</v>
      </c>
      <c r="C33" s="6" t="s">
        <v>45</v>
      </c>
      <c r="D33" s="6" t="s">
        <v>201</v>
      </c>
      <c r="E33" s="6" t="s">
        <v>171</v>
      </c>
      <c r="F33" s="8">
        <v>2</v>
      </c>
      <c r="G33" s="11"/>
      <c r="H33" s="10">
        <f>ROUND((G33*F33),2)</f>
        <v>0</v>
      </c>
      <c r="O33">
        <f>rekapitulace!H8</f>
        <v>21</v>
      </c>
      <c r="P33">
        <f>O33/100*H33</f>
        <v>0</v>
      </c>
    </row>
    <row r="34" ht="12.75">
      <c r="D34" s="12" t="s">
        <v>1962</v>
      </c>
    </row>
    <row r="35" spans="1:16" ht="25.5">
      <c r="A35" s="6">
        <v>8</v>
      </c>
      <c r="B35" s="6" t="s">
        <v>212</v>
      </c>
      <c r="C35" s="6" t="s">
        <v>45</v>
      </c>
      <c r="D35" s="6" t="s">
        <v>1965</v>
      </c>
      <c r="E35" s="6" t="s">
        <v>214</v>
      </c>
      <c r="F35" s="8">
        <v>72.68</v>
      </c>
      <c r="G35" s="11"/>
      <c r="H35" s="10">
        <f>ROUND((G35*F35),2)</f>
        <v>0</v>
      </c>
      <c r="O35">
        <f>rekapitulace!H8</f>
        <v>21</v>
      </c>
      <c r="P35">
        <f>O35/100*H35</f>
        <v>0</v>
      </c>
    </row>
    <row r="36" ht="12.75">
      <c r="D36" s="12" t="s">
        <v>1983</v>
      </c>
    </row>
    <row r="37" spans="1:16" ht="12.75">
      <c r="A37" s="6">
        <v>9</v>
      </c>
      <c r="B37" s="6" t="s">
        <v>1984</v>
      </c>
      <c r="C37" s="6" t="s">
        <v>45</v>
      </c>
      <c r="D37" s="6" t="s">
        <v>1985</v>
      </c>
      <c r="E37" s="6" t="s">
        <v>79</v>
      </c>
      <c r="F37" s="8">
        <v>2.1</v>
      </c>
      <c r="G37" s="11"/>
      <c r="H37" s="10">
        <f>ROUND((G37*F37),2)</f>
        <v>0</v>
      </c>
      <c r="O37">
        <f>rekapitulace!H8</f>
        <v>21</v>
      </c>
      <c r="P37">
        <f>O37/100*H37</f>
        <v>0</v>
      </c>
    </row>
    <row r="38" ht="12.75">
      <c r="D38" s="12" t="s">
        <v>1986</v>
      </c>
    </row>
    <row r="39" spans="1:16" ht="12.75" customHeight="1">
      <c r="A39" s="13"/>
      <c r="B39" s="13"/>
      <c r="C39" s="13" t="s">
        <v>199</v>
      </c>
      <c r="D39" s="13" t="s">
        <v>198</v>
      </c>
      <c r="E39" s="13"/>
      <c r="F39" s="13"/>
      <c r="G39" s="13"/>
      <c r="H39" s="13">
        <f>SUM(H33:H38)</f>
        <v>0</v>
      </c>
      <c r="P39">
        <f>ROUND(SUM(P33:P38),2)</f>
        <v>0</v>
      </c>
    </row>
    <row r="41" spans="1:16" ht="12.75" customHeight="1">
      <c r="A41" s="13"/>
      <c r="B41" s="13"/>
      <c r="C41" s="13"/>
      <c r="D41" s="13" t="s">
        <v>72</v>
      </c>
      <c r="E41" s="13"/>
      <c r="F41" s="13"/>
      <c r="G41" s="13"/>
      <c r="H41" s="13">
        <f>+H14+H19+H30+H39</f>
        <v>0</v>
      </c>
      <c r="P41">
        <f>+P14+P19+P30+P39</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1:P68"/>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1969</v>
      </c>
      <c r="D5" s="5" t="s">
        <v>1970</v>
      </c>
      <c r="E5" s="5"/>
    </row>
    <row r="6" spans="1:5" ht="12.75" customHeight="1">
      <c r="A6" t="s">
        <v>18</v>
      </c>
      <c r="C6" s="5" t="s">
        <v>1987</v>
      </c>
      <c r="D6" s="5" t="s">
        <v>1988</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43</v>
      </c>
      <c r="D11" s="7" t="s">
        <v>42</v>
      </c>
      <c r="E11" s="7"/>
      <c r="F11" s="9"/>
      <c r="G11" s="7"/>
      <c r="H11" s="9"/>
    </row>
    <row r="12" spans="1:16" ht="12.75">
      <c r="A12" s="6">
        <v>1</v>
      </c>
      <c r="B12" s="6" t="s">
        <v>77</v>
      </c>
      <c r="C12" s="6" t="s">
        <v>45</v>
      </c>
      <c r="D12" s="6" t="s">
        <v>78</v>
      </c>
      <c r="E12" s="6" t="s">
        <v>79</v>
      </c>
      <c r="F12" s="8">
        <v>3.2</v>
      </c>
      <c r="G12" s="11"/>
      <c r="H12" s="10">
        <f>ROUND((G12*F12),2)</f>
        <v>0</v>
      </c>
      <c r="O12">
        <f>rekapitulace!H8</f>
        <v>21</v>
      </c>
      <c r="P12">
        <f>O12/100*H12</f>
        <v>0</v>
      </c>
    </row>
    <row r="13" ht="12.75">
      <c r="D13" s="12" t="s">
        <v>1989</v>
      </c>
    </row>
    <row r="14" spans="1:16" ht="12.75">
      <c r="A14" s="6">
        <v>2</v>
      </c>
      <c r="B14" s="6" t="s">
        <v>81</v>
      </c>
      <c r="C14" s="6" t="s">
        <v>45</v>
      </c>
      <c r="D14" s="6" t="s">
        <v>78</v>
      </c>
      <c r="E14" s="6" t="s">
        <v>82</v>
      </c>
      <c r="F14" s="8">
        <v>6.48</v>
      </c>
      <c r="G14" s="11"/>
      <c r="H14" s="10">
        <f>ROUND((G14*F14),2)</f>
        <v>0</v>
      </c>
      <c r="O14">
        <f>rekapitulace!H8</f>
        <v>21</v>
      </c>
      <c r="P14">
        <f>O14/100*H14</f>
        <v>0</v>
      </c>
    </row>
    <row r="15" ht="38.25">
      <c r="D15" s="12" t="s">
        <v>1990</v>
      </c>
    </row>
    <row r="16" spans="1:16" ht="12.75" customHeight="1">
      <c r="A16" s="13"/>
      <c r="B16" s="13"/>
      <c r="C16" s="13" t="s">
        <v>43</v>
      </c>
      <c r="D16" s="13" t="s">
        <v>42</v>
      </c>
      <c r="E16" s="13"/>
      <c r="F16" s="13"/>
      <c r="G16" s="13"/>
      <c r="H16" s="13">
        <f>SUM(H12:H15)</f>
        <v>0</v>
      </c>
      <c r="P16">
        <f>ROUND(SUM(P12:P15),2)</f>
        <v>0</v>
      </c>
    </row>
    <row r="18" spans="1:8" ht="12.75" customHeight="1">
      <c r="A18" s="7"/>
      <c r="B18" s="7"/>
      <c r="C18" s="7" t="s">
        <v>25</v>
      </c>
      <c r="D18" s="7" t="s">
        <v>87</v>
      </c>
      <c r="E18" s="7"/>
      <c r="F18" s="9"/>
      <c r="G18" s="7"/>
      <c r="H18" s="9"/>
    </row>
    <row r="19" spans="1:16" ht="12.75">
      <c r="A19" s="6">
        <v>3</v>
      </c>
      <c r="B19" s="6" t="s">
        <v>1872</v>
      </c>
      <c r="C19" s="6" t="s">
        <v>45</v>
      </c>
      <c r="D19" s="6" t="s">
        <v>1873</v>
      </c>
      <c r="E19" s="6" t="s">
        <v>79</v>
      </c>
      <c r="F19" s="8">
        <v>1.2</v>
      </c>
      <c r="G19" s="11"/>
      <c r="H19" s="10">
        <f>ROUND((G19*F19),2)</f>
        <v>0</v>
      </c>
      <c r="O19">
        <f>rekapitulace!H8</f>
        <v>21</v>
      </c>
      <c r="P19">
        <f>O19/100*H19</f>
        <v>0</v>
      </c>
    </row>
    <row r="20" ht="12.75">
      <c r="D20" s="12" t="s">
        <v>1991</v>
      </c>
    </row>
    <row r="21" spans="1:16" ht="12.75">
      <c r="A21" s="6">
        <v>4</v>
      </c>
      <c r="B21" s="6" t="s">
        <v>91</v>
      </c>
      <c r="C21" s="6" t="s">
        <v>45</v>
      </c>
      <c r="D21" s="6" t="s">
        <v>92</v>
      </c>
      <c r="E21" s="6" t="s">
        <v>79</v>
      </c>
      <c r="F21" s="8">
        <v>2</v>
      </c>
      <c r="G21" s="11"/>
      <c r="H21" s="10">
        <f>ROUND((G21*F21),2)</f>
        <v>0</v>
      </c>
      <c r="O21">
        <f>rekapitulace!H8</f>
        <v>21</v>
      </c>
      <c r="P21">
        <f>O21/100*H21</f>
        <v>0</v>
      </c>
    </row>
    <row r="22" ht="12.75">
      <c r="D22" s="12" t="s">
        <v>1992</v>
      </c>
    </row>
    <row r="23" spans="1:16" ht="12.75">
      <c r="A23" s="6">
        <v>5</v>
      </c>
      <c r="B23" s="6" t="s">
        <v>1925</v>
      </c>
      <c r="C23" s="6" t="s">
        <v>45</v>
      </c>
      <c r="D23" s="6" t="s">
        <v>1926</v>
      </c>
      <c r="E23" s="6" t="s">
        <v>79</v>
      </c>
      <c r="F23" s="8">
        <v>3.2</v>
      </c>
      <c r="G23" s="11"/>
      <c r="H23" s="10">
        <f>ROUND((G23*F23),2)</f>
        <v>0</v>
      </c>
      <c r="O23">
        <f>rekapitulace!H8</f>
        <v>21</v>
      </c>
      <c r="P23">
        <f>O23/100*H23</f>
        <v>0</v>
      </c>
    </row>
    <row r="24" ht="12.75">
      <c r="D24" s="12" t="s">
        <v>1993</v>
      </c>
    </row>
    <row r="25" spans="1:16" ht="12.75">
      <c r="A25" s="6">
        <v>6</v>
      </c>
      <c r="B25" s="6" t="s">
        <v>103</v>
      </c>
      <c r="C25" s="6" t="s">
        <v>45</v>
      </c>
      <c r="D25" s="6" t="s">
        <v>104</v>
      </c>
      <c r="E25" s="6" t="s">
        <v>79</v>
      </c>
      <c r="F25" s="8">
        <v>3.2</v>
      </c>
      <c r="G25" s="11"/>
      <c r="H25" s="10">
        <f>ROUND((G25*F25),2)</f>
        <v>0</v>
      </c>
      <c r="O25">
        <f>rekapitulace!H8</f>
        <v>21</v>
      </c>
      <c r="P25">
        <f>O25/100*H25</f>
        <v>0</v>
      </c>
    </row>
    <row r="26" ht="12.75">
      <c r="D26" s="12" t="s">
        <v>1994</v>
      </c>
    </row>
    <row r="27" spans="1:16" ht="12.75">
      <c r="A27" s="6">
        <v>7</v>
      </c>
      <c r="B27" s="6" t="s">
        <v>106</v>
      </c>
      <c r="C27" s="6" t="s">
        <v>45</v>
      </c>
      <c r="D27" s="6" t="s">
        <v>107</v>
      </c>
      <c r="E27" s="6" t="s">
        <v>79</v>
      </c>
      <c r="F27" s="8">
        <v>2.78</v>
      </c>
      <c r="G27" s="11"/>
      <c r="H27" s="10">
        <f>ROUND((G27*F27),2)</f>
        <v>0</v>
      </c>
      <c r="O27">
        <f>rekapitulace!H8</f>
        <v>21</v>
      </c>
      <c r="P27">
        <f>O27/100*H27</f>
        <v>0</v>
      </c>
    </row>
    <row r="28" ht="12.75">
      <c r="D28" s="12" t="s">
        <v>1995</v>
      </c>
    </row>
    <row r="29" spans="1:16" ht="12.75" customHeight="1">
      <c r="A29" s="13"/>
      <c r="B29" s="13"/>
      <c r="C29" s="13" t="s">
        <v>25</v>
      </c>
      <c r="D29" s="13" t="s">
        <v>87</v>
      </c>
      <c r="E29" s="13"/>
      <c r="F29" s="13"/>
      <c r="G29" s="13"/>
      <c r="H29" s="13">
        <f>SUM(H19:H28)</f>
        <v>0</v>
      </c>
      <c r="P29">
        <f>ROUND(SUM(P19:P28),2)</f>
        <v>0</v>
      </c>
    </row>
    <row r="31" spans="1:8" ht="12.75" customHeight="1">
      <c r="A31" s="7"/>
      <c r="B31" s="7"/>
      <c r="C31" s="7" t="s">
        <v>35</v>
      </c>
      <c r="D31" s="7" t="s">
        <v>122</v>
      </c>
      <c r="E31" s="7"/>
      <c r="F31" s="9"/>
      <c r="G31" s="7"/>
      <c r="H31" s="9"/>
    </row>
    <row r="32" spans="1:16" ht="12.75">
      <c r="A32" s="6">
        <v>8</v>
      </c>
      <c r="B32" s="6" t="s">
        <v>1996</v>
      </c>
      <c r="C32" s="6" t="s">
        <v>45</v>
      </c>
      <c r="D32" s="6" t="s">
        <v>1997</v>
      </c>
      <c r="E32" s="6" t="s">
        <v>176</v>
      </c>
      <c r="F32" s="8">
        <v>24</v>
      </c>
      <c r="G32" s="11"/>
      <c r="H32" s="10">
        <f>ROUND((G32*F32),2)</f>
        <v>0</v>
      </c>
      <c r="O32">
        <f>rekapitulace!H8</f>
        <v>21</v>
      </c>
      <c r="P32">
        <f>O32/100*H32</f>
        <v>0</v>
      </c>
    </row>
    <row r="33" ht="12.75">
      <c r="D33" s="12" t="s">
        <v>1998</v>
      </c>
    </row>
    <row r="34" spans="1:16" ht="12.75">
      <c r="A34" s="6">
        <v>9</v>
      </c>
      <c r="B34" s="6" t="s">
        <v>1931</v>
      </c>
      <c r="C34" s="6" t="s">
        <v>45</v>
      </c>
      <c r="D34" s="6" t="s">
        <v>1932</v>
      </c>
      <c r="E34" s="6" t="s">
        <v>176</v>
      </c>
      <c r="F34" s="8">
        <v>50</v>
      </c>
      <c r="G34" s="11"/>
      <c r="H34" s="10">
        <f>ROUND((G34*F34),2)</f>
        <v>0</v>
      </c>
      <c r="O34">
        <f>rekapitulace!H8</f>
        <v>21</v>
      </c>
      <c r="P34">
        <f>O34/100*H34</f>
        <v>0</v>
      </c>
    </row>
    <row r="35" ht="12.75">
      <c r="D35" s="12" t="s">
        <v>1999</v>
      </c>
    </row>
    <row r="36" spans="1:16" ht="12.75">
      <c r="A36" s="6">
        <v>10</v>
      </c>
      <c r="B36" s="6" t="s">
        <v>123</v>
      </c>
      <c r="C36" s="6" t="s">
        <v>45</v>
      </c>
      <c r="D36" s="6" t="s">
        <v>1934</v>
      </c>
      <c r="E36" s="6" t="s">
        <v>79</v>
      </c>
      <c r="F36" s="8">
        <v>0.42</v>
      </c>
      <c r="G36" s="11"/>
      <c r="H36" s="10">
        <f>ROUND((G36*F36),2)</f>
        <v>0</v>
      </c>
      <c r="O36">
        <f>rekapitulace!H8</f>
        <v>21</v>
      </c>
      <c r="P36">
        <f>O36/100*H36</f>
        <v>0</v>
      </c>
    </row>
    <row r="37" ht="12.75">
      <c r="D37" s="12" t="s">
        <v>2000</v>
      </c>
    </row>
    <row r="38" spans="1:16" ht="12.75">
      <c r="A38" s="6">
        <v>11</v>
      </c>
      <c r="B38" s="6" t="s">
        <v>126</v>
      </c>
      <c r="C38" s="6" t="s">
        <v>45</v>
      </c>
      <c r="D38" s="6" t="s">
        <v>127</v>
      </c>
      <c r="E38" s="6" t="s">
        <v>82</v>
      </c>
      <c r="F38" s="8">
        <v>0.063</v>
      </c>
      <c r="G38" s="11"/>
      <c r="H38" s="10">
        <f>ROUND((G38*F38),2)</f>
        <v>0</v>
      </c>
      <c r="O38">
        <f>rekapitulace!H8</f>
        <v>21</v>
      </c>
      <c r="P38">
        <f>O38/100*H38</f>
        <v>0</v>
      </c>
    </row>
    <row r="39" ht="12.75">
      <c r="D39" s="12" t="s">
        <v>2001</v>
      </c>
    </row>
    <row r="40" spans="1:16" ht="25.5">
      <c r="A40" s="6">
        <v>12</v>
      </c>
      <c r="B40" s="6" t="s">
        <v>2002</v>
      </c>
      <c r="C40" s="6" t="s">
        <v>45</v>
      </c>
      <c r="D40" s="6" t="s">
        <v>2003</v>
      </c>
      <c r="E40" s="6" t="s">
        <v>171</v>
      </c>
      <c r="F40" s="8">
        <v>3</v>
      </c>
      <c r="G40" s="11"/>
      <c r="H40" s="10">
        <f>ROUND((G40*F40),2)</f>
        <v>0</v>
      </c>
      <c r="O40">
        <f>rekapitulace!H8</f>
        <v>21</v>
      </c>
      <c r="P40">
        <f>O40/100*H40</f>
        <v>0</v>
      </c>
    </row>
    <row r="41" ht="12.75">
      <c r="D41" s="12" t="s">
        <v>2004</v>
      </c>
    </row>
    <row r="42" spans="1:16" ht="12.75" customHeight="1">
      <c r="A42" s="13"/>
      <c r="B42" s="13"/>
      <c r="C42" s="13" t="s">
        <v>35</v>
      </c>
      <c r="D42" s="13" t="s">
        <v>122</v>
      </c>
      <c r="E42" s="13"/>
      <c r="F42" s="13"/>
      <c r="G42" s="13"/>
      <c r="H42" s="13">
        <f>SUM(H32:H41)</f>
        <v>0</v>
      </c>
      <c r="P42">
        <f>ROUND(SUM(P32:P41),2)</f>
        <v>0</v>
      </c>
    </row>
    <row r="44" spans="1:8" ht="12.75" customHeight="1">
      <c r="A44" s="7"/>
      <c r="B44" s="7"/>
      <c r="C44" s="7" t="s">
        <v>36</v>
      </c>
      <c r="D44" s="7" t="s">
        <v>135</v>
      </c>
      <c r="E44" s="7"/>
      <c r="F44" s="9"/>
      <c r="G44" s="7"/>
      <c r="H44" s="9"/>
    </row>
    <row r="45" spans="1:16" ht="12.75">
      <c r="A45" s="6">
        <v>13</v>
      </c>
      <c r="B45" s="6" t="s">
        <v>1940</v>
      </c>
      <c r="C45" s="6" t="s">
        <v>45</v>
      </c>
      <c r="D45" s="6" t="s">
        <v>1941</v>
      </c>
      <c r="E45" s="6" t="s">
        <v>79</v>
      </c>
      <c r="F45" s="8">
        <v>0.48</v>
      </c>
      <c r="G45" s="11"/>
      <c r="H45" s="10">
        <f>ROUND((G45*F45),2)</f>
        <v>0</v>
      </c>
      <c r="O45">
        <f>rekapitulace!H8</f>
        <v>21</v>
      </c>
      <c r="P45">
        <f>O45/100*H45</f>
        <v>0</v>
      </c>
    </row>
    <row r="46" ht="12.75">
      <c r="D46" s="12" t="s">
        <v>2005</v>
      </c>
    </row>
    <row r="47" spans="1:16" ht="12.75">
      <c r="A47" s="6">
        <v>14</v>
      </c>
      <c r="B47" s="6" t="s">
        <v>1943</v>
      </c>
      <c r="C47" s="6" t="s">
        <v>45</v>
      </c>
      <c r="D47" s="6" t="s">
        <v>1944</v>
      </c>
      <c r="E47" s="6" t="s">
        <v>82</v>
      </c>
      <c r="F47" s="8">
        <v>0.072</v>
      </c>
      <c r="G47" s="11"/>
      <c r="H47" s="10">
        <f>ROUND((G47*F47),2)</f>
        <v>0</v>
      </c>
      <c r="O47">
        <f>rekapitulace!H8</f>
        <v>21</v>
      </c>
      <c r="P47">
        <f>O47/100*H47</f>
        <v>0</v>
      </c>
    </row>
    <row r="48" ht="12.75">
      <c r="D48" s="12" t="s">
        <v>2006</v>
      </c>
    </row>
    <row r="49" spans="1:16" ht="12.75" customHeight="1">
      <c r="A49" s="13"/>
      <c r="B49" s="13"/>
      <c r="C49" s="13" t="s">
        <v>36</v>
      </c>
      <c r="D49" s="13" t="s">
        <v>135</v>
      </c>
      <c r="E49" s="13"/>
      <c r="F49" s="13"/>
      <c r="G49" s="13"/>
      <c r="H49" s="13">
        <f>SUM(H45:H48)</f>
        <v>0</v>
      </c>
      <c r="P49">
        <f>ROUND(SUM(P45:P48),2)</f>
        <v>0</v>
      </c>
    </row>
    <row r="51" spans="1:8" ht="12.75" customHeight="1">
      <c r="A51" s="7"/>
      <c r="B51" s="7"/>
      <c r="C51" s="7" t="s">
        <v>37</v>
      </c>
      <c r="D51" s="7" t="s">
        <v>142</v>
      </c>
      <c r="E51" s="7"/>
      <c r="F51" s="9"/>
      <c r="G51" s="7"/>
      <c r="H51" s="9"/>
    </row>
    <row r="52" spans="1:16" ht="12.75">
      <c r="A52" s="6">
        <v>15</v>
      </c>
      <c r="B52" s="6" t="s">
        <v>143</v>
      </c>
      <c r="C52" s="6" t="s">
        <v>45</v>
      </c>
      <c r="D52" s="6" t="s">
        <v>144</v>
      </c>
      <c r="E52" s="6" t="s">
        <v>79</v>
      </c>
      <c r="F52" s="8">
        <v>0.064</v>
      </c>
      <c r="G52" s="11"/>
      <c r="H52" s="10">
        <f>ROUND((G52*F52),2)</f>
        <v>0</v>
      </c>
      <c r="O52">
        <f>rekapitulace!H8</f>
        <v>21</v>
      </c>
      <c r="P52">
        <f>O52/100*H52</f>
        <v>0</v>
      </c>
    </row>
    <row r="53" ht="12.75">
      <c r="D53" s="12" t="s">
        <v>2007</v>
      </c>
    </row>
    <row r="54" spans="1:16" ht="12.75" customHeight="1">
      <c r="A54" s="13"/>
      <c r="B54" s="13"/>
      <c r="C54" s="13" t="s">
        <v>37</v>
      </c>
      <c r="D54" s="13" t="s">
        <v>142</v>
      </c>
      <c r="E54" s="13"/>
      <c r="F54" s="13"/>
      <c r="G54" s="13"/>
      <c r="H54" s="13">
        <f>SUM(H52:H53)</f>
        <v>0</v>
      </c>
      <c r="P54">
        <f>ROUND(SUM(P52:P53),2)</f>
        <v>0</v>
      </c>
    </row>
    <row r="56" spans="1:8" ht="12.75" customHeight="1">
      <c r="A56" s="7"/>
      <c r="B56" s="7"/>
      <c r="C56" s="7" t="s">
        <v>40</v>
      </c>
      <c r="D56" s="7" t="s">
        <v>165</v>
      </c>
      <c r="E56" s="7"/>
      <c r="F56" s="9"/>
      <c r="G56" s="7"/>
      <c r="H56" s="9"/>
    </row>
    <row r="57" spans="1:16" ht="25.5">
      <c r="A57" s="6">
        <v>16</v>
      </c>
      <c r="B57" s="6" t="s">
        <v>166</v>
      </c>
      <c r="C57" s="6" t="s">
        <v>45</v>
      </c>
      <c r="D57" s="6" t="s">
        <v>1957</v>
      </c>
      <c r="E57" s="6" t="s">
        <v>114</v>
      </c>
      <c r="F57" s="8">
        <v>9.6</v>
      </c>
      <c r="G57" s="11"/>
      <c r="H57" s="10">
        <f>ROUND((G57*F57),2)</f>
        <v>0</v>
      </c>
      <c r="O57">
        <f>rekapitulace!H8</f>
        <v>21</v>
      </c>
      <c r="P57">
        <f>O57/100*H57</f>
        <v>0</v>
      </c>
    </row>
    <row r="58" ht="12.75">
      <c r="D58" s="12" t="s">
        <v>2008</v>
      </c>
    </row>
    <row r="59" spans="1:16" ht="12.75" customHeight="1">
      <c r="A59" s="13"/>
      <c r="B59" s="13"/>
      <c r="C59" s="13" t="s">
        <v>40</v>
      </c>
      <c r="D59" s="13" t="s">
        <v>165</v>
      </c>
      <c r="E59" s="13"/>
      <c r="F59" s="13"/>
      <c r="G59" s="13"/>
      <c r="H59" s="13">
        <f>SUM(H57:H58)</f>
        <v>0</v>
      </c>
      <c r="P59">
        <f>ROUND(SUM(P57:P58),2)</f>
        <v>0</v>
      </c>
    </row>
    <row r="61" spans="1:8" ht="12.75" customHeight="1">
      <c r="A61" s="7"/>
      <c r="B61" s="7"/>
      <c r="C61" s="7" t="s">
        <v>199</v>
      </c>
      <c r="D61" s="7" t="s">
        <v>198</v>
      </c>
      <c r="E61" s="7"/>
      <c r="F61" s="9"/>
      <c r="G61" s="7"/>
      <c r="H61" s="9"/>
    </row>
    <row r="62" spans="1:16" ht="12.75">
      <c r="A62" s="6">
        <v>17</v>
      </c>
      <c r="B62" s="6" t="s">
        <v>200</v>
      </c>
      <c r="C62" s="6" t="s">
        <v>45</v>
      </c>
      <c r="D62" s="6" t="s">
        <v>201</v>
      </c>
      <c r="E62" s="6" t="s">
        <v>171</v>
      </c>
      <c r="F62" s="8">
        <v>2</v>
      </c>
      <c r="G62" s="11"/>
      <c r="H62" s="10">
        <f>ROUND((G62*F62),2)</f>
        <v>0</v>
      </c>
      <c r="O62">
        <f>rekapitulace!H8</f>
        <v>21</v>
      </c>
      <c r="P62">
        <f>O62/100*H62</f>
        <v>0</v>
      </c>
    </row>
    <row r="63" ht="12.75">
      <c r="D63" s="12" t="s">
        <v>1962</v>
      </c>
    </row>
    <row r="64" spans="1:16" ht="25.5">
      <c r="A64" s="6">
        <v>18</v>
      </c>
      <c r="B64" s="6" t="s">
        <v>212</v>
      </c>
      <c r="C64" s="6" t="s">
        <v>45</v>
      </c>
      <c r="D64" s="6" t="s">
        <v>1965</v>
      </c>
      <c r="E64" s="6" t="s">
        <v>214</v>
      </c>
      <c r="F64" s="8">
        <v>158</v>
      </c>
      <c r="G64" s="11"/>
      <c r="H64" s="10">
        <f>ROUND((G64*F64),2)</f>
        <v>0</v>
      </c>
      <c r="O64">
        <f>rekapitulace!H8</f>
        <v>21</v>
      </c>
      <c r="P64">
        <f>O64/100*H64</f>
        <v>0</v>
      </c>
    </row>
    <row r="65" ht="12.75">
      <c r="D65" s="12" t="s">
        <v>2009</v>
      </c>
    </row>
    <row r="66" spans="1:16" ht="12.75" customHeight="1">
      <c r="A66" s="13"/>
      <c r="B66" s="13"/>
      <c r="C66" s="13" t="s">
        <v>199</v>
      </c>
      <c r="D66" s="13" t="s">
        <v>198</v>
      </c>
      <c r="E66" s="13"/>
      <c r="F66" s="13"/>
      <c r="G66" s="13"/>
      <c r="H66" s="13">
        <f>SUM(H62:H65)</f>
        <v>0</v>
      </c>
      <c r="P66">
        <f>ROUND(SUM(P62:P65),2)</f>
        <v>0</v>
      </c>
    </row>
    <row r="68" spans="1:16" ht="12.75" customHeight="1">
      <c r="A68" s="13"/>
      <c r="B68" s="13"/>
      <c r="C68" s="13"/>
      <c r="D68" s="13" t="s">
        <v>72</v>
      </c>
      <c r="E68" s="13"/>
      <c r="F68" s="13"/>
      <c r="G68" s="13"/>
      <c r="H68" s="13">
        <f>+H16+H29+H42+H49+H54+H59+H66</f>
        <v>0</v>
      </c>
      <c r="P68">
        <f>+P16+P29+P42+P49+P54+P59+P66</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P24"/>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73</v>
      </c>
      <c r="D5" s="5" t="s">
        <v>74</v>
      </c>
      <c r="E5" s="5"/>
    </row>
    <row r="6" spans="1:5" ht="12.75" customHeight="1">
      <c r="A6" t="s">
        <v>18</v>
      </c>
      <c r="C6" s="5" t="s">
        <v>219</v>
      </c>
      <c r="D6" s="5" t="s">
        <v>220</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40</v>
      </c>
      <c r="D11" s="7" t="s">
        <v>165</v>
      </c>
      <c r="E11" s="7"/>
      <c r="F11" s="9"/>
      <c r="G11" s="7"/>
      <c r="H11" s="9"/>
    </row>
    <row r="12" spans="1:16" ht="51">
      <c r="A12" s="6">
        <v>1</v>
      </c>
      <c r="B12" s="6" t="s">
        <v>221</v>
      </c>
      <c r="C12" s="6" t="s">
        <v>45</v>
      </c>
      <c r="D12" s="6" t="s">
        <v>222</v>
      </c>
      <c r="E12" s="6" t="s">
        <v>223</v>
      </c>
      <c r="F12" s="8">
        <v>2</v>
      </c>
      <c r="G12" s="11"/>
      <c r="H12" s="10">
        <f>ROUND((G12*F12),2)</f>
        <v>0</v>
      </c>
      <c r="O12">
        <f>rekapitulace!H8</f>
        <v>21</v>
      </c>
      <c r="P12">
        <f>O12/100*H12</f>
        <v>0</v>
      </c>
    </row>
    <row r="13" ht="12.75">
      <c r="D13" s="12" t="s">
        <v>224</v>
      </c>
    </row>
    <row r="14" spans="1:16" ht="51">
      <c r="A14" s="6">
        <v>2</v>
      </c>
      <c r="B14" s="6" t="s">
        <v>225</v>
      </c>
      <c r="C14" s="6" t="s">
        <v>45</v>
      </c>
      <c r="D14" s="6" t="s">
        <v>226</v>
      </c>
      <c r="E14" s="6" t="s">
        <v>223</v>
      </c>
      <c r="F14" s="8">
        <v>1</v>
      </c>
      <c r="G14" s="11"/>
      <c r="H14" s="10">
        <f>ROUND((G14*F14),2)</f>
        <v>0</v>
      </c>
      <c r="O14">
        <f>rekapitulace!H8</f>
        <v>21</v>
      </c>
      <c r="P14">
        <f>O14/100*H14</f>
        <v>0</v>
      </c>
    </row>
    <row r="15" ht="12.75">
      <c r="D15" s="12" t="s">
        <v>227</v>
      </c>
    </row>
    <row r="16" spans="1:16" ht="51">
      <c r="A16" s="6">
        <v>3</v>
      </c>
      <c r="B16" s="6" t="s">
        <v>228</v>
      </c>
      <c r="C16" s="6" t="s">
        <v>45</v>
      </c>
      <c r="D16" s="6" t="s">
        <v>229</v>
      </c>
      <c r="E16" s="6" t="s">
        <v>223</v>
      </c>
      <c r="F16" s="8">
        <v>1</v>
      </c>
      <c r="G16" s="11"/>
      <c r="H16" s="10">
        <f>ROUND((G16*F16),2)</f>
        <v>0</v>
      </c>
      <c r="O16">
        <f>rekapitulace!H8</f>
        <v>21</v>
      </c>
      <c r="P16">
        <f>O16/100*H16</f>
        <v>0</v>
      </c>
    </row>
    <row r="17" ht="12.75">
      <c r="D17" s="12" t="s">
        <v>227</v>
      </c>
    </row>
    <row r="18" spans="1:16" ht="51">
      <c r="A18" s="6">
        <v>4</v>
      </c>
      <c r="B18" s="6" t="s">
        <v>230</v>
      </c>
      <c r="C18" s="6" t="s">
        <v>45</v>
      </c>
      <c r="D18" s="6" t="s">
        <v>231</v>
      </c>
      <c r="E18" s="6" t="s">
        <v>223</v>
      </c>
      <c r="F18" s="8">
        <v>1</v>
      </c>
      <c r="G18" s="11"/>
      <c r="H18" s="10">
        <f>ROUND((G18*F18),2)</f>
        <v>0</v>
      </c>
      <c r="O18">
        <f>rekapitulace!H8</f>
        <v>21</v>
      </c>
      <c r="P18">
        <f>O18/100*H18</f>
        <v>0</v>
      </c>
    </row>
    <row r="19" ht="12.75">
      <c r="D19" s="12" t="s">
        <v>227</v>
      </c>
    </row>
    <row r="20" spans="1:16" ht="51">
      <c r="A20" s="6">
        <v>5</v>
      </c>
      <c r="B20" s="6" t="s">
        <v>232</v>
      </c>
      <c r="C20" s="6" t="s">
        <v>45</v>
      </c>
      <c r="D20" s="6" t="s">
        <v>233</v>
      </c>
      <c r="E20" s="6" t="s">
        <v>223</v>
      </c>
      <c r="F20" s="8">
        <v>1</v>
      </c>
      <c r="G20" s="11"/>
      <c r="H20" s="10">
        <f>ROUND((G20*F20),2)</f>
        <v>0</v>
      </c>
      <c r="O20">
        <f>rekapitulace!H8</f>
        <v>21</v>
      </c>
      <c r="P20">
        <f>O20/100*H20</f>
        <v>0</v>
      </c>
    </row>
    <row r="21" ht="12.75">
      <c r="D21" s="12" t="s">
        <v>227</v>
      </c>
    </row>
    <row r="22" spans="1:16" ht="12.75" customHeight="1">
      <c r="A22" s="13"/>
      <c r="B22" s="13"/>
      <c r="C22" s="13" t="s">
        <v>40</v>
      </c>
      <c r="D22" s="13" t="s">
        <v>165</v>
      </c>
      <c r="E22" s="13"/>
      <c r="F22" s="13"/>
      <c r="G22" s="13"/>
      <c r="H22" s="13">
        <f>SUM(H12:H21)</f>
        <v>0</v>
      </c>
      <c r="P22">
        <f>ROUND(SUM(P12:P21),2)</f>
        <v>0</v>
      </c>
    </row>
    <row r="24" spans="1:16" ht="12.75" customHeight="1">
      <c r="A24" s="13"/>
      <c r="B24" s="13"/>
      <c r="C24" s="13"/>
      <c r="D24" s="13" t="s">
        <v>72</v>
      </c>
      <c r="E24" s="13"/>
      <c r="F24" s="13"/>
      <c r="G24" s="13"/>
      <c r="H24" s="13">
        <f>+H22</f>
        <v>0</v>
      </c>
      <c r="P24">
        <f>+P22</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1:P49"/>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1969</v>
      </c>
      <c r="D5" s="5" t="s">
        <v>1970</v>
      </c>
      <c r="E5" s="5"/>
    </row>
    <row r="6" spans="1:5" ht="12.75" customHeight="1">
      <c r="A6" t="s">
        <v>18</v>
      </c>
      <c r="C6" s="5" t="s">
        <v>2010</v>
      </c>
      <c r="D6" s="5" t="s">
        <v>2011</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43</v>
      </c>
      <c r="D11" s="7" t="s">
        <v>42</v>
      </c>
      <c r="E11" s="7"/>
      <c r="F11" s="9"/>
      <c r="G11" s="7"/>
      <c r="H11" s="9"/>
    </row>
    <row r="12" spans="1:16" ht="12.75">
      <c r="A12" s="6">
        <v>1</v>
      </c>
      <c r="B12" s="6" t="s">
        <v>81</v>
      </c>
      <c r="C12" s="6" t="s">
        <v>45</v>
      </c>
      <c r="D12" s="6" t="s">
        <v>78</v>
      </c>
      <c r="E12" s="6" t="s">
        <v>82</v>
      </c>
      <c r="F12" s="8">
        <v>3.168</v>
      </c>
      <c r="G12" s="11"/>
      <c r="H12" s="10">
        <f>ROUND((G12*F12),2)</f>
        <v>0</v>
      </c>
      <c r="O12">
        <f>rekapitulace!H8</f>
        <v>21</v>
      </c>
      <c r="P12">
        <f>O12/100*H12</f>
        <v>0</v>
      </c>
    </row>
    <row r="13" ht="38.25">
      <c r="D13" s="12" t="s">
        <v>2012</v>
      </c>
    </row>
    <row r="14" spans="1:16" ht="12.75" customHeight="1">
      <c r="A14" s="13"/>
      <c r="B14" s="13"/>
      <c r="C14" s="13" t="s">
        <v>43</v>
      </c>
      <c r="D14" s="13" t="s">
        <v>42</v>
      </c>
      <c r="E14" s="13"/>
      <c r="F14" s="13"/>
      <c r="G14" s="13"/>
      <c r="H14" s="13">
        <f>SUM(H12:H13)</f>
        <v>0</v>
      </c>
      <c r="P14">
        <f>ROUND(SUM(P12:P13),2)</f>
        <v>0</v>
      </c>
    </row>
    <row r="16" spans="1:8" ht="12.75" customHeight="1">
      <c r="A16" s="7"/>
      <c r="B16" s="7"/>
      <c r="C16" s="7" t="s">
        <v>25</v>
      </c>
      <c r="D16" s="7" t="s">
        <v>87</v>
      </c>
      <c r="E16" s="7"/>
      <c r="F16" s="9"/>
      <c r="G16" s="7"/>
      <c r="H16" s="9"/>
    </row>
    <row r="17" spans="1:16" ht="12.75">
      <c r="A17" s="6">
        <v>2</v>
      </c>
      <c r="B17" s="6" t="s">
        <v>1872</v>
      </c>
      <c r="C17" s="6" t="s">
        <v>45</v>
      </c>
      <c r="D17" s="6" t="s">
        <v>1873</v>
      </c>
      <c r="E17" s="6" t="s">
        <v>79</v>
      </c>
      <c r="F17" s="8">
        <v>0.72</v>
      </c>
      <c r="G17" s="11"/>
      <c r="H17" s="10">
        <f>ROUND((G17*F17),2)</f>
        <v>0</v>
      </c>
      <c r="O17">
        <f>rekapitulace!H8</f>
        <v>21</v>
      </c>
      <c r="P17">
        <f>O17/100*H17</f>
        <v>0</v>
      </c>
    </row>
    <row r="18" ht="12.75">
      <c r="D18" s="12" t="s">
        <v>2013</v>
      </c>
    </row>
    <row r="19" spans="1:16" ht="12.75">
      <c r="A19" s="6">
        <v>3</v>
      </c>
      <c r="B19" s="6" t="s">
        <v>91</v>
      </c>
      <c r="C19" s="6" t="s">
        <v>45</v>
      </c>
      <c r="D19" s="6" t="s">
        <v>92</v>
      </c>
      <c r="E19" s="6" t="s">
        <v>79</v>
      </c>
      <c r="F19" s="8">
        <v>0.8</v>
      </c>
      <c r="G19" s="11"/>
      <c r="H19" s="10">
        <f>ROUND((G19*F19),2)</f>
        <v>0</v>
      </c>
      <c r="O19">
        <f>rekapitulace!H8</f>
        <v>21</v>
      </c>
      <c r="P19">
        <f>O19/100*H19</f>
        <v>0</v>
      </c>
    </row>
    <row r="20" ht="12.75">
      <c r="D20" s="12" t="s">
        <v>2014</v>
      </c>
    </row>
    <row r="21" spans="1:16" ht="12.75" customHeight="1">
      <c r="A21" s="13"/>
      <c r="B21" s="13"/>
      <c r="C21" s="13" t="s">
        <v>25</v>
      </c>
      <c r="D21" s="13" t="s">
        <v>87</v>
      </c>
      <c r="E21" s="13"/>
      <c r="F21" s="13"/>
      <c r="G21" s="13"/>
      <c r="H21" s="13">
        <f>SUM(H17:H20)</f>
        <v>0</v>
      </c>
      <c r="P21">
        <f>ROUND(SUM(P17:P20),2)</f>
        <v>0</v>
      </c>
    </row>
    <row r="23" spans="1:8" ht="12.75" customHeight="1">
      <c r="A23" s="7"/>
      <c r="B23" s="7"/>
      <c r="C23" s="7" t="s">
        <v>35</v>
      </c>
      <c r="D23" s="7" t="s">
        <v>122</v>
      </c>
      <c r="E23" s="7"/>
      <c r="F23" s="9"/>
      <c r="G23" s="7"/>
      <c r="H23" s="9"/>
    </row>
    <row r="24" spans="1:16" ht="12.75">
      <c r="A24" s="6">
        <v>4</v>
      </c>
      <c r="B24" s="6" t="s">
        <v>1996</v>
      </c>
      <c r="C24" s="6" t="s">
        <v>45</v>
      </c>
      <c r="D24" s="6" t="s">
        <v>1997</v>
      </c>
      <c r="E24" s="6" t="s">
        <v>176</v>
      </c>
      <c r="F24" s="8">
        <v>40</v>
      </c>
      <c r="G24" s="11"/>
      <c r="H24" s="10">
        <f>ROUND((G24*F24),2)</f>
        <v>0</v>
      </c>
      <c r="O24">
        <f>rekapitulace!H8</f>
        <v>21</v>
      </c>
      <c r="P24">
        <f>O24/100*H24</f>
        <v>0</v>
      </c>
    </row>
    <row r="25" ht="12.75">
      <c r="D25" s="12" t="s">
        <v>2015</v>
      </c>
    </row>
    <row r="26" spans="1:16" ht="12.75">
      <c r="A26" s="6">
        <v>5</v>
      </c>
      <c r="B26" s="6" t="s">
        <v>123</v>
      </c>
      <c r="C26" s="6" t="s">
        <v>45</v>
      </c>
      <c r="D26" s="6" t="s">
        <v>1934</v>
      </c>
      <c r="E26" s="6" t="s">
        <v>79</v>
      </c>
      <c r="F26" s="8">
        <v>0.15</v>
      </c>
      <c r="G26" s="11"/>
      <c r="H26" s="10">
        <f>ROUND((G26*F26),2)</f>
        <v>0</v>
      </c>
      <c r="O26">
        <f>rekapitulace!H8</f>
        <v>21</v>
      </c>
      <c r="P26">
        <f>O26/100*H26</f>
        <v>0</v>
      </c>
    </row>
    <row r="27" ht="12.75">
      <c r="D27" s="12" t="s">
        <v>2016</v>
      </c>
    </row>
    <row r="28" spans="1:16" ht="12.75">
      <c r="A28" s="6">
        <v>6</v>
      </c>
      <c r="B28" s="6" t="s">
        <v>126</v>
      </c>
      <c r="C28" s="6" t="s">
        <v>45</v>
      </c>
      <c r="D28" s="6" t="s">
        <v>127</v>
      </c>
      <c r="E28" s="6" t="s">
        <v>82</v>
      </c>
      <c r="F28" s="8">
        <v>0.023</v>
      </c>
      <c r="G28" s="11"/>
      <c r="H28" s="10">
        <f>ROUND((G28*F28),2)</f>
        <v>0</v>
      </c>
      <c r="O28">
        <f>rekapitulace!H8</f>
        <v>21</v>
      </c>
      <c r="P28">
        <f>O28/100*H28</f>
        <v>0</v>
      </c>
    </row>
    <row r="29" ht="12.75">
      <c r="D29" s="12" t="s">
        <v>2017</v>
      </c>
    </row>
    <row r="30" spans="1:16" ht="25.5">
      <c r="A30" s="6">
        <v>7</v>
      </c>
      <c r="B30" s="6" t="s">
        <v>2002</v>
      </c>
      <c r="C30" s="6" t="s">
        <v>45</v>
      </c>
      <c r="D30" s="6" t="s">
        <v>2003</v>
      </c>
      <c r="E30" s="6" t="s">
        <v>171</v>
      </c>
      <c r="F30" s="8">
        <v>5</v>
      </c>
      <c r="G30" s="11"/>
      <c r="H30" s="10">
        <f>ROUND((G30*F30),2)</f>
        <v>0</v>
      </c>
      <c r="O30">
        <f>rekapitulace!H8</f>
        <v>21</v>
      </c>
      <c r="P30">
        <f>O30/100*H30</f>
        <v>0</v>
      </c>
    </row>
    <row r="31" ht="12.75">
      <c r="D31" s="12" t="s">
        <v>2018</v>
      </c>
    </row>
    <row r="32" spans="1:16" ht="12.75" customHeight="1">
      <c r="A32" s="13"/>
      <c r="B32" s="13"/>
      <c r="C32" s="13" t="s">
        <v>35</v>
      </c>
      <c r="D32" s="13" t="s">
        <v>122</v>
      </c>
      <c r="E32" s="13"/>
      <c r="F32" s="13"/>
      <c r="G32" s="13"/>
      <c r="H32" s="13">
        <f>SUM(H24:H31)</f>
        <v>0</v>
      </c>
      <c r="P32">
        <f>ROUND(SUM(P24:P31),2)</f>
        <v>0</v>
      </c>
    </row>
    <row r="34" spans="1:8" ht="12.75" customHeight="1">
      <c r="A34" s="7"/>
      <c r="B34" s="7"/>
      <c r="C34" s="7" t="s">
        <v>37</v>
      </c>
      <c r="D34" s="7" t="s">
        <v>142</v>
      </c>
      <c r="E34" s="7"/>
      <c r="F34" s="9"/>
      <c r="G34" s="7"/>
      <c r="H34" s="9"/>
    </row>
    <row r="35" spans="1:16" ht="12.75">
      <c r="A35" s="6">
        <v>8</v>
      </c>
      <c r="B35" s="6" t="s">
        <v>143</v>
      </c>
      <c r="C35" s="6" t="s">
        <v>45</v>
      </c>
      <c r="D35" s="6" t="s">
        <v>144</v>
      </c>
      <c r="E35" s="6" t="s">
        <v>79</v>
      </c>
      <c r="F35" s="8">
        <v>0.064</v>
      </c>
      <c r="G35" s="11"/>
      <c r="H35" s="10">
        <f>ROUND((G35*F35),2)</f>
        <v>0</v>
      </c>
      <c r="O35">
        <f>rekapitulace!H8</f>
        <v>21</v>
      </c>
      <c r="P35">
        <f>O35/100*H35</f>
        <v>0</v>
      </c>
    </row>
    <row r="36" ht="12.75">
      <c r="D36" s="12" t="s">
        <v>2007</v>
      </c>
    </row>
    <row r="37" spans="1:16" ht="12.75" customHeight="1">
      <c r="A37" s="13"/>
      <c r="B37" s="13"/>
      <c r="C37" s="13" t="s">
        <v>37</v>
      </c>
      <c r="D37" s="13" t="s">
        <v>142</v>
      </c>
      <c r="E37" s="13"/>
      <c r="F37" s="13"/>
      <c r="G37" s="13"/>
      <c r="H37" s="13">
        <f>SUM(H35:H36)</f>
        <v>0</v>
      </c>
      <c r="P37">
        <f>ROUND(SUM(P35:P36),2)</f>
        <v>0</v>
      </c>
    </row>
    <row r="39" spans="1:8" ht="12.75" customHeight="1">
      <c r="A39" s="7"/>
      <c r="B39" s="7"/>
      <c r="C39" s="7" t="s">
        <v>40</v>
      </c>
      <c r="D39" s="7" t="s">
        <v>165</v>
      </c>
      <c r="E39" s="7"/>
      <c r="F39" s="9"/>
      <c r="G39" s="7"/>
      <c r="H39" s="9"/>
    </row>
    <row r="40" spans="1:16" ht="25.5">
      <c r="A40" s="6">
        <v>9</v>
      </c>
      <c r="B40" s="6" t="s">
        <v>166</v>
      </c>
      <c r="C40" s="6" t="s">
        <v>45</v>
      </c>
      <c r="D40" s="6" t="s">
        <v>1957</v>
      </c>
      <c r="E40" s="6" t="s">
        <v>114</v>
      </c>
      <c r="F40" s="8">
        <v>6</v>
      </c>
      <c r="G40" s="11"/>
      <c r="H40" s="10">
        <f>ROUND((G40*F40),2)</f>
        <v>0</v>
      </c>
      <c r="O40">
        <f>rekapitulace!H8</f>
        <v>21</v>
      </c>
      <c r="P40">
        <f>O40/100*H40</f>
        <v>0</v>
      </c>
    </row>
    <row r="41" ht="12.75">
      <c r="D41" s="12" t="s">
        <v>2019</v>
      </c>
    </row>
    <row r="42" spans="1:16" ht="12.75" customHeight="1">
      <c r="A42" s="13"/>
      <c r="B42" s="13"/>
      <c r="C42" s="13" t="s">
        <v>40</v>
      </c>
      <c r="D42" s="13" t="s">
        <v>165</v>
      </c>
      <c r="E42" s="13"/>
      <c r="F42" s="13"/>
      <c r="G42" s="13"/>
      <c r="H42" s="13">
        <f>SUM(H40:H41)</f>
        <v>0</v>
      </c>
      <c r="P42">
        <f>ROUND(SUM(P40:P41),2)</f>
        <v>0</v>
      </c>
    </row>
    <row r="44" spans="1:8" ht="12.75" customHeight="1">
      <c r="A44" s="7"/>
      <c r="B44" s="7"/>
      <c r="C44" s="7" t="s">
        <v>199</v>
      </c>
      <c r="D44" s="7" t="s">
        <v>198</v>
      </c>
      <c r="E44" s="7"/>
      <c r="F44" s="9"/>
      <c r="G44" s="7"/>
      <c r="H44" s="9"/>
    </row>
    <row r="45" spans="1:16" ht="12.75">
      <c r="A45" s="6">
        <v>10</v>
      </c>
      <c r="B45" s="6" t="s">
        <v>200</v>
      </c>
      <c r="C45" s="6" t="s">
        <v>45</v>
      </c>
      <c r="D45" s="6" t="s">
        <v>201</v>
      </c>
      <c r="E45" s="6" t="s">
        <v>171</v>
      </c>
      <c r="F45" s="8">
        <v>2</v>
      </c>
      <c r="G45" s="11"/>
      <c r="H45" s="10">
        <f>ROUND((G45*F45),2)</f>
        <v>0</v>
      </c>
      <c r="O45">
        <f>rekapitulace!H8</f>
        <v>21</v>
      </c>
      <c r="P45">
        <f>O45/100*H45</f>
        <v>0</v>
      </c>
    </row>
    <row r="46" ht="12.75">
      <c r="D46" s="12" t="s">
        <v>1962</v>
      </c>
    </row>
    <row r="47" spans="1:16" ht="12.75" customHeight="1">
      <c r="A47" s="13"/>
      <c r="B47" s="13"/>
      <c r="C47" s="13" t="s">
        <v>199</v>
      </c>
      <c r="D47" s="13" t="s">
        <v>198</v>
      </c>
      <c r="E47" s="13"/>
      <c r="F47" s="13"/>
      <c r="G47" s="13"/>
      <c r="H47" s="13">
        <f>SUM(H45:H46)</f>
        <v>0</v>
      </c>
      <c r="P47">
        <f>ROUND(SUM(P45:P46),2)</f>
        <v>0</v>
      </c>
    </row>
    <row r="49" spans="1:16" ht="12.75" customHeight="1">
      <c r="A49" s="13"/>
      <c r="B49" s="13"/>
      <c r="C49" s="13"/>
      <c r="D49" s="13" t="s">
        <v>72</v>
      </c>
      <c r="E49" s="13"/>
      <c r="F49" s="13"/>
      <c r="G49" s="13"/>
      <c r="H49" s="13">
        <f>+H14+H21+H32+H37+H42+H47</f>
        <v>0</v>
      </c>
      <c r="P49">
        <f>+P14+P21+P32+P37+P42+P47</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1:P28"/>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1969</v>
      </c>
      <c r="D5" s="5" t="s">
        <v>1970</v>
      </c>
      <c r="E5" s="5"/>
    </row>
    <row r="6" spans="1:5" ht="12.75" customHeight="1">
      <c r="A6" t="s">
        <v>18</v>
      </c>
      <c r="C6" s="5" t="s">
        <v>2020</v>
      </c>
      <c r="D6" s="5" t="s">
        <v>2021</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43</v>
      </c>
      <c r="D11" s="7" t="s">
        <v>42</v>
      </c>
      <c r="E11" s="7"/>
      <c r="F11" s="9"/>
      <c r="G11" s="7"/>
      <c r="H11" s="9"/>
    </row>
    <row r="12" spans="1:16" ht="25.5">
      <c r="A12" s="6">
        <v>1</v>
      </c>
      <c r="B12" s="6" t="s">
        <v>81</v>
      </c>
      <c r="C12" s="6" t="s">
        <v>45</v>
      </c>
      <c r="D12" s="6" t="s">
        <v>2022</v>
      </c>
      <c r="E12" s="6" t="s">
        <v>82</v>
      </c>
      <c r="F12" s="8">
        <v>23.444</v>
      </c>
      <c r="G12" s="11"/>
      <c r="H12" s="10">
        <f>ROUND((G12*F12),2)</f>
        <v>0</v>
      </c>
      <c r="O12">
        <f>rekapitulace!H8</f>
        <v>21</v>
      </c>
      <c r="P12">
        <f>O12/100*H12</f>
        <v>0</v>
      </c>
    </row>
    <row r="13" ht="51">
      <c r="D13" s="12" t="s">
        <v>2023</v>
      </c>
    </row>
    <row r="14" spans="1:16" ht="12.75" customHeight="1">
      <c r="A14" s="13"/>
      <c r="B14" s="13"/>
      <c r="C14" s="13" t="s">
        <v>43</v>
      </c>
      <c r="D14" s="13" t="s">
        <v>42</v>
      </c>
      <c r="E14" s="13"/>
      <c r="F14" s="13"/>
      <c r="G14" s="13"/>
      <c r="H14" s="13">
        <f>SUM(H12:H13)</f>
        <v>0</v>
      </c>
      <c r="P14">
        <f>ROUND(SUM(P12:P13),2)</f>
        <v>0</v>
      </c>
    </row>
    <row r="16" spans="1:8" ht="12.75" customHeight="1">
      <c r="A16" s="7"/>
      <c r="B16" s="7"/>
      <c r="C16" s="7" t="s">
        <v>25</v>
      </c>
      <c r="D16" s="7" t="s">
        <v>87</v>
      </c>
      <c r="E16" s="7"/>
      <c r="F16" s="9"/>
      <c r="G16" s="7"/>
      <c r="H16" s="9"/>
    </row>
    <row r="17" spans="1:16" ht="12.75">
      <c r="A17" s="6">
        <v>2</v>
      </c>
      <c r="B17" s="6" t="s">
        <v>1872</v>
      </c>
      <c r="C17" s="6" t="s">
        <v>45</v>
      </c>
      <c r="D17" s="6" t="s">
        <v>1873</v>
      </c>
      <c r="E17" s="6" t="s">
        <v>79</v>
      </c>
      <c r="F17" s="8">
        <v>2.16</v>
      </c>
      <c r="G17" s="11"/>
      <c r="H17" s="10">
        <f>ROUND((G17*F17),2)</f>
        <v>0</v>
      </c>
      <c r="O17">
        <f>rekapitulace!H8</f>
        <v>21</v>
      </c>
      <c r="P17">
        <f>O17/100*H17</f>
        <v>0</v>
      </c>
    </row>
    <row r="18" ht="12.75">
      <c r="D18" s="12" t="s">
        <v>2024</v>
      </c>
    </row>
    <row r="19" spans="1:16" ht="12.75">
      <c r="A19" s="6">
        <v>3</v>
      </c>
      <c r="B19" s="6" t="s">
        <v>91</v>
      </c>
      <c r="C19" s="6" t="s">
        <v>45</v>
      </c>
      <c r="D19" s="6" t="s">
        <v>92</v>
      </c>
      <c r="E19" s="6" t="s">
        <v>79</v>
      </c>
      <c r="F19" s="8">
        <v>4.5</v>
      </c>
      <c r="G19" s="11"/>
      <c r="H19" s="10">
        <f>ROUND((G19*F19),2)</f>
        <v>0</v>
      </c>
      <c r="O19">
        <f>rekapitulace!H8</f>
        <v>21</v>
      </c>
      <c r="P19">
        <f>O19/100*H19</f>
        <v>0</v>
      </c>
    </row>
    <row r="20" ht="12.75">
      <c r="D20" s="12" t="s">
        <v>2025</v>
      </c>
    </row>
    <row r="21" spans="1:16" ht="12.75" customHeight="1">
      <c r="A21" s="13"/>
      <c r="B21" s="13"/>
      <c r="C21" s="13" t="s">
        <v>25</v>
      </c>
      <c r="D21" s="13" t="s">
        <v>87</v>
      </c>
      <c r="E21" s="13"/>
      <c r="F21" s="13"/>
      <c r="G21" s="13"/>
      <c r="H21" s="13">
        <f>SUM(H17:H20)</f>
        <v>0</v>
      </c>
      <c r="P21">
        <f>ROUND(SUM(P17:P20),2)</f>
        <v>0</v>
      </c>
    </row>
    <row r="23" spans="1:8" ht="12.75" customHeight="1">
      <c r="A23" s="7"/>
      <c r="B23" s="7"/>
      <c r="C23" s="7" t="s">
        <v>199</v>
      </c>
      <c r="D23" s="7" t="s">
        <v>198</v>
      </c>
      <c r="E23" s="7"/>
      <c r="F23" s="9"/>
      <c r="G23" s="7"/>
      <c r="H23" s="9"/>
    </row>
    <row r="24" spans="1:16" ht="12.75">
      <c r="A24" s="6">
        <v>4</v>
      </c>
      <c r="B24" s="6" t="s">
        <v>216</v>
      </c>
      <c r="C24" s="6" t="s">
        <v>45</v>
      </c>
      <c r="D24" s="6" t="s">
        <v>217</v>
      </c>
      <c r="E24" s="6" t="s">
        <v>79</v>
      </c>
      <c r="F24" s="8">
        <v>4.064</v>
      </c>
      <c r="G24" s="11"/>
      <c r="H24" s="10">
        <f>ROUND((G24*F24),2)</f>
        <v>0</v>
      </c>
      <c r="O24">
        <f>rekapitulace!H8</f>
        <v>21</v>
      </c>
      <c r="P24">
        <f>O24/100*H24</f>
        <v>0</v>
      </c>
    </row>
    <row r="25" ht="12.75">
      <c r="D25" s="12" t="s">
        <v>2026</v>
      </c>
    </row>
    <row r="26" spans="1:16" ht="12.75" customHeight="1">
      <c r="A26" s="13"/>
      <c r="B26" s="13"/>
      <c r="C26" s="13" t="s">
        <v>199</v>
      </c>
      <c r="D26" s="13" t="s">
        <v>198</v>
      </c>
      <c r="E26" s="13"/>
      <c r="F26" s="13"/>
      <c r="G26" s="13"/>
      <c r="H26" s="13">
        <f>SUM(H24:H25)</f>
        <v>0</v>
      </c>
      <c r="P26">
        <f>ROUND(SUM(P24:P25),2)</f>
        <v>0</v>
      </c>
    </row>
    <row r="28" spans="1:16" ht="12.75" customHeight="1">
      <c r="A28" s="13"/>
      <c r="B28" s="13"/>
      <c r="C28" s="13"/>
      <c r="D28" s="13" t="s">
        <v>72</v>
      </c>
      <c r="E28" s="13"/>
      <c r="F28" s="13"/>
      <c r="G28" s="13"/>
      <c r="H28" s="13">
        <f>+H14+H21+H26</f>
        <v>0</v>
      </c>
      <c r="P28">
        <f>+P14+P21+P26</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1:P38"/>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1969</v>
      </c>
      <c r="D5" s="5" t="s">
        <v>1970</v>
      </c>
      <c r="E5" s="5"/>
    </row>
    <row r="6" spans="1:5" ht="12.75" customHeight="1">
      <c r="A6" t="s">
        <v>18</v>
      </c>
      <c r="C6" s="5" t="s">
        <v>2027</v>
      </c>
      <c r="D6" s="5" t="s">
        <v>2028</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25</v>
      </c>
      <c r="D11" s="7" t="s">
        <v>87</v>
      </c>
      <c r="E11" s="7"/>
      <c r="F11" s="9"/>
      <c r="G11" s="7"/>
      <c r="H11" s="9"/>
    </row>
    <row r="12" spans="1:16" ht="12.75">
      <c r="A12" s="6">
        <v>1</v>
      </c>
      <c r="B12" s="6" t="s">
        <v>112</v>
      </c>
      <c r="C12" s="6" t="s">
        <v>45</v>
      </c>
      <c r="D12" s="6" t="s">
        <v>113</v>
      </c>
      <c r="E12" s="6" t="s">
        <v>114</v>
      </c>
      <c r="F12" s="8">
        <v>150</v>
      </c>
      <c r="G12" s="11"/>
      <c r="H12" s="10">
        <f>ROUND((G12*F12),2)</f>
        <v>0</v>
      </c>
      <c r="O12">
        <f>rekapitulace!H8</f>
        <v>21</v>
      </c>
      <c r="P12">
        <f>O12/100*H12</f>
        <v>0</v>
      </c>
    </row>
    <row r="13" ht="12.75">
      <c r="D13" s="12" t="s">
        <v>2029</v>
      </c>
    </row>
    <row r="14" spans="1:16" ht="12.75" customHeight="1">
      <c r="A14" s="13"/>
      <c r="B14" s="13"/>
      <c r="C14" s="13" t="s">
        <v>25</v>
      </c>
      <c r="D14" s="13" t="s">
        <v>87</v>
      </c>
      <c r="E14" s="13"/>
      <c r="F14" s="13"/>
      <c r="G14" s="13"/>
      <c r="H14" s="13">
        <f>SUM(H12:H13)</f>
        <v>0</v>
      </c>
      <c r="P14">
        <f>ROUND(SUM(P12:P13),2)</f>
        <v>0</v>
      </c>
    </row>
    <row r="16" spans="1:8" ht="12.75" customHeight="1">
      <c r="A16" s="7"/>
      <c r="B16" s="7"/>
      <c r="C16" s="7" t="s">
        <v>38</v>
      </c>
      <c r="D16" s="7" t="s">
        <v>152</v>
      </c>
      <c r="E16" s="7"/>
      <c r="F16" s="9"/>
      <c r="G16" s="7"/>
      <c r="H16" s="9"/>
    </row>
    <row r="17" spans="1:16" ht="12.75">
      <c r="A17" s="6">
        <v>2</v>
      </c>
      <c r="B17" s="6" t="s">
        <v>156</v>
      </c>
      <c r="C17" s="6" t="s">
        <v>45</v>
      </c>
      <c r="D17" s="6" t="s">
        <v>157</v>
      </c>
      <c r="E17" s="6" t="s">
        <v>79</v>
      </c>
      <c r="F17" s="8">
        <v>45</v>
      </c>
      <c r="G17" s="11"/>
      <c r="H17" s="10">
        <f>ROUND((G17*F17),2)</f>
        <v>0</v>
      </c>
      <c r="O17">
        <f>rekapitulace!H8</f>
        <v>21</v>
      </c>
      <c r="P17">
        <f>O17/100*H17</f>
        <v>0</v>
      </c>
    </row>
    <row r="18" ht="12.75">
      <c r="D18" s="12" t="s">
        <v>2030</v>
      </c>
    </row>
    <row r="19" spans="1:16" ht="12.75">
      <c r="A19" s="6">
        <v>3</v>
      </c>
      <c r="B19" s="6" t="s">
        <v>1881</v>
      </c>
      <c r="C19" s="6" t="s">
        <v>45</v>
      </c>
      <c r="D19" s="6" t="s">
        <v>1882</v>
      </c>
      <c r="E19" s="6" t="s">
        <v>114</v>
      </c>
      <c r="F19" s="8">
        <v>150</v>
      </c>
      <c r="G19" s="11"/>
      <c r="H19" s="10">
        <f>ROUND((G19*F19),2)</f>
        <v>0</v>
      </c>
      <c r="O19">
        <f>rekapitulace!H8</f>
        <v>21</v>
      </c>
      <c r="P19">
        <f>O19/100*H19</f>
        <v>0</v>
      </c>
    </row>
    <row r="20" ht="12.75">
      <c r="D20" s="12" t="s">
        <v>2031</v>
      </c>
    </row>
    <row r="21" spans="1:16" ht="25.5">
      <c r="A21" s="6">
        <v>4</v>
      </c>
      <c r="B21" s="6" t="s">
        <v>1884</v>
      </c>
      <c r="C21" s="6" t="s">
        <v>45</v>
      </c>
      <c r="D21" s="6" t="s">
        <v>1885</v>
      </c>
      <c r="E21" s="6" t="s">
        <v>114</v>
      </c>
      <c r="F21" s="8">
        <v>150</v>
      </c>
      <c r="G21" s="11"/>
      <c r="H21" s="10">
        <f>ROUND((G21*F21),2)</f>
        <v>0</v>
      </c>
      <c r="O21">
        <f>rekapitulace!H8</f>
        <v>21</v>
      </c>
      <c r="P21">
        <f>O21/100*H21</f>
        <v>0</v>
      </c>
    </row>
    <row r="22" ht="12.75">
      <c r="D22" s="12" t="s">
        <v>2031</v>
      </c>
    </row>
    <row r="23" spans="1:16" ht="12.75">
      <c r="A23" s="6">
        <v>5</v>
      </c>
      <c r="B23" s="6" t="s">
        <v>1886</v>
      </c>
      <c r="C23" s="6" t="s">
        <v>45</v>
      </c>
      <c r="D23" s="6" t="s">
        <v>1887</v>
      </c>
      <c r="E23" s="6" t="s">
        <v>114</v>
      </c>
      <c r="F23" s="8">
        <v>150</v>
      </c>
      <c r="G23" s="11"/>
      <c r="H23" s="10">
        <f>ROUND((G23*F23),2)</f>
        <v>0</v>
      </c>
      <c r="O23">
        <f>rekapitulace!H8</f>
        <v>21</v>
      </c>
      <c r="P23">
        <f>O23/100*H23</f>
        <v>0</v>
      </c>
    </row>
    <row r="24" ht="12.75">
      <c r="D24" s="12" t="s">
        <v>2031</v>
      </c>
    </row>
    <row r="25" spans="1:16" ht="25.5">
      <c r="A25" s="6">
        <v>6</v>
      </c>
      <c r="B25" s="6" t="s">
        <v>1888</v>
      </c>
      <c r="C25" s="6" t="s">
        <v>45</v>
      </c>
      <c r="D25" s="6" t="s">
        <v>1889</v>
      </c>
      <c r="E25" s="6" t="s">
        <v>114</v>
      </c>
      <c r="F25" s="8">
        <v>150</v>
      </c>
      <c r="G25" s="11"/>
      <c r="H25" s="10">
        <f>ROUND((G25*F25),2)</f>
        <v>0</v>
      </c>
      <c r="O25">
        <f>rekapitulace!H8</f>
        <v>21</v>
      </c>
      <c r="P25">
        <f>O25/100*H25</f>
        <v>0</v>
      </c>
    </row>
    <row r="26" ht="12.75">
      <c r="D26" s="12" t="s">
        <v>2031</v>
      </c>
    </row>
    <row r="27" spans="1:16" ht="12.75">
      <c r="A27" s="6">
        <v>7</v>
      </c>
      <c r="B27" s="6" t="s">
        <v>1893</v>
      </c>
      <c r="C27" s="6" t="s">
        <v>45</v>
      </c>
      <c r="D27" s="6" t="s">
        <v>1894</v>
      </c>
      <c r="E27" s="6" t="s">
        <v>176</v>
      </c>
      <c r="F27" s="8">
        <v>251.7</v>
      </c>
      <c r="G27" s="11"/>
      <c r="H27" s="10">
        <f>ROUND((G27*F27),2)</f>
        <v>0</v>
      </c>
      <c r="O27">
        <f>rekapitulace!H8</f>
        <v>21</v>
      </c>
      <c r="P27">
        <f>O27/100*H27</f>
        <v>0</v>
      </c>
    </row>
    <row r="28" ht="12.75">
      <c r="D28" s="12" t="s">
        <v>2032</v>
      </c>
    </row>
    <row r="29" spans="1:16" ht="12.75" customHeight="1">
      <c r="A29" s="13"/>
      <c r="B29" s="13"/>
      <c r="C29" s="13" t="s">
        <v>38</v>
      </c>
      <c r="D29" s="13" t="s">
        <v>152</v>
      </c>
      <c r="E29" s="13"/>
      <c r="F29" s="13"/>
      <c r="G29" s="13"/>
      <c r="H29" s="13">
        <f>SUM(H17:H28)</f>
        <v>0</v>
      </c>
      <c r="P29">
        <f>ROUND(SUM(P17:P28),2)</f>
        <v>0</v>
      </c>
    </row>
    <row r="31" spans="1:8" ht="12.75" customHeight="1">
      <c r="A31" s="7"/>
      <c r="B31" s="7"/>
      <c r="C31" s="7" t="s">
        <v>199</v>
      </c>
      <c r="D31" s="7" t="s">
        <v>198</v>
      </c>
      <c r="E31" s="7"/>
      <c r="F31" s="9"/>
      <c r="G31" s="7"/>
      <c r="H31" s="9"/>
    </row>
    <row r="32" spans="1:16" ht="12.75">
      <c r="A32" s="6">
        <v>8</v>
      </c>
      <c r="B32" s="6" t="s">
        <v>2033</v>
      </c>
      <c r="C32" s="6" t="s">
        <v>45</v>
      </c>
      <c r="D32" s="6" t="s">
        <v>2034</v>
      </c>
      <c r="E32" s="6" t="s">
        <v>171</v>
      </c>
      <c r="F32" s="8">
        <v>2</v>
      </c>
      <c r="G32" s="11"/>
      <c r="H32" s="10">
        <f>ROUND((G32*F32),2)</f>
        <v>0</v>
      </c>
      <c r="O32">
        <f>rekapitulace!H8</f>
        <v>21</v>
      </c>
      <c r="P32">
        <f>O32/100*H32</f>
        <v>0</v>
      </c>
    </row>
    <row r="33" ht="12.75">
      <c r="D33" s="12" t="s">
        <v>1962</v>
      </c>
    </row>
    <row r="34" spans="1:16" ht="12.75">
      <c r="A34" s="6">
        <v>9</v>
      </c>
      <c r="B34" s="6" t="s">
        <v>1896</v>
      </c>
      <c r="C34" s="6" t="s">
        <v>45</v>
      </c>
      <c r="D34" s="6" t="s">
        <v>1897</v>
      </c>
      <c r="E34" s="6" t="s">
        <v>176</v>
      </c>
      <c r="F34" s="8">
        <v>251.7</v>
      </c>
      <c r="G34" s="11"/>
      <c r="H34" s="10">
        <f>ROUND((G34*F34),2)</f>
        <v>0</v>
      </c>
      <c r="O34">
        <f>rekapitulace!H8</f>
        <v>21</v>
      </c>
      <c r="P34">
        <f>O34/100*H34</f>
        <v>0</v>
      </c>
    </row>
    <row r="35" ht="12.75">
      <c r="D35" s="12" t="s">
        <v>2035</v>
      </c>
    </row>
    <row r="36" spans="1:16" ht="12.75" customHeight="1">
      <c r="A36" s="13"/>
      <c r="B36" s="13"/>
      <c r="C36" s="13" t="s">
        <v>199</v>
      </c>
      <c r="D36" s="13" t="s">
        <v>198</v>
      </c>
      <c r="E36" s="13"/>
      <c r="F36" s="13"/>
      <c r="G36" s="13"/>
      <c r="H36" s="13">
        <f>SUM(H32:H35)</f>
        <v>0</v>
      </c>
      <c r="P36">
        <f>ROUND(SUM(P32:P35),2)</f>
        <v>0</v>
      </c>
    </row>
    <row r="38" spans="1:16" ht="12.75" customHeight="1">
      <c r="A38" s="13"/>
      <c r="B38" s="13"/>
      <c r="C38" s="13"/>
      <c r="D38" s="13" t="s">
        <v>72</v>
      </c>
      <c r="E38" s="13"/>
      <c r="F38" s="13"/>
      <c r="G38" s="13"/>
      <c r="H38" s="13">
        <f>+H14+H29+H36</f>
        <v>0</v>
      </c>
      <c r="P38">
        <f>+P14+P29+P36</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1:P64"/>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1969</v>
      </c>
      <c r="D5" s="5" t="s">
        <v>1970</v>
      </c>
      <c r="E5" s="5"/>
    </row>
    <row r="6" spans="1:5" ht="12.75" customHeight="1">
      <c r="A6" t="s">
        <v>18</v>
      </c>
      <c r="C6" s="5" t="s">
        <v>2036</v>
      </c>
      <c r="D6" s="5" t="s">
        <v>2037</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43</v>
      </c>
      <c r="D11" s="7" t="s">
        <v>42</v>
      </c>
      <c r="E11" s="7"/>
      <c r="F11" s="9"/>
      <c r="G11" s="7"/>
      <c r="H11" s="9"/>
    </row>
    <row r="12" spans="1:16" ht="12.75">
      <c r="A12" s="6">
        <v>1</v>
      </c>
      <c r="B12" s="6" t="s">
        <v>77</v>
      </c>
      <c r="C12" s="6" t="s">
        <v>45</v>
      </c>
      <c r="D12" s="6" t="s">
        <v>78</v>
      </c>
      <c r="E12" s="6" t="s">
        <v>79</v>
      </c>
      <c r="F12" s="8">
        <v>110.544</v>
      </c>
      <c r="G12" s="11"/>
      <c r="H12" s="10">
        <f>ROUND((G12*F12),2)</f>
        <v>0</v>
      </c>
      <c r="O12">
        <f>rekapitulace!H8</f>
        <v>21</v>
      </c>
      <c r="P12">
        <f>O12/100*H12</f>
        <v>0</v>
      </c>
    </row>
    <row r="13" ht="12.75">
      <c r="D13" s="12" t="s">
        <v>2038</v>
      </c>
    </row>
    <row r="14" spans="1:16" ht="25.5">
      <c r="A14" s="6">
        <v>2</v>
      </c>
      <c r="B14" s="6" t="s">
        <v>81</v>
      </c>
      <c r="C14" s="6" t="s">
        <v>45</v>
      </c>
      <c r="D14" s="6" t="s">
        <v>2022</v>
      </c>
      <c r="E14" s="6" t="s">
        <v>82</v>
      </c>
      <c r="F14" s="8">
        <v>109.56</v>
      </c>
      <c r="G14" s="11"/>
      <c r="H14" s="10">
        <f>ROUND((G14*F14),2)</f>
        <v>0</v>
      </c>
      <c r="O14">
        <f>rekapitulace!H8</f>
        <v>21</v>
      </c>
      <c r="P14">
        <f>O14/100*H14</f>
        <v>0</v>
      </c>
    </row>
    <row r="15" ht="63.75">
      <c r="D15" s="12" t="s">
        <v>2039</v>
      </c>
    </row>
    <row r="16" spans="1:16" ht="12.75" customHeight="1">
      <c r="A16" s="13"/>
      <c r="B16" s="13"/>
      <c r="C16" s="13" t="s">
        <v>43</v>
      </c>
      <c r="D16" s="13" t="s">
        <v>42</v>
      </c>
      <c r="E16" s="13"/>
      <c r="F16" s="13"/>
      <c r="G16" s="13"/>
      <c r="H16" s="13">
        <f>SUM(H12:H15)</f>
        <v>0</v>
      </c>
      <c r="P16">
        <f>ROUND(SUM(P12:P15),2)</f>
        <v>0</v>
      </c>
    </row>
    <row r="18" spans="1:8" ht="12.75" customHeight="1">
      <c r="A18" s="7"/>
      <c r="B18" s="7"/>
      <c r="C18" s="7" t="s">
        <v>25</v>
      </c>
      <c r="D18" s="7" t="s">
        <v>87</v>
      </c>
      <c r="E18" s="7"/>
      <c r="F18" s="9"/>
      <c r="G18" s="7"/>
      <c r="H18" s="9"/>
    </row>
    <row r="19" spans="1:16" ht="12.75">
      <c r="A19" s="6">
        <v>3</v>
      </c>
      <c r="B19" s="6" t="s">
        <v>2040</v>
      </c>
      <c r="C19" s="6" t="s">
        <v>45</v>
      </c>
      <c r="D19" s="6" t="s">
        <v>2041</v>
      </c>
      <c r="E19" s="6" t="s">
        <v>79</v>
      </c>
      <c r="F19" s="8">
        <v>13.2</v>
      </c>
      <c r="G19" s="11"/>
      <c r="H19" s="10">
        <f>ROUND((G19*F19),2)</f>
        <v>0</v>
      </c>
      <c r="O19">
        <f>rekapitulace!H8</f>
        <v>21</v>
      </c>
      <c r="P19">
        <f>O19/100*H19</f>
        <v>0</v>
      </c>
    </row>
    <row r="20" ht="12.75">
      <c r="D20" s="12" t="s">
        <v>2042</v>
      </c>
    </row>
    <row r="21" spans="1:16" ht="12.75">
      <c r="A21" s="6">
        <v>4</v>
      </c>
      <c r="B21" s="6" t="s">
        <v>91</v>
      </c>
      <c r="C21" s="6" t="s">
        <v>45</v>
      </c>
      <c r="D21" s="6" t="s">
        <v>92</v>
      </c>
      <c r="E21" s="6" t="s">
        <v>79</v>
      </c>
      <c r="F21" s="8">
        <v>33</v>
      </c>
      <c r="G21" s="11"/>
      <c r="H21" s="10">
        <f>ROUND((G21*F21),2)</f>
        <v>0</v>
      </c>
      <c r="O21">
        <f>rekapitulace!H8</f>
        <v>21</v>
      </c>
      <c r="P21">
        <f>O21/100*H21</f>
        <v>0</v>
      </c>
    </row>
    <row r="22" ht="12.75">
      <c r="D22" s="12" t="s">
        <v>2043</v>
      </c>
    </row>
    <row r="23" spans="1:16" ht="12.75">
      <c r="A23" s="6">
        <v>5</v>
      </c>
      <c r="B23" s="6" t="s">
        <v>1925</v>
      </c>
      <c r="C23" s="6" t="s">
        <v>45</v>
      </c>
      <c r="D23" s="6" t="s">
        <v>1926</v>
      </c>
      <c r="E23" s="6" t="s">
        <v>79</v>
      </c>
      <c r="F23" s="8">
        <v>110.544</v>
      </c>
      <c r="G23" s="11"/>
      <c r="H23" s="10">
        <f>ROUND((G23*F23),2)</f>
        <v>0</v>
      </c>
      <c r="O23">
        <f>rekapitulace!H8</f>
        <v>21</v>
      </c>
      <c r="P23">
        <f>O23/100*H23</f>
        <v>0</v>
      </c>
    </row>
    <row r="24" ht="12.75">
      <c r="D24" s="12" t="s">
        <v>2044</v>
      </c>
    </row>
    <row r="25" spans="1:16" ht="12.75">
      <c r="A25" s="6">
        <v>6</v>
      </c>
      <c r="B25" s="6" t="s">
        <v>103</v>
      </c>
      <c r="C25" s="6" t="s">
        <v>45</v>
      </c>
      <c r="D25" s="6" t="s">
        <v>104</v>
      </c>
      <c r="E25" s="6" t="s">
        <v>79</v>
      </c>
      <c r="F25" s="8">
        <v>110.544</v>
      </c>
      <c r="G25" s="11"/>
      <c r="H25" s="10">
        <f>ROUND((G25*F25),2)</f>
        <v>0</v>
      </c>
      <c r="O25">
        <f>rekapitulace!H8</f>
        <v>21</v>
      </c>
      <c r="P25">
        <f>O25/100*H25</f>
        <v>0</v>
      </c>
    </row>
    <row r="26" ht="12.75">
      <c r="D26" s="12" t="s">
        <v>2045</v>
      </c>
    </row>
    <row r="27" spans="1:16" ht="12.75">
      <c r="A27" s="6">
        <v>7</v>
      </c>
      <c r="B27" s="6" t="s">
        <v>106</v>
      </c>
      <c r="C27" s="6" t="s">
        <v>45</v>
      </c>
      <c r="D27" s="6" t="s">
        <v>107</v>
      </c>
      <c r="E27" s="6" t="s">
        <v>79</v>
      </c>
      <c r="F27" s="8">
        <v>69.584</v>
      </c>
      <c r="G27" s="11"/>
      <c r="H27" s="10">
        <f>ROUND((G27*F27),2)</f>
        <v>0</v>
      </c>
      <c r="O27">
        <f>rekapitulace!H8</f>
        <v>21</v>
      </c>
      <c r="P27">
        <f>O27/100*H27</f>
        <v>0</v>
      </c>
    </row>
    <row r="28" ht="12.75">
      <c r="D28" s="12" t="s">
        <v>2046</v>
      </c>
    </row>
    <row r="29" spans="1:16" ht="12.75" customHeight="1">
      <c r="A29" s="13"/>
      <c r="B29" s="13"/>
      <c r="C29" s="13" t="s">
        <v>25</v>
      </c>
      <c r="D29" s="13" t="s">
        <v>87</v>
      </c>
      <c r="E29" s="13"/>
      <c r="F29" s="13"/>
      <c r="G29" s="13"/>
      <c r="H29" s="13">
        <f>SUM(H19:H28)</f>
        <v>0</v>
      </c>
      <c r="P29">
        <f>ROUND(SUM(P19:P28),2)</f>
        <v>0</v>
      </c>
    </row>
    <row r="31" spans="1:8" ht="12.75" customHeight="1">
      <c r="A31" s="7"/>
      <c r="B31" s="7"/>
      <c r="C31" s="7" t="s">
        <v>35</v>
      </c>
      <c r="D31" s="7" t="s">
        <v>122</v>
      </c>
      <c r="E31" s="7"/>
      <c r="F31" s="9"/>
      <c r="G31" s="7"/>
      <c r="H31" s="9"/>
    </row>
    <row r="32" spans="1:16" ht="12.75">
      <c r="A32" s="6">
        <v>8</v>
      </c>
      <c r="B32" s="6" t="s">
        <v>123</v>
      </c>
      <c r="C32" s="6" t="s">
        <v>45</v>
      </c>
      <c r="D32" s="6" t="s">
        <v>1934</v>
      </c>
      <c r="E32" s="6" t="s">
        <v>79</v>
      </c>
      <c r="F32" s="8">
        <v>55.272</v>
      </c>
      <c r="G32" s="11"/>
      <c r="H32" s="10">
        <f>ROUND((G32*F32),2)</f>
        <v>0</v>
      </c>
      <c r="O32">
        <f>rekapitulace!H8</f>
        <v>21</v>
      </c>
      <c r="P32">
        <f>O32/100*H32</f>
        <v>0</v>
      </c>
    </row>
    <row r="33" ht="12.75">
      <c r="D33" s="12" t="s">
        <v>2047</v>
      </c>
    </row>
    <row r="34" spans="1:16" ht="12.75">
      <c r="A34" s="6">
        <v>9</v>
      </c>
      <c r="B34" s="6" t="s">
        <v>126</v>
      </c>
      <c r="C34" s="6" t="s">
        <v>45</v>
      </c>
      <c r="D34" s="6" t="s">
        <v>127</v>
      </c>
      <c r="E34" s="6" t="s">
        <v>82</v>
      </c>
      <c r="F34" s="8">
        <v>8.291</v>
      </c>
      <c r="G34" s="11"/>
      <c r="H34" s="10">
        <f>ROUND((G34*F34),2)</f>
        <v>0</v>
      </c>
      <c r="O34">
        <f>rekapitulace!H8</f>
        <v>21</v>
      </c>
      <c r="P34">
        <f>O34/100*H34</f>
        <v>0</v>
      </c>
    </row>
    <row r="35" ht="12.75">
      <c r="D35" s="12" t="s">
        <v>2048</v>
      </c>
    </row>
    <row r="36" spans="1:16" ht="12.75">
      <c r="A36" s="6">
        <v>10</v>
      </c>
      <c r="B36" s="6" t="s">
        <v>1937</v>
      </c>
      <c r="C36" s="6" t="s">
        <v>45</v>
      </c>
      <c r="D36" s="6" t="s">
        <v>1938</v>
      </c>
      <c r="E36" s="6" t="s">
        <v>79</v>
      </c>
      <c r="F36" s="8">
        <v>77.25</v>
      </c>
      <c r="G36" s="11"/>
      <c r="H36" s="10">
        <f>ROUND((G36*F36),2)</f>
        <v>0</v>
      </c>
      <c r="O36">
        <f>rekapitulace!H8</f>
        <v>21</v>
      </c>
      <c r="P36">
        <f>O36/100*H36</f>
        <v>0</v>
      </c>
    </row>
    <row r="37" ht="12.75">
      <c r="D37" s="12" t="s">
        <v>2049</v>
      </c>
    </row>
    <row r="38" spans="1:16" ht="12.75" customHeight="1">
      <c r="A38" s="13"/>
      <c r="B38" s="13"/>
      <c r="C38" s="13" t="s">
        <v>35</v>
      </c>
      <c r="D38" s="13" t="s">
        <v>122</v>
      </c>
      <c r="E38" s="13"/>
      <c r="F38" s="13"/>
      <c r="G38" s="13"/>
      <c r="H38" s="13">
        <f>SUM(H32:H37)</f>
        <v>0</v>
      </c>
      <c r="P38">
        <f>ROUND(SUM(P32:P37),2)</f>
        <v>0</v>
      </c>
    </row>
    <row r="40" spans="1:8" ht="12.75" customHeight="1">
      <c r="A40" s="7"/>
      <c r="B40" s="7"/>
      <c r="C40" s="7" t="s">
        <v>36</v>
      </c>
      <c r="D40" s="7" t="s">
        <v>135</v>
      </c>
      <c r="E40" s="7"/>
      <c r="F40" s="9"/>
      <c r="G40" s="7"/>
      <c r="H40" s="9"/>
    </row>
    <row r="41" spans="1:16" ht="12.75">
      <c r="A41" s="6">
        <v>11</v>
      </c>
      <c r="B41" s="6" t="s">
        <v>1940</v>
      </c>
      <c r="C41" s="6" t="s">
        <v>45</v>
      </c>
      <c r="D41" s="6" t="s">
        <v>1941</v>
      </c>
      <c r="E41" s="6" t="s">
        <v>79</v>
      </c>
      <c r="F41" s="8">
        <v>3.344</v>
      </c>
      <c r="G41" s="11"/>
      <c r="H41" s="10">
        <f>ROUND((G41*F41),2)</f>
        <v>0</v>
      </c>
      <c r="O41">
        <f>rekapitulace!H8</f>
        <v>21</v>
      </c>
      <c r="P41">
        <f>O41/100*H41</f>
        <v>0</v>
      </c>
    </row>
    <row r="42" ht="12.75">
      <c r="D42" s="12" t="s">
        <v>2050</v>
      </c>
    </row>
    <row r="43" spans="1:16" ht="12.75">
      <c r="A43" s="6">
        <v>12</v>
      </c>
      <c r="B43" s="6" t="s">
        <v>1943</v>
      </c>
      <c r="C43" s="6" t="s">
        <v>45</v>
      </c>
      <c r="D43" s="6" t="s">
        <v>1944</v>
      </c>
      <c r="E43" s="6" t="s">
        <v>82</v>
      </c>
      <c r="F43" s="8">
        <v>0.502</v>
      </c>
      <c r="G43" s="11"/>
      <c r="H43" s="10">
        <f>ROUND((G43*F43),2)</f>
        <v>0</v>
      </c>
      <c r="O43">
        <f>rekapitulace!H8</f>
        <v>21</v>
      </c>
      <c r="P43">
        <f>O43/100*H43</f>
        <v>0</v>
      </c>
    </row>
    <row r="44" ht="12.75">
      <c r="D44" s="12" t="s">
        <v>2051</v>
      </c>
    </row>
    <row r="45" spans="1:16" ht="12.75" customHeight="1">
      <c r="A45" s="13"/>
      <c r="B45" s="13"/>
      <c r="C45" s="13" t="s">
        <v>36</v>
      </c>
      <c r="D45" s="13" t="s">
        <v>135</v>
      </c>
      <c r="E45" s="13"/>
      <c r="F45" s="13"/>
      <c r="G45" s="13"/>
      <c r="H45" s="13">
        <f>SUM(H41:H44)</f>
        <v>0</v>
      </c>
      <c r="P45">
        <f>ROUND(SUM(P41:P44),2)</f>
        <v>0</v>
      </c>
    </row>
    <row r="47" spans="1:8" ht="12.75" customHeight="1">
      <c r="A47" s="7"/>
      <c r="B47" s="7"/>
      <c r="C47" s="7" t="s">
        <v>37</v>
      </c>
      <c r="D47" s="7" t="s">
        <v>142</v>
      </c>
      <c r="E47" s="7"/>
      <c r="F47" s="9"/>
      <c r="G47" s="7"/>
      <c r="H47" s="9"/>
    </row>
    <row r="48" spans="1:16" ht="12.75">
      <c r="A48" s="6">
        <v>13</v>
      </c>
      <c r="B48" s="6" t="s">
        <v>143</v>
      </c>
      <c r="C48" s="6" t="s">
        <v>45</v>
      </c>
      <c r="D48" s="6" t="s">
        <v>144</v>
      </c>
      <c r="E48" s="6" t="s">
        <v>79</v>
      </c>
      <c r="F48" s="8">
        <v>7.104</v>
      </c>
      <c r="G48" s="11"/>
      <c r="H48" s="10">
        <f>ROUND((G48*F48),2)</f>
        <v>0</v>
      </c>
      <c r="O48">
        <f>rekapitulace!H8</f>
        <v>21</v>
      </c>
      <c r="P48">
        <f>O48/100*H48</f>
        <v>0</v>
      </c>
    </row>
    <row r="49" ht="12.75">
      <c r="D49" s="12" t="s">
        <v>2052</v>
      </c>
    </row>
    <row r="50" spans="1:16" ht="12.75" customHeight="1">
      <c r="A50" s="13"/>
      <c r="B50" s="13"/>
      <c r="C50" s="13" t="s">
        <v>37</v>
      </c>
      <c r="D50" s="13" t="s">
        <v>142</v>
      </c>
      <c r="E50" s="13"/>
      <c r="F50" s="13"/>
      <c r="G50" s="13"/>
      <c r="H50" s="13">
        <f>SUM(H48:H49)</f>
        <v>0</v>
      </c>
      <c r="P50">
        <f>ROUND(SUM(P48:P49),2)</f>
        <v>0</v>
      </c>
    </row>
    <row r="52" spans="1:8" ht="12.75" customHeight="1">
      <c r="A52" s="7"/>
      <c r="B52" s="7"/>
      <c r="C52" s="7" t="s">
        <v>40</v>
      </c>
      <c r="D52" s="7" t="s">
        <v>165</v>
      </c>
      <c r="E52" s="7"/>
      <c r="F52" s="9"/>
      <c r="G52" s="7"/>
      <c r="H52" s="9"/>
    </row>
    <row r="53" spans="1:16" ht="25.5">
      <c r="A53" s="6">
        <v>14</v>
      </c>
      <c r="B53" s="6" t="s">
        <v>166</v>
      </c>
      <c r="C53" s="6" t="s">
        <v>45</v>
      </c>
      <c r="D53" s="6" t="s">
        <v>1957</v>
      </c>
      <c r="E53" s="6" t="s">
        <v>114</v>
      </c>
      <c r="F53" s="8">
        <v>135.06</v>
      </c>
      <c r="G53" s="11"/>
      <c r="H53" s="10">
        <f>ROUND((G53*F53),2)</f>
        <v>0</v>
      </c>
      <c r="O53">
        <f>rekapitulace!H8</f>
        <v>21</v>
      </c>
      <c r="P53">
        <f>O53/100*H53</f>
        <v>0</v>
      </c>
    </row>
    <row r="54" ht="12.75">
      <c r="D54" s="12" t="s">
        <v>2053</v>
      </c>
    </row>
    <row r="55" spans="1:16" ht="12.75" customHeight="1">
      <c r="A55" s="13"/>
      <c r="B55" s="13"/>
      <c r="C55" s="13" t="s">
        <v>40</v>
      </c>
      <c r="D55" s="13" t="s">
        <v>165</v>
      </c>
      <c r="E55" s="13"/>
      <c r="F55" s="13"/>
      <c r="G55" s="13"/>
      <c r="H55" s="13">
        <f>SUM(H53:H54)</f>
        <v>0</v>
      </c>
      <c r="P55">
        <f>ROUND(SUM(P53:P54),2)</f>
        <v>0</v>
      </c>
    </row>
    <row r="57" spans="1:8" ht="12.75" customHeight="1">
      <c r="A57" s="7"/>
      <c r="B57" s="7"/>
      <c r="C57" s="7" t="s">
        <v>199</v>
      </c>
      <c r="D57" s="7" t="s">
        <v>198</v>
      </c>
      <c r="E57" s="7"/>
      <c r="F57" s="9"/>
      <c r="G57" s="7"/>
      <c r="H57" s="9"/>
    </row>
    <row r="58" spans="1:16" ht="12.75">
      <c r="A58" s="6">
        <v>15</v>
      </c>
      <c r="B58" s="6" t="s">
        <v>200</v>
      </c>
      <c r="C58" s="6" t="s">
        <v>45</v>
      </c>
      <c r="D58" s="6" t="s">
        <v>201</v>
      </c>
      <c r="E58" s="6" t="s">
        <v>171</v>
      </c>
      <c r="F58" s="8">
        <v>2</v>
      </c>
      <c r="G58" s="11"/>
      <c r="H58" s="10">
        <f>ROUND((G58*F58),2)</f>
        <v>0</v>
      </c>
      <c r="O58">
        <f>rekapitulace!H8</f>
        <v>21</v>
      </c>
      <c r="P58">
        <f>O58/100*H58</f>
        <v>0</v>
      </c>
    </row>
    <row r="59" ht="12.75">
      <c r="D59" s="12" t="s">
        <v>1962</v>
      </c>
    </row>
    <row r="60" spans="1:16" ht="12.75">
      <c r="A60" s="6">
        <v>16</v>
      </c>
      <c r="B60" s="6" t="s">
        <v>2054</v>
      </c>
      <c r="C60" s="6" t="s">
        <v>45</v>
      </c>
      <c r="D60" s="6" t="s">
        <v>2055</v>
      </c>
      <c r="E60" s="6" t="s">
        <v>79</v>
      </c>
      <c r="F60" s="8">
        <v>9.6</v>
      </c>
      <c r="G60" s="11"/>
      <c r="H60" s="10">
        <f>ROUND((G60*F60),2)</f>
        <v>0</v>
      </c>
      <c r="O60">
        <f>rekapitulace!H8</f>
        <v>21</v>
      </c>
      <c r="P60">
        <f>O60/100*H60</f>
        <v>0</v>
      </c>
    </row>
    <row r="61" ht="12.75">
      <c r="D61" s="12" t="s">
        <v>2056</v>
      </c>
    </row>
    <row r="62" spans="1:16" ht="12.75" customHeight="1">
      <c r="A62" s="13"/>
      <c r="B62" s="13"/>
      <c r="C62" s="13" t="s">
        <v>199</v>
      </c>
      <c r="D62" s="13" t="s">
        <v>198</v>
      </c>
      <c r="E62" s="13"/>
      <c r="F62" s="13"/>
      <c r="G62" s="13"/>
      <c r="H62" s="13">
        <f>SUM(H58:H61)</f>
        <v>0</v>
      </c>
      <c r="P62">
        <f>ROUND(SUM(P58:P61),2)</f>
        <v>0</v>
      </c>
    </row>
    <row r="64" spans="1:16" ht="12.75" customHeight="1">
      <c r="A64" s="13"/>
      <c r="B64" s="13"/>
      <c r="C64" s="13"/>
      <c r="D64" s="13" t="s">
        <v>72</v>
      </c>
      <c r="E64" s="13"/>
      <c r="F64" s="13"/>
      <c r="G64" s="13"/>
      <c r="H64" s="13">
        <f>+H16+H29+H38+H45+H50+H55+H62</f>
        <v>0</v>
      </c>
      <c r="P64">
        <f>+P16+P29+P38+P45+P50+P55+P62</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1:P3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1969</v>
      </c>
      <c r="D5" s="5" t="s">
        <v>1970</v>
      </c>
      <c r="E5" s="5"/>
    </row>
    <row r="6" spans="1:5" ht="12.75" customHeight="1">
      <c r="A6" t="s">
        <v>18</v>
      </c>
      <c r="C6" s="5" t="s">
        <v>2057</v>
      </c>
      <c r="D6" s="5" t="s">
        <v>2058</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43</v>
      </c>
      <c r="D11" s="7" t="s">
        <v>42</v>
      </c>
      <c r="E11" s="7"/>
      <c r="F11" s="9"/>
      <c r="G11" s="7"/>
      <c r="H11" s="9"/>
    </row>
    <row r="12" spans="1:16" ht="12.75">
      <c r="A12" s="6">
        <v>1</v>
      </c>
      <c r="B12" s="6" t="s">
        <v>77</v>
      </c>
      <c r="C12" s="6" t="s">
        <v>45</v>
      </c>
      <c r="D12" s="6" t="s">
        <v>78</v>
      </c>
      <c r="E12" s="6" t="s">
        <v>79</v>
      </c>
      <c r="F12" s="8">
        <v>2.826</v>
      </c>
      <c r="G12" s="11"/>
      <c r="H12" s="10">
        <f>ROUND((G12*F12),2)</f>
        <v>0</v>
      </c>
      <c r="O12">
        <f>rekapitulace!H8</f>
        <v>21</v>
      </c>
      <c r="P12">
        <f>O12/100*H12</f>
        <v>0</v>
      </c>
    </row>
    <row r="13" ht="12.75">
      <c r="D13" s="12" t="s">
        <v>1901</v>
      </c>
    </row>
    <row r="14" spans="1:16" ht="12.75" customHeight="1">
      <c r="A14" s="13"/>
      <c r="B14" s="13"/>
      <c r="C14" s="13" t="s">
        <v>43</v>
      </c>
      <c r="D14" s="13" t="s">
        <v>42</v>
      </c>
      <c r="E14" s="13"/>
      <c r="F14" s="13"/>
      <c r="G14" s="13"/>
      <c r="H14" s="13">
        <f>SUM(H12:H13)</f>
        <v>0</v>
      </c>
      <c r="P14">
        <f>ROUND(SUM(P12:P13),2)</f>
        <v>0</v>
      </c>
    </row>
    <row r="16" spans="1:8" ht="12.75" customHeight="1">
      <c r="A16" s="7"/>
      <c r="B16" s="7"/>
      <c r="C16" s="7" t="s">
        <v>25</v>
      </c>
      <c r="D16" s="7" t="s">
        <v>87</v>
      </c>
      <c r="E16" s="7"/>
      <c r="F16" s="9"/>
      <c r="G16" s="7"/>
      <c r="H16" s="9"/>
    </row>
    <row r="17" spans="1:16" ht="12.75">
      <c r="A17" s="6">
        <v>2</v>
      </c>
      <c r="B17" s="6" t="s">
        <v>1902</v>
      </c>
      <c r="C17" s="6" t="s">
        <v>45</v>
      </c>
      <c r="D17" s="6" t="s">
        <v>1903</v>
      </c>
      <c r="E17" s="6" t="s">
        <v>79</v>
      </c>
      <c r="F17" s="8">
        <v>10</v>
      </c>
      <c r="G17" s="11"/>
      <c r="H17" s="10">
        <f>ROUND((G17*F17),2)</f>
        <v>0</v>
      </c>
      <c r="O17">
        <f>rekapitulace!H8</f>
        <v>21</v>
      </c>
      <c r="P17">
        <f>O17/100*H17</f>
        <v>0</v>
      </c>
    </row>
    <row r="18" ht="12.75">
      <c r="D18" s="12" t="s">
        <v>1904</v>
      </c>
    </row>
    <row r="19" spans="1:16" ht="12.75">
      <c r="A19" s="6">
        <v>3</v>
      </c>
      <c r="B19" s="6" t="s">
        <v>103</v>
      </c>
      <c r="C19" s="6" t="s">
        <v>45</v>
      </c>
      <c r="D19" s="6" t="s">
        <v>104</v>
      </c>
      <c r="E19" s="6" t="s">
        <v>79</v>
      </c>
      <c r="F19" s="8">
        <v>2.826</v>
      </c>
      <c r="G19" s="11"/>
      <c r="H19" s="10">
        <f>ROUND((G19*F19),2)</f>
        <v>0</v>
      </c>
      <c r="O19">
        <f>rekapitulace!H8</f>
        <v>21</v>
      </c>
      <c r="P19">
        <f>O19/100*H19</f>
        <v>0</v>
      </c>
    </row>
    <row r="20" ht="12.75">
      <c r="D20" s="12" t="s">
        <v>1905</v>
      </c>
    </row>
    <row r="21" spans="1:16" ht="12.75">
      <c r="A21" s="6">
        <v>4</v>
      </c>
      <c r="B21" s="6" t="s">
        <v>1906</v>
      </c>
      <c r="C21" s="6" t="s">
        <v>45</v>
      </c>
      <c r="D21" s="6" t="s">
        <v>1907</v>
      </c>
      <c r="E21" s="6" t="s">
        <v>79</v>
      </c>
      <c r="F21" s="8">
        <v>7.174</v>
      </c>
      <c r="G21" s="11"/>
      <c r="H21" s="10">
        <f>ROUND((G21*F21),2)</f>
        <v>0</v>
      </c>
      <c r="O21">
        <f>rekapitulace!H8</f>
        <v>21</v>
      </c>
      <c r="P21">
        <f>O21/100*H21</f>
        <v>0</v>
      </c>
    </row>
    <row r="22" ht="51">
      <c r="D22" s="12" t="s">
        <v>1908</v>
      </c>
    </row>
    <row r="23" spans="1:16" ht="12.75" customHeight="1">
      <c r="A23" s="13"/>
      <c r="B23" s="13"/>
      <c r="C23" s="13" t="s">
        <v>25</v>
      </c>
      <c r="D23" s="13" t="s">
        <v>87</v>
      </c>
      <c r="E23" s="13"/>
      <c r="F23" s="13"/>
      <c r="G23" s="13"/>
      <c r="H23" s="13">
        <f>SUM(H17:H22)</f>
        <v>0</v>
      </c>
      <c r="P23">
        <f>ROUND(SUM(P17:P22),2)</f>
        <v>0</v>
      </c>
    </row>
    <row r="25" spans="1:8" ht="12.75" customHeight="1">
      <c r="A25" s="7"/>
      <c r="B25" s="7"/>
      <c r="C25" s="7" t="s">
        <v>41</v>
      </c>
      <c r="D25" s="7" t="s">
        <v>173</v>
      </c>
      <c r="E25" s="7"/>
      <c r="F25" s="9"/>
      <c r="G25" s="7"/>
      <c r="H25" s="9"/>
    </row>
    <row r="26" spans="1:16" ht="12.75">
      <c r="A26" s="6">
        <v>5</v>
      </c>
      <c r="B26" s="6" t="s">
        <v>1909</v>
      </c>
      <c r="C26" s="6" t="s">
        <v>45</v>
      </c>
      <c r="D26" s="6" t="s">
        <v>1910</v>
      </c>
      <c r="E26" s="6" t="s">
        <v>176</v>
      </c>
      <c r="F26" s="8">
        <v>1</v>
      </c>
      <c r="G26" s="11"/>
      <c r="H26" s="10">
        <f>ROUND((G26*F26),2)</f>
        <v>0</v>
      </c>
      <c r="O26">
        <f>rekapitulace!H8</f>
        <v>21</v>
      </c>
      <c r="P26">
        <f>O26/100*H26</f>
        <v>0</v>
      </c>
    </row>
    <row r="27" ht="12.75">
      <c r="D27" s="12" t="s">
        <v>1911</v>
      </c>
    </row>
    <row r="28" spans="1:16" ht="12.75">
      <c r="A28" s="6">
        <v>6</v>
      </c>
      <c r="B28" s="6" t="s">
        <v>1912</v>
      </c>
      <c r="C28" s="6" t="s">
        <v>45</v>
      </c>
      <c r="D28" s="6" t="s">
        <v>1913</v>
      </c>
      <c r="E28" s="6" t="s">
        <v>176</v>
      </c>
      <c r="F28" s="8">
        <v>1</v>
      </c>
      <c r="G28" s="11"/>
      <c r="H28" s="10">
        <f>ROUND((G28*F28),2)</f>
        <v>0</v>
      </c>
      <c r="O28">
        <f>rekapitulace!H8</f>
        <v>21</v>
      </c>
      <c r="P28">
        <f>O28/100*H28</f>
        <v>0</v>
      </c>
    </row>
    <row r="29" ht="12.75">
      <c r="D29" s="12" t="s">
        <v>1914</v>
      </c>
    </row>
    <row r="30" spans="1:16" ht="25.5">
      <c r="A30" s="6">
        <v>7</v>
      </c>
      <c r="B30" s="6" t="s">
        <v>1915</v>
      </c>
      <c r="C30" s="6" t="s">
        <v>45</v>
      </c>
      <c r="D30" s="6" t="s">
        <v>1916</v>
      </c>
      <c r="E30" s="6" t="s">
        <v>171</v>
      </c>
      <c r="F30" s="8">
        <v>1</v>
      </c>
      <c r="G30" s="11"/>
      <c r="H30" s="10">
        <f>ROUND((G30*F30),2)</f>
        <v>0</v>
      </c>
      <c r="O30">
        <f>rekapitulace!H8</f>
        <v>21</v>
      </c>
      <c r="P30">
        <f>O30/100*H30</f>
        <v>0</v>
      </c>
    </row>
    <row r="31" ht="12.75">
      <c r="D31" s="12" t="s">
        <v>1917</v>
      </c>
    </row>
    <row r="32" spans="1:16" ht="12.75">
      <c r="A32" s="6">
        <v>8</v>
      </c>
      <c r="B32" s="6" t="s">
        <v>1918</v>
      </c>
      <c r="C32" s="6" t="s">
        <v>45</v>
      </c>
      <c r="D32" s="6" t="s">
        <v>1919</v>
      </c>
      <c r="E32" s="6" t="s">
        <v>171</v>
      </c>
      <c r="F32" s="8">
        <v>2</v>
      </c>
      <c r="G32" s="11"/>
      <c r="H32" s="10">
        <f>ROUND((G32*F32),2)</f>
        <v>0</v>
      </c>
      <c r="O32">
        <f>rekapitulace!H8</f>
        <v>21</v>
      </c>
      <c r="P32">
        <f>O32/100*H32</f>
        <v>0</v>
      </c>
    </row>
    <row r="33" ht="12.75">
      <c r="D33" s="12" t="s">
        <v>1920</v>
      </c>
    </row>
    <row r="34" spans="1:16" ht="12.75" customHeight="1">
      <c r="A34" s="13"/>
      <c r="B34" s="13"/>
      <c r="C34" s="13" t="s">
        <v>41</v>
      </c>
      <c r="D34" s="13" t="s">
        <v>173</v>
      </c>
      <c r="E34" s="13"/>
      <c r="F34" s="13"/>
      <c r="G34" s="13"/>
      <c r="H34" s="13">
        <f>SUM(H26:H33)</f>
        <v>0</v>
      </c>
      <c r="P34">
        <f>ROUND(SUM(P26:P33),2)</f>
        <v>0</v>
      </c>
    </row>
    <row r="36" spans="1:16" ht="12.75" customHeight="1">
      <c r="A36" s="13"/>
      <c r="B36" s="13"/>
      <c r="C36" s="13"/>
      <c r="D36" s="13" t="s">
        <v>72</v>
      </c>
      <c r="E36" s="13"/>
      <c r="F36" s="13"/>
      <c r="G36" s="13"/>
      <c r="H36" s="13">
        <f>+H14+H23+H34</f>
        <v>0</v>
      </c>
      <c r="P36">
        <f>+P14+P23+P34</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1:P21"/>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1969</v>
      </c>
      <c r="D5" s="5" t="s">
        <v>1970</v>
      </c>
      <c r="E5" s="5"/>
    </row>
    <row r="6" spans="1:5" ht="12.75" customHeight="1">
      <c r="A6" t="s">
        <v>18</v>
      </c>
      <c r="C6" s="5" t="s">
        <v>2059</v>
      </c>
      <c r="D6" s="5" t="s">
        <v>2060</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36</v>
      </c>
      <c r="D11" s="7" t="s">
        <v>135</v>
      </c>
      <c r="E11" s="7"/>
      <c r="F11" s="9"/>
      <c r="G11" s="7"/>
      <c r="H11" s="9"/>
    </row>
    <row r="12" spans="1:16" ht="25.5">
      <c r="A12" s="6">
        <v>1</v>
      </c>
      <c r="B12" s="6" t="s">
        <v>236</v>
      </c>
      <c r="C12" s="6" t="s">
        <v>45</v>
      </c>
      <c r="D12" s="6" t="s">
        <v>237</v>
      </c>
      <c r="E12" s="6" t="s">
        <v>114</v>
      </c>
      <c r="F12" s="8">
        <v>902.32</v>
      </c>
      <c r="G12" s="11"/>
      <c r="H12" s="10">
        <f>ROUND((G12*F12),2)</f>
        <v>0</v>
      </c>
      <c r="O12">
        <f>rekapitulace!H8</f>
        <v>21</v>
      </c>
      <c r="P12">
        <f>O12/100*H12</f>
        <v>0</v>
      </c>
    </row>
    <row r="13" ht="63.75">
      <c r="D13" s="12" t="s">
        <v>2061</v>
      </c>
    </row>
    <row r="14" spans="1:16" ht="12.75" customHeight="1">
      <c r="A14" s="13"/>
      <c r="B14" s="13"/>
      <c r="C14" s="13" t="s">
        <v>36</v>
      </c>
      <c r="D14" s="13" t="s">
        <v>135</v>
      </c>
      <c r="E14" s="13"/>
      <c r="F14" s="13"/>
      <c r="G14" s="13"/>
      <c r="H14" s="13">
        <f>SUM(H12:H13)</f>
        <v>0</v>
      </c>
      <c r="P14">
        <f>ROUND(SUM(P12:P13),2)</f>
        <v>0</v>
      </c>
    </row>
    <row r="16" spans="1:8" ht="12.75" customHeight="1">
      <c r="A16" s="7"/>
      <c r="B16" s="7"/>
      <c r="C16" s="7" t="s">
        <v>40</v>
      </c>
      <c r="D16" s="7" t="s">
        <v>165</v>
      </c>
      <c r="E16" s="7"/>
      <c r="F16" s="9"/>
      <c r="G16" s="7"/>
      <c r="H16" s="9"/>
    </row>
    <row r="17" spans="1:16" ht="51">
      <c r="A17" s="6">
        <v>2</v>
      </c>
      <c r="B17" s="6" t="s">
        <v>221</v>
      </c>
      <c r="C17" s="6" t="s">
        <v>45</v>
      </c>
      <c r="D17" s="6" t="s">
        <v>2062</v>
      </c>
      <c r="E17" s="6" t="s">
        <v>223</v>
      </c>
      <c r="F17" s="8">
        <v>1</v>
      </c>
      <c r="G17" s="11"/>
      <c r="H17" s="10">
        <f>ROUND((G17*F17),2)</f>
        <v>0</v>
      </c>
      <c r="O17">
        <f>rekapitulace!H8</f>
        <v>21</v>
      </c>
      <c r="P17">
        <f>O17/100*H17</f>
        <v>0</v>
      </c>
    </row>
    <row r="18" ht="12.75">
      <c r="D18" s="12" t="s">
        <v>227</v>
      </c>
    </row>
    <row r="19" spans="1:16" ht="12.75" customHeight="1">
      <c r="A19" s="13"/>
      <c r="B19" s="13"/>
      <c r="C19" s="13" t="s">
        <v>40</v>
      </c>
      <c r="D19" s="13" t="s">
        <v>165</v>
      </c>
      <c r="E19" s="13"/>
      <c r="F19" s="13"/>
      <c r="G19" s="13"/>
      <c r="H19" s="13">
        <f>SUM(H17:H18)</f>
        <v>0</v>
      </c>
      <c r="P19">
        <f>ROUND(SUM(P17:P18),2)</f>
        <v>0</v>
      </c>
    </row>
    <row r="21" spans="1:16" ht="12.75" customHeight="1">
      <c r="A21" s="13"/>
      <c r="B21" s="13"/>
      <c r="C21" s="13"/>
      <c r="D21" s="13" t="s">
        <v>72</v>
      </c>
      <c r="E21" s="13"/>
      <c r="F21" s="13"/>
      <c r="G21" s="13"/>
      <c r="H21" s="13">
        <f>+H14+H19</f>
        <v>0</v>
      </c>
      <c r="P21">
        <f>+P14+P19</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P1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73</v>
      </c>
      <c r="D5" s="5" t="s">
        <v>74</v>
      </c>
      <c r="E5" s="5"/>
    </row>
    <row r="6" spans="1:5" ht="12.75" customHeight="1">
      <c r="A6" t="s">
        <v>18</v>
      </c>
      <c r="C6" s="5" t="s">
        <v>234</v>
      </c>
      <c r="D6" s="5" t="s">
        <v>235</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36</v>
      </c>
      <c r="D11" s="7" t="s">
        <v>135</v>
      </c>
      <c r="E11" s="7"/>
      <c r="F11" s="9"/>
      <c r="G11" s="7"/>
      <c r="H11" s="9"/>
    </row>
    <row r="12" spans="1:16" ht="25.5">
      <c r="A12" s="6">
        <v>1</v>
      </c>
      <c r="B12" s="6" t="s">
        <v>236</v>
      </c>
      <c r="C12" s="6" t="s">
        <v>45</v>
      </c>
      <c r="D12" s="6" t="s">
        <v>237</v>
      </c>
      <c r="E12" s="6" t="s">
        <v>114</v>
      </c>
      <c r="F12" s="8">
        <v>21.6</v>
      </c>
      <c r="G12" s="11"/>
      <c r="H12" s="10">
        <f>ROUND((G12*F12),2)</f>
        <v>0</v>
      </c>
      <c r="O12">
        <f>rekapitulace!H8</f>
        <v>21</v>
      </c>
      <c r="P12">
        <f>O12/100*H12</f>
        <v>0</v>
      </c>
    </row>
    <row r="13" ht="12.75">
      <c r="D13" s="12" t="s">
        <v>238</v>
      </c>
    </row>
    <row r="14" spans="1:16" ht="12.75" customHeight="1">
      <c r="A14" s="13"/>
      <c r="B14" s="13"/>
      <c r="C14" s="13" t="s">
        <v>36</v>
      </c>
      <c r="D14" s="13" t="s">
        <v>135</v>
      </c>
      <c r="E14" s="13"/>
      <c r="F14" s="13"/>
      <c r="G14" s="13"/>
      <c r="H14" s="13">
        <f>SUM(H12:H13)</f>
        <v>0</v>
      </c>
      <c r="P14">
        <f>ROUND(SUM(P12:P13),2)</f>
        <v>0</v>
      </c>
    </row>
    <row r="16" spans="1:16" ht="12.75" customHeight="1">
      <c r="A16" s="13"/>
      <c r="B16" s="13"/>
      <c r="C16" s="13"/>
      <c r="D16" s="13" t="s">
        <v>72</v>
      </c>
      <c r="E16" s="13"/>
      <c r="F16" s="13"/>
      <c r="G16" s="13"/>
      <c r="H16" s="13">
        <f>+H14</f>
        <v>0</v>
      </c>
      <c r="P16">
        <f>+P14</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P60"/>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239</v>
      </c>
      <c r="D5" s="5" t="s">
        <v>240</v>
      </c>
      <c r="E5" s="5"/>
    </row>
    <row r="6" spans="1:5" ht="12.75" customHeight="1">
      <c r="A6" t="s">
        <v>18</v>
      </c>
      <c r="C6" s="5" t="s">
        <v>241</v>
      </c>
      <c r="D6" s="5" t="s">
        <v>22</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243</v>
      </c>
      <c r="D11" s="7" t="s">
        <v>242</v>
      </c>
      <c r="E11" s="7"/>
      <c r="F11" s="9"/>
      <c r="G11" s="7"/>
      <c r="H11" s="9"/>
    </row>
    <row r="12" spans="1:16" ht="76.5">
      <c r="A12" s="6">
        <v>1</v>
      </c>
      <c r="B12" s="6" t="s">
        <v>244</v>
      </c>
      <c r="C12" s="6" t="s">
        <v>45</v>
      </c>
      <c r="D12" s="6" t="s">
        <v>245</v>
      </c>
      <c r="E12" s="6" t="s">
        <v>246</v>
      </c>
      <c r="F12" s="8">
        <v>1</v>
      </c>
      <c r="G12" s="11"/>
      <c r="H12" s="10">
        <f aca="true" t="shared" si="0" ref="H12:H18">ROUND((G12*F12),2)</f>
        <v>0</v>
      </c>
      <c r="O12">
        <f>rekapitulace!H8</f>
        <v>21</v>
      </c>
      <c r="P12">
        <f aca="true" t="shared" si="1" ref="P12:P18">O12/100*H12</f>
        <v>0</v>
      </c>
    </row>
    <row r="13" spans="1:16" ht="51">
      <c r="A13" s="6">
        <v>2</v>
      </c>
      <c r="B13" s="6" t="s">
        <v>247</v>
      </c>
      <c r="C13" s="6" t="s">
        <v>45</v>
      </c>
      <c r="D13" s="6" t="s">
        <v>248</v>
      </c>
      <c r="E13" s="6" t="s">
        <v>246</v>
      </c>
      <c r="F13" s="8">
        <v>1</v>
      </c>
      <c r="G13" s="11"/>
      <c r="H13" s="10">
        <f t="shared" si="0"/>
        <v>0</v>
      </c>
      <c r="O13">
        <f>rekapitulace!H8</f>
        <v>21</v>
      </c>
      <c r="P13">
        <f t="shared" si="1"/>
        <v>0</v>
      </c>
    </row>
    <row r="14" spans="1:16" ht="25.5">
      <c r="A14" s="6">
        <v>3</v>
      </c>
      <c r="B14" s="6" t="s">
        <v>249</v>
      </c>
      <c r="C14" s="6" t="s">
        <v>45</v>
      </c>
      <c r="D14" s="6" t="s">
        <v>250</v>
      </c>
      <c r="E14" s="6" t="s">
        <v>246</v>
      </c>
      <c r="F14" s="8">
        <v>1</v>
      </c>
      <c r="G14" s="11"/>
      <c r="H14" s="10">
        <f t="shared" si="0"/>
        <v>0</v>
      </c>
      <c r="O14">
        <f>rekapitulace!H8</f>
        <v>21</v>
      </c>
      <c r="P14">
        <f t="shared" si="1"/>
        <v>0</v>
      </c>
    </row>
    <row r="15" spans="1:16" ht="25.5">
      <c r="A15" s="6">
        <v>4</v>
      </c>
      <c r="B15" s="6" t="s">
        <v>251</v>
      </c>
      <c r="C15" s="6" t="s">
        <v>45</v>
      </c>
      <c r="D15" s="6" t="s">
        <v>252</v>
      </c>
      <c r="E15" s="6" t="s">
        <v>246</v>
      </c>
      <c r="F15" s="8">
        <v>1</v>
      </c>
      <c r="G15" s="11"/>
      <c r="H15" s="10">
        <f t="shared" si="0"/>
        <v>0</v>
      </c>
      <c r="O15">
        <f>rekapitulace!H8</f>
        <v>21</v>
      </c>
      <c r="P15">
        <f t="shared" si="1"/>
        <v>0</v>
      </c>
    </row>
    <row r="16" spans="1:16" ht="25.5">
      <c r="A16" s="6">
        <v>5</v>
      </c>
      <c r="B16" s="6" t="s">
        <v>253</v>
      </c>
      <c r="C16" s="6" t="s">
        <v>45</v>
      </c>
      <c r="D16" s="6" t="s">
        <v>254</v>
      </c>
      <c r="E16" s="6" t="s">
        <v>246</v>
      </c>
      <c r="F16" s="8">
        <v>1</v>
      </c>
      <c r="G16" s="11"/>
      <c r="H16" s="10">
        <f t="shared" si="0"/>
        <v>0</v>
      </c>
      <c r="O16">
        <f>rekapitulace!H8</f>
        <v>21</v>
      </c>
      <c r="P16">
        <f t="shared" si="1"/>
        <v>0</v>
      </c>
    </row>
    <row r="17" spans="1:16" ht="25.5">
      <c r="A17" s="6">
        <v>6</v>
      </c>
      <c r="B17" s="6" t="s">
        <v>255</v>
      </c>
      <c r="C17" s="6" t="s">
        <v>45</v>
      </c>
      <c r="D17" s="6" t="s">
        <v>256</v>
      </c>
      <c r="E17" s="6" t="s">
        <v>246</v>
      </c>
      <c r="F17" s="8">
        <v>1</v>
      </c>
      <c r="G17" s="11"/>
      <c r="H17" s="10">
        <f t="shared" si="0"/>
        <v>0</v>
      </c>
      <c r="O17">
        <f>rekapitulace!H8</f>
        <v>21</v>
      </c>
      <c r="P17">
        <f t="shared" si="1"/>
        <v>0</v>
      </c>
    </row>
    <row r="18" spans="1:16" ht="51">
      <c r="A18" s="6">
        <v>7</v>
      </c>
      <c r="B18" s="6" t="s">
        <v>257</v>
      </c>
      <c r="C18" s="6" t="s">
        <v>45</v>
      </c>
      <c r="D18" s="6" t="s">
        <v>258</v>
      </c>
      <c r="E18" s="6" t="s">
        <v>246</v>
      </c>
      <c r="F18" s="8">
        <v>1</v>
      </c>
      <c r="G18" s="11"/>
      <c r="H18" s="10">
        <f t="shared" si="0"/>
        <v>0</v>
      </c>
      <c r="O18">
        <f>rekapitulace!H8</f>
        <v>21</v>
      </c>
      <c r="P18">
        <f t="shared" si="1"/>
        <v>0</v>
      </c>
    </row>
    <row r="19" spans="1:16" ht="12.75" customHeight="1">
      <c r="A19" s="13"/>
      <c r="B19" s="13"/>
      <c r="C19" s="13" t="s">
        <v>243</v>
      </c>
      <c r="D19" s="13" t="s">
        <v>242</v>
      </c>
      <c r="E19" s="13"/>
      <c r="F19" s="13"/>
      <c r="G19" s="13"/>
      <c r="H19" s="13">
        <f>SUM(H12:H18)</f>
        <v>0</v>
      </c>
      <c r="P19">
        <f>ROUND(SUM(P12:P18),2)</f>
        <v>0</v>
      </c>
    </row>
    <row r="21" spans="1:8" ht="12.75" customHeight="1">
      <c r="A21" s="7"/>
      <c r="B21" s="7"/>
      <c r="C21" s="7" t="s">
        <v>260</v>
      </c>
      <c r="D21" s="7" t="s">
        <v>259</v>
      </c>
      <c r="E21" s="7"/>
      <c r="F21" s="9"/>
      <c r="G21" s="7"/>
      <c r="H21" s="9"/>
    </row>
    <row r="22" spans="1:16" ht="76.5">
      <c r="A22" s="6">
        <v>8</v>
      </c>
      <c r="B22" s="6" t="s">
        <v>244</v>
      </c>
      <c r="C22" s="6" t="s">
        <v>45</v>
      </c>
      <c r="D22" s="6" t="s">
        <v>261</v>
      </c>
      <c r="E22" s="6" t="s">
        <v>246</v>
      </c>
      <c r="F22" s="8">
        <v>1</v>
      </c>
      <c r="G22" s="11"/>
      <c r="H22" s="10">
        <f aca="true" t="shared" si="2" ref="H22:H28">ROUND((G22*F22),2)</f>
        <v>0</v>
      </c>
      <c r="O22">
        <f>rekapitulace!H8</f>
        <v>21</v>
      </c>
      <c r="P22">
        <f aca="true" t="shared" si="3" ref="P22:P28">O22/100*H22</f>
        <v>0</v>
      </c>
    </row>
    <row r="23" spans="1:16" ht="25.5">
      <c r="A23" s="6">
        <v>9</v>
      </c>
      <c r="B23" s="6" t="s">
        <v>247</v>
      </c>
      <c r="C23" s="6" t="s">
        <v>45</v>
      </c>
      <c r="D23" s="6" t="s">
        <v>262</v>
      </c>
      <c r="E23" s="6" t="s">
        <v>246</v>
      </c>
      <c r="F23" s="8">
        <v>1</v>
      </c>
      <c r="G23" s="11"/>
      <c r="H23" s="10">
        <f t="shared" si="2"/>
        <v>0</v>
      </c>
      <c r="O23">
        <f>rekapitulace!H8</f>
        <v>21</v>
      </c>
      <c r="P23">
        <f t="shared" si="3"/>
        <v>0</v>
      </c>
    </row>
    <row r="24" spans="1:16" ht="25.5">
      <c r="A24" s="6">
        <v>10</v>
      </c>
      <c r="B24" s="6" t="s">
        <v>249</v>
      </c>
      <c r="C24" s="6" t="s">
        <v>45</v>
      </c>
      <c r="D24" s="6" t="s">
        <v>250</v>
      </c>
      <c r="E24" s="6" t="s">
        <v>246</v>
      </c>
      <c r="F24" s="8">
        <v>1</v>
      </c>
      <c r="G24" s="11"/>
      <c r="H24" s="10">
        <f t="shared" si="2"/>
        <v>0</v>
      </c>
      <c r="O24">
        <f>rekapitulace!H8</f>
        <v>21</v>
      </c>
      <c r="P24">
        <f t="shared" si="3"/>
        <v>0</v>
      </c>
    </row>
    <row r="25" spans="1:16" ht="25.5">
      <c r="A25" s="6">
        <v>11</v>
      </c>
      <c r="B25" s="6" t="s">
        <v>251</v>
      </c>
      <c r="C25" s="6" t="s">
        <v>45</v>
      </c>
      <c r="D25" s="6" t="s">
        <v>263</v>
      </c>
      <c r="E25" s="6" t="s">
        <v>246</v>
      </c>
      <c r="F25" s="8">
        <v>1</v>
      </c>
      <c r="G25" s="11"/>
      <c r="H25" s="10">
        <f t="shared" si="2"/>
        <v>0</v>
      </c>
      <c r="O25">
        <f>rekapitulace!H8</f>
        <v>21</v>
      </c>
      <c r="P25">
        <f t="shared" si="3"/>
        <v>0</v>
      </c>
    </row>
    <row r="26" spans="1:16" ht="25.5">
      <c r="A26" s="6">
        <v>12</v>
      </c>
      <c r="B26" s="6" t="s">
        <v>253</v>
      </c>
      <c r="C26" s="6" t="s">
        <v>45</v>
      </c>
      <c r="D26" s="6" t="s">
        <v>264</v>
      </c>
      <c r="E26" s="6" t="s">
        <v>246</v>
      </c>
      <c r="F26" s="8">
        <v>1</v>
      </c>
      <c r="G26" s="11"/>
      <c r="H26" s="10">
        <f t="shared" si="2"/>
        <v>0</v>
      </c>
      <c r="O26">
        <f>rekapitulace!H8</f>
        <v>21</v>
      </c>
      <c r="P26">
        <f t="shared" si="3"/>
        <v>0</v>
      </c>
    </row>
    <row r="27" spans="1:16" ht="25.5">
      <c r="A27" s="6">
        <v>13</v>
      </c>
      <c r="B27" s="6" t="s">
        <v>255</v>
      </c>
      <c r="C27" s="6" t="s">
        <v>45</v>
      </c>
      <c r="D27" s="6" t="s">
        <v>256</v>
      </c>
      <c r="E27" s="6" t="s">
        <v>246</v>
      </c>
      <c r="F27" s="8">
        <v>1</v>
      </c>
      <c r="G27" s="11"/>
      <c r="H27" s="10">
        <f t="shared" si="2"/>
        <v>0</v>
      </c>
      <c r="O27">
        <f>rekapitulace!H8</f>
        <v>21</v>
      </c>
      <c r="P27">
        <f t="shared" si="3"/>
        <v>0</v>
      </c>
    </row>
    <row r="28" spans="1:16" ht="25.5">
      <c r="A28" s="6">
        <v>14</v>
      </c>
      <c r="B28" s="6" t="s">
        <v>257</v>
      </c>
      <c r="C28" s="6" t="s">
        <v>45</v>
      </c>
      <c r="D28" s="6" t="s">
        <v>265</v>
      </c>
      <c r="E28" s="6" t="s">
        <v>246</v>
      </c>
      <c r="F28" s="8">
        <v>1</v>
      </c>
      <c r="G28" s="11"/>
      <c r="H28" s="10">
        <f t="shared" si="2"/>
        <v>0</v>
      </c>
      <c r="O28">
        <f>rekapitulace!H8</f>
        <v>21</v>
      </c>
      <c r="P28">
        <f t="shared" si="3"/>
        <v>0</v>
      </c>
    </row>
    <row r="29" spans="1:16" ht="12.75" customHeight="1">
      <c r="A29" s="13"/>
      <c r="B29" s="13"/>
      <c r="C29" s="13" t="s">
        <v>260</v>
      </c>
      <c r="D29" s="13" t="s">
        <v>259</v>
      </c>
      <c r="E29" s="13"/>
      <c r="F29" s="13"/>
      <c r="G29" s="13"/>
      <c r="H29" s="13">
        <f>SUM(H22:H28)</f>
        <v>0</v>
      </c>
      <c r="P29">
        <f>ROUND(SUM(P22:P28),2)</f>
        <v>0</v>
      </c>
    </row>
    <row r="31" spans="1:8" ht="12.75" customHeight="1">
      <c r="A31" s="7"/>
      <c r="B31" s="7"/>
      <c r="C31" s="7" t="s">
        <v>267</v>
      </c>
      <c r="D31" s="7" t="s">
        <v>266</v>
      </c>
      <c r="E31" s="7"/>
      <c r="F31" s="9"/>
      <c r="G31" s="7"/>
      <c r="H31" s="9"/>
    </row>
    <row r="32" spans="1:16" ht="76.5">
      <c r="A32" s="6">
        <v>15</v>
      </c>
      <c r="B32" s="6" t="s">
        <v>244</v>
      </c>
      <c r="C32" s="6" t="s">
        <v>45</v>
      </c>
      <c r="D32" s="6" t="s">
        <v>245</v>
      </c>
      <c r="E32" s="6" t="s">
        <v>246</v>
      </c>
      <c r="F32" s="8">
        <v>1</v>
      </c>
      <c r="G32" s="11"/>
      <c r="H32" s="10">
        <f aca="true" t="shared" si="4" ref="H32:H38">ROUND((G32*F32),2)</f>
        <v>0</v>
      </c>
      <c r="O32">
        <f>rekapitulace!H8</f>
        <v>21</v>
      </c>
      <c r="P32">
        <f aca="true" t="shared" si="5" ref="P32:P38">O32/100*H32</f>
        <v>0</v>
      </c>
    </row>
    <row r="33" spans="1:16" ht="51">
      <c r="A33" s="6">
        <v>16</v>
      </c>
      <c r="B33" s="6" t="s">
        <v>247</v>
      </c>
      <c r="C33" s="6" t="s">
        <v>45</v>
      </c>
      <c r="D33" s="6" t="s">
        <v>268</v>
      </c>
      <c r="E33" s="6" t="s">
        <v>246</v>
      </c>
      <c r="F33" s="8">
        <v>1</v>
      </c>
      <c r="G33" s="11"/>
      <c r="H33" s="10">
        <f t="shared" si="4"/>
        <v>0</v>
      </c>
      <c r="O33">
        <f>rekapitulace!H8</f>
        <v>21</v>
      </c>
      <c r="P33">
        <f t="shared" si="5"/>
        <v>0</v>
      </c>
    </row>
    <row r="34" spans="1:16" ht="25.5">
      <c r="A34" s="6">
        <v>17</v>
      </c>
      <c r="B34" s="6" t="s">
        <v>249</v>
      </c>
      <c r="C34" s="6" t="s">
        <v>45</v>
      </c>
      <c r="D34" s="6" t="s">
        <v>250</v>
      </c>
      <c r="E34" s="6" t="s">
        <v>246</v>
      </c>
      <c r="F34" s="8">
        <v>1</v>
      </c>
      <c r="G34" s="11"/>
      <c r="H34" s="10">
        <f t="shared" si="4"/>
        <v>0</v>
      </c>
      <c r="O34">
        <f>rekapitulace!H8</f>
        <v>21</v>
      </c>
      <c r="P34">
        <f t="shared" si="5"/>
        <v>0</v>
      </c>
    </row>
    <row r="35" spans="1:16" ht="25.5">
      <c r="A35" s="6">
        <v>18</v>
      </c>
      <c r="B35" s="6" t="s">
        <v>251</v>
      </c>
      <c r="C35" s="6" t="s">
        <v>45</v>
      </c>
      <c r="D35" s="6" t="s">
        <v>252</v>
      </c>
      <c r="E35" s="6" t="s">
        <v>246</v>
      </c>
      <c r="F35" s="8">
        <v>1</v>
      </c>
      <c r="G35" s="11"/>
      <c r="H35" s="10">
        <f t="shared" si="4"/>
        <v>0</v>
      </c>
      <c r="O35">
        <f>rekapitulace!H8</f>
        <v>21</v>
      </c>
      <c r="P35">
        <f t="shared" si="5"/>
        <v>0</v>
      </c>
    </row>
    <row r="36" spans="1:16" ht="25.5">
      <c r="A36" s="6">
        <v>19</v>
      </c>
      <c r="B36" s="6" t="s">
        <v>253</v>
      </c>
      <c r="C36" s="6" t="s">
        <v>45</v>
      </c>
      <c r="D36" s="6" t="s">
        <v>269</v>
      </c>
      <c r="E36" s="6" t="s">
        <v>246</v>
      </c>
      <c r="F36" s="8">
        <v>1</v>
      </c>
      <c r="G36" s="11"/>
      <c r="H36" s="10">
        <f t="shared" si="4"/>
        <v>0</v>
      </c>
      <c r="O36">
        <f>rekapitulace!H8</f>
        <v>21</v>
      </c>
      <c r="P36">
        <f t="shared" si="5"/>
        <v>0</v>
      </c>
    </row>
    <row r="37" spans="1:16" ht="25.5">
      <c r="A37" s="6">
        <v>20</v>
      </c>
      <c r="B37" s="6" t="s">
        <v>255</v>
      </c>
      <c r="C37" s="6" t="s">
        <v>45</v>
      </c>
      <c r="D37" s="6" t="s">
        <v>256</v>
      </c>
      <c r="E37" s="6" t="s">
        <v>246</v>
      </c>
      <c r="F37" s="8">
        <v>1</v>
      </c>
      <c r="G37" s="11"/>
      <c r="H37" s="10">
        <f t="shared" si="4"/>
        <v>0</v>
      </c>
      <c r="O37">
        <f>rekapitulace!H8</f>
        <v>21</v>
      </c>
      <c r="P37">
        <f t="shared" si="5"/>
        <v>0</v>
      </c>
    </row>
    <row r="38" spans="1:16" ht="51">
      <c r="A38" s="6">
        <v>21</v>
      </c>
      <c r="B38" s="6" t="s">
        <v>257</v>
      </c>
      <c r="C38" s="6" t="s">
        <v>45</v>
      </c>
      <c r="D38" s="6" t="s">
        <v>258</v>
      </c>
      <c r="E38" s="6" t="s">
        <v>246</v>
      </c>
      <c r="F38" s="8">
        <v>1</v>
      </c>
      <c r="G38" s="11"/>
      <c r="H38" s="10">
        <f t="shared" si="4"/>
        <v>0</v>
      </c>
      <c r="O38">
        <f>rekapitulace!H8</f>
        <v>21</v>
      </c>
      <c r="P38">
        <f t="shared" si="5"/>
        <v>0</v>
      </c>
    </row>
    <row r="39" spans="1:16" ht="12.75" customHeight="1">
      <c r="A39" s="13"/>
      <c r="B39" s="13"/>
      <c r="C39" s="13" t="s">
        <v>267</v>
      </c>
      <c r="D39" s="13" t="s">
        <v>266</v>
      </c>
      <c r="E39" s="13"/>
      <c r="F39" s="13"/>
      <c r="G39" s="13"/>
      <c r="H39" s="13">
        <f>SUM(H32:H38)</f>
        <v>0</v>
      </c>
      <c r="P39">
        <f>ROUND(SUM(P32:P38),2)</f>
        <v>0</v>
      </c>
    </row>
    <row r="41" spans="1:8" ht="12.75" customHeight="1">
      <c r="A41" s="7"/>
      <c r="B41" s="7"/>
      <c r="C41" s="7" t="s">
        <v>271</v>
      </c>
      <c r="D41" s="7" t="s">
        <v>270</v>
      </c>
      <c r="E41" s="7"/>
      <c r="F41" s="9"/>
      <c r="G41" s="7"/>
      <c r="H41" s="9"/>
    </row>
    <row r="42" spans="1:16" ht="25.5">
      <c r="A42" s="6">
        <v>22</v>
      </c>
      <c r="B42" s="6" t="s">
        <v>272</v>
      </c>
      <c r="C42" s="6" t="s">
        <v>45</v>
      </c>
      <c r="D42" s="6" t="s">
        <v>273</v>
      </c>
      <c r="E42" s="6" t="s">
        <v>274</v>
      </c>
      <c r="F42" s="8">
        <v>2</v>
      </c>
      <c r="G42" s="11"/>
      <c r="H42" s="10">
        <f>ROUND((G42*F42),2)</f>
        <v>0</v>
      </c>
      <c r="O42">
        <f>rekapitulace!H8</f>
        <v>21</v>
      </c>
      <c r="P42">
        <f>O42/100*H42</f>
        <v>0</v>
      </c>
    </row>
    <row r="43" spans="1:16" ht="25.5">
      <c r="A43" s="6">
        <v>23</v>
      </c>
      <c r="B43" s="6" t="s">
        <v>275</v>
      </c>
      <c r="C43" s="6" t="s">
        <v>45</v>
      </c>
      <c r="D43" s="6" t="s">
        <v>276</v>
      </c>
      <c r="E43" s="6" t="s">
        <v>274</v>
      </c>
      <c r="F43" s="8">
        <v>1</v>
      </c>
      <c r="G43" s="11"/>
      <c r="H43" s="10">
        <f>ROUND((G43*F43),2)</f>
        <v>0</v>
      </c>
      <c r="O43">
        <f>rekapitulace!H8</f>
        <v>21</v>
      </c>
      <c r="P43">
        <f>O43/100*H43</f>
        <v>0</v>
      </c>
    </row>
    <row r="44" spans="1:16" ht="25.5">
      <c r="A44" s="6">
        <v>24</v>
      </c>
      <c r="B44" s="6" t="s">
        <v>277</v>
      </c>
      <c r="C44" s="6" t="s">
        <v>45</v>
      </c>
      <c r="D44" s="6" t="s">
        <v>278</v>
      </c>
      <c r="E44" s="6" t="s">
        <v>279</v>
      </c>
      <c r="F44" s="8">
        <v>1</v>
      </c>
      <c r="G44" s="11"/>
      <c r="H44" s="10">
        <f>ROUND((G44*F44),2)</f>
        <v>0</v>
      </c>
      <c r="O44">
        <f>rekapitulace!H8</f>
        <v>21</v>
      </c>
      <c r="P44">
        <f>O44/100*H44</f>
        <v>0</v>
      </c>
    </row>
    <row r="45" spans="1:16" ht="25.5">
      <c r="A45" s="6">
        <v>25</v>
      </c>
      <c r="B45" s="6" t="s">
        <v>280</v>
      </c>
      <c r="C45" s="6" t="s">
        <v>45</v>
      </c>
      <c r="D45" s="6" t="s">
        <v>281</v>
      </c>
      <c r="E45" s="6" t="s">
        <v>279</v>
      </c>
      <c r="F45" s="8">
        <v>1</v>
      </c>
      <c r="G45" s="11"/>
      <c r="H45" s="10">
        <f>ROUND((G45*F45),2)</f>
        <v>0</v>
      </c>
      <c r="O45">
        <f>rekapitulace!H8</f>
        <v>21</v>
      </c>
      <c r="P45">
        <f>O45/100*H45</f>
        <v>0</v>
      </c>
    </row>
    <row r="46" spans="1:16" ht="12.75" customHeight="1">
      <c r="A46" s="13"/>
      <c r="B46" s="13"/>
      <c r="C46" s="13" t="s">
        <v>271</v>
      </c>
      <c r="D46" s="13" t="s">
        <v>270</v>
      </c>
      <c r="E46" s="13"/>
      <c r="F46" s="13"/>
      <c r="G46" s="13"/>
      <c r="H46" s="13">
        <f>SUM(H42:H45)</f>
        <v>0</v>
      </c>
      <c r="P46">
        <f>ROUND(SUM(P42:P45),2)</f>
        <v>0</v>
      </c>
    </row>
    <row r="48" spans="1:8" ht="12.75" customHeight="1">
      <c r="A48" s="7"/>
      <c r="B48" s="7"/>
      <c r="C48" s="7" t="s">
        <v>283</v>
      </c>
      <c r="D48" s="7" t="s">
        <v>282</v>
      </c>
      <c r="E48" s="7"/>
      <c r="F48" s="9"/>
      <c r="G48" s="7"/>
      <c r="H48" s="9"/>
    </row>
    <row r="49" spans="1:16" ht="25.5">
      <c r="A49" s="6">
        <v>26</v>
      </c>
      <c r="B49" s="6" t="s">
        <v>284</v>
      </c>
      <c r="C49" s="6" t="s">
        <v>45</v>
      </c>
      <c r="D49" s="6" t="s">
        <v>276</v>
      </c>
      <c r="E49" s="6" t="s">
        <v>274</v>
      </c>
      <c r="F49" s="8">
        <v>1</v>
      </c>
      <c r="G49" s="11"/>
      <c r="H49" s="10">
        <f>ROUND((G49*F49),2)</f>
        <v>0</v>
      </c>
      <c r="O49">
        <f>rekapitulace!H8</f>
        <v>21</v>
      </c>
      <c r="P49">
        <f>O49/100*H49</f>
        <v>0</v>
      </c>
    </row>
    <row r="50" spans="1:16" ht="25.5">
      <c r="A50" s="6">
        <v>27</v>
      </c>
      <c r="B50" s="6" t="s">
        <v>285</v>
      </c>
      <c r="C50" s="6" t="s">
        <v>45</v>
      </c>
      <c r="D50" s="6" t="s">
        <v>278</v>
      </c>
      <c r="E50" s="6" t="s">
        <v>279</v>
      </c>
      <c r="F50" s="8">
        <v>1</v>
      </c>
      <c r="G50" s="11"/>
      <c r="H50" s="10">
        <f>ROUND((G50*F50),2)</f>
        <v>0</v>
      </c>
      <c r="O50">
        <f>rekapitulace!H8</f>
        <v>21</v>
      </c>
      <c r="P50">
        <f>O50/100*H50</f>
        <v>0</v>
      </c>
    </row>
    <row r="51" spans="1:16" ht="25.5">
      <c r="A51" s="6">
        <v>28</v>
      </c>
      <c r="B51" s="6" t="s">
        <v>286</v>
      </c>
      <c r="C51" s="6" t="s">
        <v>45</v>
      </c>
      <c r="D51" s="6" t="s">
        <v>281</v>
      </c>
      <c r="E51" s="6" t="s">
        <v>279</v>
      </c>
      <c r="F51" s="8">
        <v>1</v>
      </c>
      <c r="G51" s="11"/>
      <c r="H51" s="10">
        <f>ROUND((G51*F51),2)</f>
        <v>0</v>
      </c>
      <c r="O51">
        <f>rekapitulace!H8</f>
        <v>21</v>
      </c>
      <c r="P51">
        <f>O51/100*H51</f>
        <v>0</v>
      </c>
    </row>
    <row r="52" spans="1:16" ht="12.75" customHeight="1">
      <c r="A52" s="13"/>
      <c r="B52" s="13"/>
      <c r="C52" s="13" t="s">
        <v>283</v>
      </c>
      <c r="D52" s="13" t="s">
        <v>282</v>
      </c>
      <c r="E52" s="13"/>
      <c r="F52" s="13"/>
      <c r="G52" s="13"/>
      <c r="H52" s="13">
        <f>SUM(H49:H51)</f>
        <v>0</v>
      </c>
      <c r="P52">
        <f>ROUND(SUM(P49:P51),2)</f>
        <v>0</v>
      </c>
    </row>
    <row r="54" spans="1:8" ht="12.75" customHeight="1">
      <c r="A54" s="7"/>
      <c r="B54" s="7"/>
      <c r="C54" s="7" t="s">
        <v>288</v>
      </c>
      <c r="D54" s="7" t="s">
        <v>287</v>
      </c>
      <c r="E54" s="7"/>
      <c r="F54" s="9"/>
      <c r="G54" s="7"/>
      <c r="H54" s="9"/>
    </row>
    <row r="55" spans="1:16" ht="25.5">
      <c r="A55" s="6">
        <v>29</v>
      </c>
      <c r="B55" s="6" t="s">
        <v>289</v>
      </c>
      <c r="C55" s="6" t="s">
        <v>45</v>
      </c>
      <c r="D55" s="6" t="s">
        <v>290</v>
      </c>
      <c r="E55" s="6" t="s">
        <v>47</v>
      </c>
      <c r="F55" s="8">
        <v>0.03</v>
      </c>
      <c r="G55" s="11"/>
      <c r="H55" s="10">
        <f>ROUND((G55*F55),2)</f>
        <v>0</v>
      </c>
      <c r="O55">
        <f>rekapitulace!H8</f>
        <v>21</v>
      </c>
      <c r="P55">
        <f>O55/100*H55</f>
        <v>0</v>
      </c>
    </row>
    <row r="56" ht="114.75">
      <c r="D56" s="12" t="s">
        <v>291</v>
      </c>
    </row>
    <row r="57" spans="1:16" ht="25.5">
      <c r="A57" s="6">
        <v>30</v>
      </c>
      <c r="B57" s="6" t="s">
        <v>292</v>
      </c>
      <c r="C57" s="6" t="s">
        <v>45</v>
      </c>
      <c r="D57" s="6" t="s">
        <v>293</v>
      </c>
      <c r="E57" s="6" t="s">
        <v>114</v>
      </c>
      <c r="F57" s="8">
        <v>8000</v>
      </c>
      <c r="G57" s="11"/>
      <c r="H57" s="10">
        <f>ROUND((G57*F57),2)</f>
        <v>0</v>
      </c>
      <c r="O57">
        <f>rekapitulace!H8</f>
        <v>21</v>
      </c>
      <c r="P57">
        <f>O57/100*H57</f>
        <v>0</v>
      </c>
    </row>
    <row r="58" spans="1:16" ht="12.75" customHeight="1">
      <c r="A58" s="13"/>
      <c r="B58" s="13"/>
      <c r="C58" s="13" t="s">
        <v>288</v>
      </c>
      <c r="D58" s="13" t="s">
        <v>287</v>
      </c>
      <c r="E58" s="13"/>
      <c r="F58" s="13"/>
      <c r="G58" s="13"/>
      <c r="H58" s="13">
        <f>SUM(H55:H57)</f>
        <v>0</v>
      </c>
      <c r="P58">
        <f>ROUND(SUM(P55:P57),2)</f>
        <v>0</v>
      </c>
    </row>
    <row r="60" spans="1:16" ht="12.75" customHeight="1">
      <c r="A60" s="13"/>
      <c r="B60" s="13"/>
      <c r="C60" s="13"/>
      <c r="D60" s="13" t="s">
        <v>72</v>
      </c>
      <c r="E60" s="13"/>
      <c r="F60" s="13"/>
      <c r="G60" s="13"/>
      <c r="H60" s="13">
        <f>+H19+H29+H39+H46+H52+H58</f>
        <v>0</v>
      </c>
      <c r="P60">
        <f>+P19+P29+P39+P46+P52+P58</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P163"/>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294</v>
      </c>
      <c r="D5" s="5" t="s">
        <v>295</v>
      </c>
      <c r="E5" s="5"/>
    </row>
    <row r="6" spans="1:5" ht="12.75" customHeight="1">
      <c r="A6" t="s">
        <v>18</v>
      </c>
      <c r="C6" s="5" t="s">
        <v>294</v>
      </c>
      <c r="D6" s="5" t="s">
        <v>295</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25</v>
      </c>
      <c r="D11" s="7" t="s">
        <v>87</v>
      </c>
      <c r="E11" s="7"/>
      <c r="F11" s="9"/>
      <c r="G11" s="7"/>
      <c r="H11" s="9"/>
    </row>
    <row r="12" spans="1:16" ht="51">
      <c r="A12" s="6">
        <v>1</v>
      </c>
      <c r="B12" s="6" t="s">
        <v>296</v>
      </c>
      <c r="C12" s="6" t="s">
        <v>45</v>
      </c>
      <c r="D12" s="6" t="s">
        <v>297</v>
      </c>
      <c r="E12" s="6" t="s">
        <v>114</v>
      </c>
      <c r="F12" s="8">
        <v>3011</v>
      </c>
      <c r="G12" s="11"/>
      <c r="H12" s="10">
        <f>ROUND((G12*F12),2)</f>
        <v>0</v>
      </c>
      <c r="O12">
        <f>rekapitulace!H8</f>
        <v>21</v>
      </c>
      <c r="P12">
        <f>O12/100*H12</f>
        <v>0</v>
      </c>
    </row>
    <row r="13" ht="25.5">
      <c r="D13" s="12" t="s">
        <v>298</v>
      </c>
    </row>
    <row r="14" spans="1:16" ht="51">
      <c r="A14" s="6">
        <v>2</v>
      </c>
      <c r="B14" s="6" t="s">
        <v>299</v>
      </c>
      <c r="C14" s="6" t="s">
        <v>45</v>
      </c>
      <c r="D14" s="6" t="s">
        <v>300</v>
      </c>
      <c r="E14" s="6" t="s">
        <v>114</v>
      </c>
      <c r="F14" s="8">
        <v>3011</v>
      </c>
      <c r="G14" s="11"/>
      <c r="H14" s="10">
        <f>ROUND((G14*F14),2)</f>
        <v>0</v>
      </c>
      <c r="O14">
        <f>rekapitulace!H8</f>
        <v>21</v>
      </c>
      <c r="P14">
        <f>O14/100*H14</f>
        <v>0</v>
      </c>
    </row>
    <row r="15" ht="25.5">
      <c r="D15" s="12" t="s">
        <v>301</v>
      </c>
    </row>
    <row r="16" spans="1:16" ht="51">
      <c r="A16" s="6">
        <v>3</v>
      </c>
      <c r="B16" s="6" t="s">
        <v>302</v>
      </c>
      <c r="C16" s="6" t="s">
        <v>45</v>
      </c>
      <c r="D16" s="6" t="s">
        <v>303</v>
      </c>
      <c r="E16" s="6" t="s">
        <v>114</v>
      </c>
      <c r="F16" s="8">
        <v>3011</v>
      </c>
      <c r="G16" s="11"/>
      <c r="H16" s="10">
        <f>ROUND((G16*F16),2)</f>
        <v>0</v>
      </c>
      <c r="O16">
        <f>rekapitulace!H8</f>
        <v>21</v>
      </c>
      <c r="P16">
        <f>O16/100*H16</f>
        <v>0</v>
      </c>
    </row>
    <row r="17" ht="25.5">
      <c r="D17" s="12" t="s">
        <v>304</v>
      </c>
    </row>
    <row r="18" spans="1:16" ht="51">
      <c r="A18" s="6">
        <v>4</v>
      </c>
      <c r="B18" s="6" t="s">
        <v>305</v>
      </c>
      <c r="C18" s="6" t="s">
        <v>45</v>
      </c>
      <c r="D18" s="6" t="s">
        <v>306</v>
      </c>
      <c r="E18" s="6" t="s">
        <v>114</v>
      </c>
      <c r="F18" s="8">
        <v>3011</v>
      </c>
      <c r="G18" s="11"/>
      <c r="H18" s="10">
        <f>ROUND((G18*F18),2)</f>
        <v>0</v>
      </c>
      <c r="O18">
        <f>rekapitulace!H8</f>
        <v>21</v>
      </c>
      <c r="P18">
        <f>O18/100*H18</f>
        <v>0</v>
      </c>
    </row>
    <row r="19" ht="25.5">
      <c r="D19" s="12" t="s">
        <v>307</v>
      </c>
    </row>
    <row r="20" spans="1:16" ht="38.25">
      <c r="A20" s="6">
        <v>5</v>
      </c>
      <c r="B20" s="6" t="s">
        <v>308</v>
      </c>
      <c r="C20" s="6" t="s">
        <v>45</v>
      </c>
      <c r="D20" s="6" t="s">
        <v>309</v>
      </c>
      <c r="E20" s="6" t="s">
        <v>79</v>
      </c>
      <c r="F20" s="8">
        <v>3443.8</v>
      </c>
      <c r="G20" s="11"/>
      <c r="H20" s="10">
        <f>ROUND((G20*F20),2)</f>
        <v>0</v>
      </c>
      <c r="O20">
        <f>rekapitulace!H8</f>
        <v>21</v>
      </c>
      <c r="P20">
        <f>O20/100*H20</f>
        <v>0</v>
      </c>
    </row>
    <row r="21" ht="38.25">
      <c r="D21" s="12" t="s">
        <v>310</v>
      </c>
    </row>
    <row r="22" spans="1:16" ht="38.25">
      <c r="A22" s="6">
        <v>6</v>
      </c>
      <c r="B22" s="6" t="s">
        <v>311</v>
      </c>
      <c r="C22" s="6" t="s">
        <v>45</v>
      </c>
      <c r="D22" s="6" t="s">
        <v>312</v>
      </c>
      <c r="E22" s="6" t="s">
        <v>79</v>
      </c>
      <c r="F22" s="8">
        <v>42.8</v>
      </c>
      <c r="G22" s="11"/>
      <c r="H22" s="10">
        <f>ROUND((G22*F22),2)</f>
        <v>0</v>
      </c>
      <c r="O22">
        <f>rekapitulace!H8</f>
        <v>21</v>
      </c>
      <c r="P22">
        <f>O22/100*H22</f>
        <v>0</v>
      </c>
    </row>
    <row r="23" ht="25.5">
      <c r="D23" s="12" t="s">
        <v>313</v>
      </c>
    </row>
    <row r="24" spans="1:16" ht="51">
      <c r="A24" s="6">
        <v>7</v>
      </c>
      <c r="B24" s="6" t="s">
        <v>314</v>
      </c>
      <c r="C24" s="6" t="s">
        <v>45</v>
      </c>
      <c r="D24" s="6" t="s">
        <v>315</v>
      </c>
      <c r="E24" s="6" t="s">
        <v>79</v>
      </c>
      <c r="F24" s="8">
        <v>4285</v>
      </c>
      <c r="G24" s="11"/>
      <c r="H24" s="10">
        <f>ROUND((G24*F24),2)</f>
        <v>0</v>
      </c>
      <c r="O24">
        <f>rekapitulace!H8</f>
        <v>21</v>
      </c>
      <c r="P24">
        <f>O24/100*H24</f>
        <v>0</v>
      </c>
    </row>
    <row r="25" ht="25.5">
      <c r="D25" s="12" t="s">
        <v>316</v>
      </c>
    </row>
    <row r="26" spans="1:16" ht="51">
      <c r="A26" s="6">
        <v>8</v>
      </c>
      <c r="B26" s="6" t="s">
        <v>317</v>
      </c>
      <c r="C26" s="6" t="s">
        <v>45</v>
      </c>
      <c r="D26" s="6" t="s">
        <v>318</v>
      </c>
      <c r="E26" s="6" t="s">
        <v>79</v>
      </c>
      <c r="F26" s="8">
        <v>1301.3</v>
      </c>
      <c r="G26" s="11"/>
      <c r="H26" s="10">
        <f>ROUND((G26*F26),2)</f>
        <v>0</v>
      </c>
      <c r="O26">
        <f>rekapitulace!H8</f>
        <v>21</v>
      </c>
      <c r="P26">
        <f>O26/100*H26</f>
        <v>0</v>
      </c>
    </row>
    <row r="27" ht="25.5">
      <c r="D27" s="12" t="s">
        <v>319</v>
      </c>
    </row>
    <row r="28" spans="1:16" ht="51">
      <c r="A28" s="6">
        <v>9</v>
      </c>
      <c r="B28" s="6" t="s">
        <v>320</v>
      </c>
      <c r="C28" s="6" t="s">
        <v>45</v>
      </c>
      <c r="D28" s="6" t="s">
        <v>321</v>
      </c>
      <c r="E28" s="6" t="s">
        <v>79</v>
      </c>
      <c r="F28" s="8">
        <v>1009</v>
      </c>
      <c r="G28" s="11"/>
      <c r="H28" s="10">
        <f>ROUND((G28*F28),2)</f>
        <v>0</v>
      </c>
      <c r="O28">
        <f>rekapitulace!H8</f>
        <v>21</v>
      </c>
      <c r="P28">
        <f>O28/100*H28</f>
        <v>0</v>
      </c>
    </row>
    <row r="29" ht="25.5">
      <c r="D29" s="12" t="s">
        <v>322</v>
      </c>
    </row>
    <row r="30" spans="1:16" ht="25.5">
      <c r="A30" s="6">
        <v>10</v>
      </c>
      <c r="B30" s="6" t="s">
        <v>323</v>
      </c>
      <c r="C30" s="6" t="s">
        <v>45</v>
      </c>
      <c r="D30" s="6" t="s">
        <v>324</v>
      </c>
      <c r="E30" s="6" t="s">
        <v>79</v>
      </c>
      <c r="F30" s="8">
        <v>2142.5</v>
      </c>
      <c r="G30" s="11"/>
      <c r="H30" s="10">
        <f>ROUND((G30*F30),2)</f>
        <v>0</v>
      </c>
      <c r="O30">
        <f>rekapitulace!H8</f>
        <v>21</v>
      </c>
      <c r="P30">
        <f>O30/100*H30</f>
        <v>0</v>
      </c>
    </row>
    <row r="31" ht="25.5">
      <c r="D31" s="12" t="s">
        <v>325</v>
      </c>
    </row>
    <row r="32" spans="1:16" ht="38.25">
      <c r="A32" s="6">
        <v>11</v>
      </c>
      <c r="B32" s="6" t="s">
        <v>326</v>
      </c>
      <c r="C32" s="6" t="s">
        <v>45</v>
      </c>
      <c r="D32" s="6" t="s">
        <v>327</v>
      </c>
      <c r="E32" s="6" t="s">
        <v>79</v>
      </c>
      <c r="F32" s="8">
        <v>1120.35</v>
      </c>
      <c r="G32" s="11"/>
      <c r="H32" s="10">
        <f>ROUND((G32*F32),2)</f>
        <v>0</v>
      </c>
      <c r="O32">
        <f>rekapitulace!H8</f>
        <v>21</v>
      </c>
      <c r="P32">
        <f>O32/100*H32</f>
        <v>0</v>
      </c>
    </row>
    <row r="33" ht="63.75">
      <c r="D33" s="12" t="s">
        <v>328</v>
      </c>
    </row>
    <row r="34" spans="1:16" ht="51">
      <c r="A34" s="6">
        <v>12</v>
      </c>
      <c r="B34" s="6" t="s">
        <v>329</v>
      </c>
      <c r="C34" s="6" t="s">
        <v>45</v>
      </c>
      <c r="D34" s="6" t="s">
        <v>330</v>
      </c>
      <c r="E34" s="6" t="s">
        <v>79</v>
      </c>
      <c r="F34" s="8">
        <v>13.15</v>
      </c>
      <c r="G34" s="11"/>
      <c r="H34" s="10">
        <f>ROUND((G34*F34),2)</f>
        <v>0</v>
      </c>
      <c r="O34">
        <f>rekapitulace!H8</f>
        <v>21</v>
      </c>
      <c r="P34">
        <f>O34/100*H34</f>
        <v>0</v>
      </c>
    </row>
    <row r="35" ht="38.25">
      <c r="D35" s="12" t="s">
        <v>331</v>
      </c>
    </row>
    <row r="36" spans="1:16" ht="12.75" customHeight="1">
      <c r="A36" s="13"/>
      <c r="B36" s="13"/>
      <c r="C36" s="13" t="s">
        <v>25</v>
      </c>
      <c r="D36" s="13" t="s">
        <v>87</v>
      </c>
      <c r="E36" s="13"/>
      <c r="F36" s="13"/>
      <c r="G36" s="13"/>
      <c r="H36" s="13">
        <f>SUM(H12:H35)</f>
        <v>0</v>
      </c>
      <c r="P36">
        <f>ROUND(SUM(P12:P35),2)</f>
        <v>0</v>
      </c>
    </row>
    <row r="38" spans="1:8" ht="12.75" customHeight="1">
      <c r="A38" s="7"/>
      <c r="B38" s="7"/>
      <c r="C38" s="7" t="s">
        <v>35</v>
      </c>
      <c r="D38" s="7" t="s">
        <v>332</v>
      </c>
      <c r="E38" s="7"/>
      <c r="F38" s="9"/>
      <c r="G38" s="7"/>
      <c r="H38" s="9"/>
    </row>
    <row r="39" spans="1:16" ht="51">
      <c r="A39" s="6">
        <v>13</v>
      </c>
      <c r="B39" s="6" t="s">
        <v>333</v>
      </c>
      <c r="C39" s="6" t="s">
        <v>45</v>
      </c>
      <c r="D39" s="6" t="s">
        <v>334</v>
      </c>
      <c r="E39" s="6" t="s">
        <v>79</v>
      </c>
      <c r="F39" s="8">
        <v>271.7</v>
      </c>
      <c r="G39" s="11"/>
      <c r="H39" s="10">
        <f>ROUND((G39*F39),2)</f>
        <v>0</v>
      </c>
      <c r="O39">
        <f>rekapitulace!H8</f>
        <v>21</v>
      </c>
      <c r="P39">
        <f>O39/100*H39</f>
        <v>0</v>
      </c>
    </row>
    <row r="40" ht="25.5">
      <c r="D40" s="12" t="s">
        <v>335</v>
      </c>
    </row>
    <row r="41" spans="1:16" ht="63.75">
      <c r="A41" s="6">
        <v>14</v>
      </c>
      <c r="B41" s="6" t="s">
        <v>336</v>
      </c>
      <c r="C41" s="6" t="s">
        <v>45</v>
      </c>
      <c r="D41" s="6" t="s">
        <v>337</v>
      </c>
      <c r="E41" s="6" t="s">
        <v>114</v>
      </c>
      <c r="F41" s="8">
        <v>3299.02</v>
      </c>
      <c r="G41" s="11"/>
      <c r="H41" s="10">
        <f>ROUND((G41*F41),2)</f>
        <v>0</v>
      </c>
      <c r="O41">
        <f>rekapitulace!H8</f>
        <v>21</v>
      </c>
      <c r="P41">
        <f>O41/100*H41</f>
        <v>0</v>
      </c>
    </row>
    <row r="42" ht="63.75">
      <c r="D42" s="12" t="s">
        <v>338</v>
      </c>
    </row>
    <row r="43" spans="1:16" ht="25.5">
      <c r="A43" s="14">
        <v>15</v>
      </c>
      <c r="B43" s="14" t="s">
        <v>339</v>
      </c>
      <c r="C43" s="14" t="s">
        <v>45</v>
      </c>
      <c r="D43" s="14" t="s">
        <v>340</v>
      </c>
      <c r="E43" s="14" t="s">
        <v>114</v>
      </c>
      <c r="F43" s="8">
        <v>2561.592</v>
      </c>
      <c r="G43" s="11"/>
      <c r="H43" s="10">
        <f>ROUND(G43*F43,2)</f>
        <v>0</v>
      </c>
      <c r="O43">
        <f>rekapitulace!H8</f>
        <v>21</v>
      </c>
      <c r="P43">
        <f>O43/100*H43</f>
        <v>0</v>
      </c>
    </row>
    <row r="44" ht="12.75">
      <c r="D44" s="12" t="s">
        <v>341</v>
      </c>
    </row>
    <row r="45" spans="1:16" ht="25.5">
      <c r="A45" s="14">
        <v>16</v>
      </c>
      <c r="B45" s="14" t="s">
        <v>342</v>
      </c>
      <c r="C45" s="14" t="s">
        <v>45</v>
      </c>
      <c r="D45" s="14" t="s">
        <v>343</v>
      </c>
      <c r="E45" s="14" t="s">
        <v>114</v>
      </c>
      <c r="F45" s="8">
        <v>1273.519</v>
      </c>
      <c r="G45" s="11"/>
      <c r="H45" s="10">
        <f>ROUND(G45*F45,2)</f>
        <v>0</v>
      </c>
      <c r="O45">
        <f>rekapitulace!H8</f>
        <v>21</v>
      </c>
      <c r="P45">
        <f>O45/100*H45</f>
        <v>0</v>
      </c>
    </row>
    <row r="46" ht="12.75">
      <c r="D46" s="12" t="s">
        <v>344</v>
      </c>
    </row>
    <row r="47" spans="1:16" ht="25.5">
      <c r="A47" s="6">
        <v>17</v>
      </c>
      <c r="B47" s="6" t="s">
        <v>345</v>
      </c>
      <c r="C47" s="6" t="s">
        <v>45</v>
      </c>
      <c r="D47" s="6" t="s">
        <v>346</v>
      </c>
      <c r="E47" s="6" t="s">
        <v>176</v>
      </c>
      <c r="F47" s="8">
        <v>970.3</v>
      </c>
      <c r="G47" s="11"/>
      <c r="H47" s="10">
        <f>ROUND((G47*F47),2)</f>
        <v>0</v>
      </c>
      <c r="O47">
        <f>rekapitulace!H8</f>
        <v>21</v>
      </c>
      <c r="P47">
        <f>O47/100*H47</f>
        <v>0</v>
      </c>
    </row>
    <row r="48" spans="1:16" ht="51">
      <c r="A48" s="6">
        <v>18</v>
      </c>
      <c r="B48" s="6" t="s">
        <v>347</v>
      </c>
      <c r="C48" s="6" t="s">
        <v>45</v>
      </c>
      <c r="D48" s="6" t="s">
        <v>348</v>
      </c>
      <c r="E48" s="6" t="s">
        <v>114</v>
      </c>
      <c r="F48" s="8">
        <v>4687.7</v>
      </c>
      <c r="G48" s="11"/>
      <c r="H48" s="10">
        <f>ROUND((G48*F48),2)</f>
        <v>0</v>
      </c>
      <c r="O48">
        <f>rekapitulace!H8</f>
        <v>21</v>
      </c>
      <c r="P48">
        <f>O48/100*H48</f>
        <v>0</v>
      </c>
    </row>
    <row r="49" ht="51">
      <c r="D49" s="12" t="s">
        <v>349</v>
      </c>
    </row>
    <row r="50" spans="1:16" ht="12.75" customHeight="1">
      <c r="A50" s="13"/>
      <c r="B50" s="13"/>
      <c r="C50" s="13" t="s">
        <v>35</v>
      </c>
      <c r="D50" s="13" t="s">
        <v>332</v>
      </c>
      <c r="E50" s="13"/>
      <c r="F50" s="13"/>
      <c r="G50" s="13"/>
      <c r="H50" s="13">
        <f>SUM(H39:H49)</f>
        <v>0</v>
      </c>
      <c r="P50">
        <f>ROUND(SUM(P39:P49),2)</f>
        <v>0</v>
      </c>
    </row>
    <row r="52" spans="1:8" ht="12.75" customHeight="1">
      <c r="A52" s="7"/>
      <c r="B52" s="7"/>
      <c r="C52" s="7" t="s">
        <v>36</v>
      </c>
      <c r="D52" s="7" t="s">
        <v>350</v>
      </c>
      <c r="E52" s="7"/>
      <c r="F52" s="9"/>
      <c r="G52" s="7"/>
      <c r="H52" s="9"/>
    </row>
    <row r="53" spans="1:16" ht="25.5">
      <c r="A53" s="6">
        <v>19</v>
      </c>
      <c r="B53" s="6" t="s">
        <v>351</v>
      </c>
      <c r="C53" s="6" t="s">
        <v>45</v>
      </c>
      <c r="D53" s="6" t="s">
        <v>352</v>
      </c>
      <c r="E53" s="6" t="s">
        <v>79</v>
      </c>
      <c r="F53" s="8">
        <v>915.922</v>
      </c>
      <c r="G53" s="11"/>
      <c r="H53" s="10">
        <f>ROUND((G53*F53),2)</f>
        <v>0</v>
      </c>
      <c r="O53">
        <f>rekapitulace!H8</f>
        <v>21</v>
      </c>
      <c r="P53">
        <f>O53/100*H53</f>
        <v>0</v>
      </c>
    </row>
    <row r="54" ht="38.25">
      <c r="D54" s="12" t="s">
        <v>353</v>
      </c>
    </row>
    <row r="55" spans="1:16" ht="25.5">
      <c r="A55" s="6">
        <v>20</v>
      </c>
      <c r="B55" s="6" t="s">
        <v>354</v>
      </c>
      <c r="C55" s="6" t="s">
        <v>45</v>
      </c>
      <c r="D55" s="6" t="s">
        <v>355</v>
      </c>
      <c r="E55" s="6" t="s">
        <v>114</v>
      </c>
      <c r="F55" s="8">
        <v>3106.544</v>
      </c>
      <c r="G55" s="11"/>
      <c r="H55" s="10">
        <f>ROUND((G55*F55),2)</f>
        <v>0</v>
      </c>
      <c r="O55">
        <f>rekapitulace!H8</f>
        <v>21</v>
      </c>
      <c r="P55">
        <f>O55/100*H55</f>
        <v>0</v>
      </c>
    </row>
    <row r="56" ht="102">
      <c r="D56" s="12" t="s">
        <v>356</v>
      </c>
    </row>
    <row r="57" spans="1:16" ht="25.5">
      <c r="A57" s="14">
        <v>21</v>
      </c>
      <c r="B57" s="14" t="s">
        <v>357</v>
      </c>
      <c r="C57" s="14" t="s">
        <v>45</v>
      </c>
      <c r="D57" s="14" t="s">
        <v>358</v>
      </c>
      <c r="E57" s="14" t="s">
        <v>176</v>
      </c>
      <c r="F57" s="8">
        <v>1302.395</v>
      </c>
      <c r="G57" s="11"/>
      <c r="H57" s="10">
        <f>ROUND(G57*F57,2)</f>
        <v>0</v>
      </c>
      <c r="O57">
        <f>rekapitulace!H8</f>
        <v>21</v>
      </c>
      <c r="P57">
        <f>O57/100*H57</f>
        <v>0</v>
      </c>
    </row>
    <row r="58" ht="12.75">
      <c r="D58" s="12" t="s">
        <v>359</v>
      </c>
    </row>
    <row r="59" spans="1:16" ht="25.5">
      <c r="A59" s="6">
        <v>22</v>
      </c>
      <c r="B59" s="6" t="s">
        <v>360</v>
      </c>
      <c r="C59" s="6" t="s">
        <v>45</v>
      </c>
      <c r="D59" s="6" t="s">
        <v>361</v>
      </c>
      <c r="E59" s="6" t="s">
        <v>114</v>
      </c>
      <c r="F59" s="8">
        <v>918.455</v>
      </c>
      <c r="G59" s="11"/>
      <c r="H59" s="10">
        <f>ROUND((G59*F59),2)</f>
        <v>0</v>
      </c>
      <c r="O59">
        <f>rekapitulace!H8</f>
        <v>21</v>
      </c>
      <c r="P59">
        <f>O59/100*H59</f>
        <v>0</v>
      </c>
    </row>
    <row r="60" spans="1:16" ht="25.5">
      <c r="A60" s="6">
        <v>23</v>
      </c>
      <c r="B60" s="6" t="s">
        <v>362</v>
      </c>
      <c r="C60" s="6" t="s">
        <v>45</v>
      </c>
      <c r="D60" s="6" t="s">
        <v>363</v>
      </c>
      <c r="E60" s="6" t="s">
        <v>82</v>
      </c>
      <c r="F60" s="8">
        <v>91.592</v>
      </c>
      <c r="G60" s="11"/>
      <c r="H60" s="10">
        <f>ROUND((G60*F60),2)</f>
        <v>0</v>
      </c>
      <c r="O60">
        <f>rekapitulace!H8</f>
        <v>21</v>
      </c>
      <c r="P60">
        <f>O60/100*H60</f>
        <v>0</v>
      </c>
    </row>
    <row r="61" ht="25.5">
      <c r="D61" s="12" t="s">
        <v>364</v>
      </c>
    </row>
    <row r="62" spans="1:16" ht="25.5">
      <c r="A62" s="6">
        <v>24</v>
      </c>
      <c r="B62" s="6" t="s">
        <v>365</v>
      </c>
      <c r="C62" s="6" t="s">
        <v>45</v>
      </c>
      <c r="D62" s="6" t="s">
        <v>366</v>
      </c>
      <c r="E62" s="6" t="s">
        <v>82</v>
      </c>
      <c r="F62" s="8">
        <v>0.328</v>
      </c>
      <c r="G62" s="11"/>
      <c r="H62" s="10">
        <f>ROUND((G62*F62),2)</f>
        <v>0</v>
      </c>
      <c r="O62">
        <f>rekapitulace!H8</f>
        <v>21</v>
      </c>
      <c r="P62">
        <f>O62/100*H62</f>
        <v>0</v>
      </c>
    </row>
    <row r="63" ht="51">
      <c r="D63" s="12" t="s">
        <v>367</v>
      </c>
    </row>
    <row r="64" spans="1:16" ht="12.75" customHeight="1">
      <c r="A64" s="13"/>
      <c r="B64" s="13"/>
      <c r="C64" s="13" t="s">
        <v>36</v>
      </c>
      <c r="D64" s="13" t="s">
        <v>350</v>
      </c>
      <c r="E64" s="13"/>
      <c r="F64" s="13"/>
      <c r="G64" s="13"/>
      <c r="H64" s="13">
        <f>SUM(H53:H63)</f>
        <v>0</v>
      </c>
      <c r="P64">
        <f>ROUND(SUM(P53:P63),2)</f>
        <v>0</v>
      </c>
    </row>
    <row r="66" spans="1:8" ht="12.75" customHeight="1">
      <c r="A66" s="7"/>
      <c r="B66" s="7"/>
      <c r="C66" s="7" t="s">
        <v>37</v>
      </c>
      <c r="D66" s="7" t="s">
        <v>142</v>
      </c>
      <c r="E66" s="7"/>
      <c r="F66" s="9"/>
      <c r="G66" s="7"/>
      <c r="H66" s="9"/>
    </row>
    <row r="67" spans="1:16" ht="25.5">
      <c r="A67" s="6">
        <v>25</v>
      </c>
      <c r="B67" s="6" t="s">
        <v>368</v>
      </c>
      <c r="C67" s="6" t="s">
        <v>45</v>
      </c>
      <c r="D67" s="6" t="s">
        <v>369</v>
      </c>
      <c r="E67" s="6" t="s">
        <v>114</v>
      </c>
      <c r="F67" s="8">
        <v>1093.33</v>
      </c>
      <c r="G67" s="11"/>
      <c r="H67" s="10">
        <f>ROUND((G67*F67),2)</f>
        <v>0</v>
      </c>
      <c r="O67">
        <f>rekapitulace!H8</f>
        <v>21</v>
      </c>
      <c r="P67">
        <f>O67/100*H67</f>
        <v>0</v>
      </c>
    </row>
    <row r="68" ht="38.25">
      <c r="D68" s="12" t="s">
        <v>370</v>
      </c>
    </row>
    <row r="69" spans="1:16" ht="38.25">
      <c r="A69" s="6">
        <v>26</v>
      </c>
      <c r="B69" s="6" t="s">
        <v>371</v>
      </c>
      <c r="C69" s="6" t="s">
        <v>45</v>
      </c>
      <c r="D69" s="6" t="s">
        <v>372</v>
      </c>
      <c r="E69" s="6" t="s">
        <v>79</v>
      </c>
      <c r="F69" s="8">
        <v>62.9</v>
      </c>
      <c r="G69" s="11"/>
      <c r="H69" s="10">
        <f>ROUND((G69*F69),2)</f>
        <v>0</v>
      </c>
      <c r="O69">
        <f>rekapitulace!H8</f>
        <v>21</v>
      </c>
      <c r="P69">
        <f>O69/100*H69</f>
        <v>0</v>
      </c>
    </row>
    <row r="70" ht="51">
      <c r="D70" s="12" t="s">
        <v>373</v>
      </c>
    </row>
    <row r="71" spans="1:16" ht="25.5">
      <c r="A71" s="6">
        <v>27</v>
      </c>
      <c r="B71" s="6" t="s">
        <v>374</v>
      </c>
      <c r="C71" s="6" t="s">
        <v>45</v>
      </c>
      <c r="D71" s="6" t="s">
        <v>375</v>
      </c>
      <c r="E71" s="6" t="s">
        <v>171</v>
      </c>
      <c r="F71" s="8">
        <v>28</v>
      </c>
      <c r="G71" s="11"/>
      <c r="H71" s="10">
        <f>ROUND((G71*F71),2)</f>
        <v>0</v>
      </c>
      <c r="O71">
        <f>rekapitulace!H8</f>
        <v>21</v>
      </c>
      <c r="P71">
        <f>O71/100*H71</f>
        <v>0</v>
      </c>
    </row>
    <row r="72" spans="1:16" ht="25.5">
      <c r="A72" s="14">
        <v>28</v>
      </c>
      <c r="B72" s="14" t="s">
        <v>376</v>
      </c>
      <c r="C72" s="14" t="s">
        <v>45</v>
      </c>
      <c r="D72" s="14" t="s">
        <v>377</v>
      </c>
      <c r="E72" s="14" t="s">
        <v>171</v>
      </c>
      <c r="F72" s="8">
        <v>14</v>
      </c>
      <c r="G72" s="11"/>
      <c r="H72" s="10">
        <f>ROUND(G72*F72,2)</f>
        <v>0</v>
      </c>
      <c r="O72">
        <f>rekapitulace!H8</f>
        <v>21</v>
      </c>
      <c r="P72">
        <f>O72/100*H72</f>
        <v>0</v>
      </c>
    </row>
    <row r="73" ht="12.75">
      <c r="D73" s="12" t="s">
        <v>378</v>
      </c>
    </row>
    <row r="74" spans="1:16" ht="25.5">
      <c r="A74" s="14">
        <v>29</v>
      </c>
      <c r="B74" s="14" t="s">
        <v>379</v>
      </c>
      <c r="C74" s="14" t="s">
        <v>45</v>
      </c>
      <c r="D74" s="14" t="s">
        <v>380</v>
      </c>
      <c r="E74" s="14" t="s">
        <v>171</v>
      </c>
      <c r="F74" s="8">
        <v>14</v>
      </c>
      <c r="G74" s="11"/>
      <c r="H74" s="10">
        <f>ROUND(G74*F74,2)</f>
        <v>0</v>
      </c>
      <c r="O74">
        <f>rekapitulace!H8</f>
        <v>21</v>
      </c>
      <c r="P74">
        <f>O74/100*H74</f>
        <v>0</v>
      </c>
    </row>
    <row r="75" ht="12.75">
      <c r="D75" s="12" t="s">
        <v>378</v>
      </c>
    </row>
    <row r="76" spans="1:16" ht="12.75" customHeight="1">
      <c r="A76" s="13"/>
      <c r="B76" s="13"/>
      <c r="C76" s="13" t="s">
        <v>37</v>
      </c>
      <c r="D76" s="13" t="s">
        <v>142</v>
      </c>
      <c r="E76" s="13"/>
      <c r="F76" s="13"/>
      <c r="G76" s="13"/>
      <c r="H76" s="13">
        <f>SUM(H67:H75)</f>
        <v>0</v>
      </c>
      <c r="P76">
        <f>ROUND(SUM(P67:P75),2)</f>
        <v>0</v>
      </c>
    </row>
    <row r="78" spans="1:8" ht="12.75" customHeight="1">
      <c r="A78" s="7"/>
      <c r="B78" s="7"/>
      <c r="C78" s="7" t="s">
        <v>38</v>
      </c>
      <c r="D78" s="7" t="s">
        <v>381</v>
      </c>
      <c r="E78" s="7"/>
      <c r="F78" s="9"/>
      <c r="G78" s="7"/>
      <c r="H78" s="9"/>
    </row>
    <row r="79" spans="1:16" ht="25.5">
      <c r="A79" s="6">
        <v>30</v>
      </c>
      <c r="B79" s="6" t="s">
        <v>382</v>
      </c>
      <c r="C79" s="6" t="s">
        <v>45</v>
      </c>
      <c r="D79" s="6" t="s">
        <v>383</v>
      </c>
      <c r="E79" s="6" t="s">
        <v>114</v>
      </c>
      <c r="F79" s="8">
        <v>3201</v>
      </c>
      <c r="G79" s="11"/>
      <c r="H79" s="10">
        <f>ROUND((G79*F79),2)</f>
        <v>0</v>
      </c>
      <c r="O79">
        <f>rekapitulace!H8</f>
        <v>21</v>
      </c>
      <c r="P79">
        <f>O79/100*H79</f>
        <v>0</v>
      </c>
    </row>
    <row r="80" ht="25.5">
      <c r="D80" s="12" t="s">
        <v>384</v>
      </c>
    </row>
    <row r="81" spans="1:16" ht="38.25">
      <c r="A81" s="6">
        <v>31</v>
      </c>
      <c r="B81" s="6" t="s">
        <v>385</v>
      </c>
      <c r="C81" s="6" t="s">
        <v>45</v>
      </c>
      <c r="D81" s="6" t="s">
        <v>386</v>
      </c>
      <c r="E81" s="6" t="s">
        <v>114</v>
      </c>
      <c r="F81" s="8">
        <v>3201</v>
      </c>
      <c r="G81" s="11"/>
      <c r="H81" s="10">
        <f>ROUND((G81*F81),2)</f>
        <v>0</v>
      </c>
      <c r="O81">
        <f>rekapitulace!H8</f>
        <v>21</v>
      </c>
      <c r="P81">
        <f>O81/100*H81</f>
        <v>0</v>
      </c>
    </row>
    <row r="82" ht="25.5">
      <c r="D82" s="12" t="s">
        <v>387</v>
      </c>
    </row>
    <row r="83" spans="1:16" ht="38.25">
      <c r="A83" s="6">
        <v>32</v>
      </c>
      <c r="B83" s="6" t="s">
        <v>388</v>
      </c>
      <c r="C83" s="6" t="s">
        <v>45</v>
      </c>
      <c r="D83" s="6" t="s">
        <v>389</v>
      </c>
      <c r="E83" s="6" t="s">
        <v>114</v>
      </c>
      <c r="F83" s="8">
        <v>3201</v>
      </c>
      <c r="G83" s="11"/>
      <c r="H83" s="10">
        <f>ROUND((G83*F83),2)</f>
        <v>0</v>
      </c>
      <c r="O83">
        <f>rekapitulace!H8</f>
        <v>21</v>
      </c>
      <c r="P83">
        <f>O83/100*H83</f>
        <v>0</v>
      </c>
    </row>
    <row r="84" ht="25.5">
      <c r="D84" s="12" t="s">
        <v>390</v>
      </c>
    </row>
    <row r="85" spans="1:16" ht="25.5">
      <c r="A85" s="6">
        <v>33</v>
      </c>
      <c r="B85" s="6" t="s">
        <v>391</v>
      </c>
      <c r="C85" s="6" t="s">
        <v>45</v>
      </c>
      <c r="D85" s="6" t="s">
        <v>392</v>
      </c>
      <c r="E85" s="6" t="s">
        <v>114</v>
      </c>
      <c r="F85" s="8">
        <v>3201</v>
      </c>
      <c r="G85" s="11"/>
      <c r="H85" s="10">
        <f>ROUND((G85*F85),2)</f>
        <v>0</v>
      </c>
      <c r="O85">
        <f>rekapitulace!H8</f>
        <v>21</v>
      </c>
      <c r="P85">
        <f>O85/100*H85</f>
        <v>0</v>
      </c>
    </row>
    <row r="86" spans="1:16" ht="25.5">
      <c r="A86" s="6">
        <v>34</v>
      </c>
      <c r="B86" s="6" t="s">
        <v>393</v>
      </c>
      <c r="C86" s="6" t="s">
        <v>45</v>
      </c>
      <c r="D86" s="6" t="s">
        <v>394</v>
      </c>
      <c r="E86" s="6" t="s">
        <v>114</v>
      </c>
      <c r="F86" s="8">
        <v>3201</v>
      </c>
      <c r="G86" s="11"/>
      <c r="H86" s="10">
        <f>ROUND((G86*F86),2)</f>
        <v>0</v>
      </c>
      <c r="O86">
        <f>rekapitulace!H8</f>
        <v>21</v>
      </c>
      <c r="P86">
        <f>O86/100*H86</f>
        <v>0</v>
      </c>
    </row>
    <row r="87" spans="1:16" ht="51">
      <c r="A87" s="6">
        <v>35</v>
      </c>
      <c r="B87" s="6" t="s">
        <v>395</v>
      </c>
      <c r="C87" s="6" t="s">
        <v>45</v>
      </c>
      <c r="D87" s="6" t="s">
        <v>396</v>
      </c>
      <c r="E87" s="6" t="s">
        <v>114</v>
      </c>
      <c r="F87" s="8">
        <v>3201</v>
      </c>
      <c r="G87" s="11"/>
      <c r="H87" s="10">
        <f>ROUND((G87*F87),2)</f>
        <v>0</v>
      </c>
      <c r="O87">
        <f>rekapitulace!H8</f>
        <v>21</v>
      </c>
      <c r="P87">
        <f>O87/100*H87</f>
        <v>0</v>
      </c>
    </row>
    <row r="88" spans="1:16" ht="12.75" customHeight="1">
      <c r="A88" s="13"/>
      <c r="B88" s="13"/>
      <c r="C88" s="13" t="s">
        <v>38</v>
      </c>
      <c r="D88" s="13" t="s">
        <v>381</v>
      </c>
      <c r="E88" s="13"/>
      <c r="F88" s="13"/>
      <c r="G88" s="13"/>
      <c r="H88" s="13">
        <f>SUM(H79:H87)</f>
        <v>0</v>
      </c>
      <c r="P88">
        <f>ROUND(SUM(P79:P87),2)</f>
        <v>0</v>
      </c>
    </row>
    <row r="90" spans="1:8" ht="12.75" customHeight="1">
      <c r="A90" s="7"/>
      <c r="B90" s="7"/>
      <c r="C90" s="7" t="s">
        <v>398</v>
      </c>
      <c r="D90" s="7" t="s">
        <v>397</v>
      </c>
      <c r="E90" s="7"/>
      <c r="F90" s="9"/>
      <c r="G90" s="7"/>
      <c r="H90" s="9"/>
    </row>
    <row r="91" spans="1:16" ht="38.25">
      <c r="A91" s="6">
        <v>36</v>
      </c>
      <c r="B91" s="6" t="s">
        <v>399</v>
      </c>
      <c r="C91" s="6" t="s">
        <v>45</v>
      </c>
      <c r="D91" s="6" t="s">
        <v>400</v>
      </c>
      <c r="E91" s="6" t="s">
        <v>114</v>
      </c>
      <c r="F91" s="8">
        <v>2936.84</v>
      </c>
      <c r="G91" s="11"/>
      <c r="H91" s="10">
        <f>ROUND((G91*F91),2)</f>
        <v>0</v>
      </c>
      <c r="O91">
        <f>rekapitulace!H8</f>
        <v>21</v>
      </c>
      <c r="P91">
        <f>O91/100*H91</f>
        <v>0</v>
      </c>
    </row>
    <row r="92" ht="102">
      <c r="D92" s="12" t="s">
        <v>401</v>
      </c>
    </row>
    <row r="93" spans="1:16" ht="25.5">
      <c r="A93" s="14">
        <v>37</v>
      </c>
      <c r="B93" s="14" t="s">
        <v>402</v>
      </c>
      <c r="C93" s="14" t="s">
        <v>45</v>
      </c>
      <c r="D93" s="14" t="s">
        <v>403</v>
      </c>
      <c r="E93" s="14" t="s">
        <v>82</v>
      </c>
      <c r="F93" s="8">
        <v>1.028</v>
      </c>
      <c r="G93" s="11"/>
      <c r="H93" s="10">
        <f>ROUND(G93*F93,2)</f>
        <v>0</v>
      </c>
      <c r="O93">
        <f>rekapitulace!H8</f>
        <v>21</v>
      </c>
      <c r="P93">
        <f>O93/100*H93</f>
        <v>0</v>
      </c>
    </row>
    <row r="94" ht="12.75">
      <c r="D94" s="12" t="s">
        <v>404</v>
      </c>
    </row>
    <row r="95" spans="1:16" ht="38.25">
      <c r="A95" s="6">
        <v>38</v>
      </c>
      <c r="B95" s="6" t="s">
        <v>405</v>
      </c>
      <c r="C95" s="6" t="s">
        <v>45</v>
      </c>
      <c r="D95" s="6" t="s">
        <v>406</v>
      </c>
      <c r="E95" s="6" t="s">
        <v>114</v>
      </c>
      <c r="F95" s="8">
        <v>5873.68</v>
      </c>
      <c r="G95" s="11"/>
      <c r="H95" s="10">
        <f>ROUND((G95*F95),2)</f>
        <v>0</v>
      </c>
      <c r="O95">
        <f>rekapitulace!H8</f>
        <v>21</v>
      </c>
      <c r="P95">
        <f>O95/100*H95</f>
        <v>0</v>
      </c>
    </row>
    <row r="96" ht="25.5">
      <c r="D96" s="12" t="s">
        <v>407</v>
      </c>
    </row>
    <row r="97" spans="1:16" ht="51">
      <c r="A97" s="14">
        <v>39</v>
      </c>
      <c r="B97" s="14" t="s">
        <v>408</v>
      </c>
      <c r="C97" s="14" t="s">
        <v>45</v>
      </c>
      <c r="D97" s="14" t="s">
        <v>409</v>
      </c>
      <c r="E97" s="14" t="s">
        <v>82</v>
      </c>
      <c r="F97" s="8">
        <v>2.643</v>
      </c>
      <c r="G97" s="11"/>
      <c r="H97" s="10">
        <f>ROUND(G97*F97,2)</f>
        <v>0</v>
      </c>
      <c r="O97">
        <f>rekapitulace!H8</f>
        <v>21</v>
      </c>
      <c r="P97">
        <f>O97/100*H97</f>
        <v>0</v>
      </c>
    </row>
    <row r="98" ht="12.75">
      <c r="D98" s="12" t="s">
        <v>410</v>
      </c>
    </row>
    <row r="99" spans="1:16" ht="51">
      <c r="A99" s="6">
        <v>40</v>
      </c>
      <c r="B99" s="6" t="s">
        <v>411</v>
      </c>
      <c r="C99" s="6" t="s">
        <v>45</v>
      </c>
      <c r="D99" s="6" t="s">
        <v>412</v>
      </c>
      <c r="E99" s="6" t="s">
        <v>82</v>
      </c>
      <c r="F99" s="8">
        <v>3.671</v>
      </c>
      <c r="G99" s="11"/>
      <c r="H99" s="10">
        <f>ROUND((G99*F99),2)</f>
        <v>0</v>
      </c>
      <c r="O99">
        <f>rekapitulace!H8</f>
        <v>21</v>
      </c>
      <c r="P99">
        <f>O99/100*H99</f>
        <v>0</v>
      </c>
    </row>
    <row r="100" spans="1:16" ht="12.75" customHeight="1">
      <c r="A100" s="13"/>
      <c r="B100" s="13"/>
      <c r="C100" s="13" t="s">
        <v>398</v>
      </c>
      <c r="D100" s="13" t="s">
        <v>397</v>
      </c>
      <c r="E100" s="13"/>
      <c r="F100" s="13"/>
      <c r="G100" s="13"/>
      <c r="H100" s="13">
        <f>SUM(H91:H99)</f>
        <v>0</v>
      </c>
      <c r="P100">
        <f>ROUND(SUM(P91:P99),2)</f>
        <v>0</v>
      </c>
    </row>
    <row r="102" spans="1:8" ht="12.75" customHeight="1">
      <c r="A102" s="7"/>
      <c r="B102" s="7"/>
      <c r="C102" s="7" t="s">
        <v>41</v>
      </c>
      <c r="D102" s="7" t="s">
        <v>413</v>
      </c>
      <c r="E102" s="7"/>
      <c r="F102" s="9"/>
      <c r="G102" s="7"/>
      <c r="H102" s="9"/>
    </row>
    <row r="103" spans="1:16" ht="38.25">
      <c r="A103" s="6">
        <v>41</v>
      </c>
      <c r="B103" s="6" t="s">
        <v>414</v>
      </c>
      <c r="C103" s="6" t="s">
        <v>45</v>
      </c>
      <c r="D103" s="6" t="s">
        <v>415</v>
      </c>
      <c r="E103" s="6" t="s">
        <v>176</v>
      </c>
      <c r="F103" s="8">
        <v>77.2</v>
      </c>
      <c r="G103" s="11"/>
      <c r="H103" s="10">
        <f>ROUND((G103*F103),2)</f>
        <v>0</v>
      </c>
      <c r="O103">
        <f>rekapitulace!H8</f>
        <v>21</v>
      </c>
      <c r="P103">
        <f>O103/100*H103</f>
        <v>0</v>
      </c>
    </row>
    <row r="104" ht="25.5">
      <c r="D104" s="12" t="s">
        <v>416</v>
      </c>
    </row>
    <row r="105" spans="1:16" ht="51">
      <c r="A105" s="6">
        <v>42</v>
      </c>
      <c r="B105" s="6" t="s">
        <v>417</v>
      </c>
      <c r="C105" s="6" t="s">
        <v>45</v>
      </c>
      <c r="D105" s="6" t="s">
        <v>418</v>
      </c>
      <c r="E105" s="6" t="s">
        <v>171</v>
      </c>
      <c r="F105" s="8">
        <v>12</v>
      </c>
      <c r="G105" s="11"/>
      <c r="H105" s="10">
        <f>ROUND((G105*F105),2)</f>
        <v>0</v>
      </c>
      <c r="O105">
        <f>rekapitulace!H8</f>
        <v>21</v>
      </c>
      <c r="P105">
        <f>O105/100*H105</f>
        <v>0</v>
      </c>
    </row>
    <row r="106" spans="1:16" ht="25.5">
      <c r="A106" s="14">
        <v>43</v>
      </c>
      <c r="B106" s="14" t="s">
        <v>419</v>
      </c>
      <c r="C106" s="14" t="s">
        <v>45</v>
      </c>
      <c r="D106" s="14" t="s">
        <v>420</v>
      </c>
      <c r="E106" s="14" t="s">
        <v>171</v>
      </c>
      <c r="F106" s="8">
        <v>12</v>
      </c>
      <c r="G106" s="11"/>
      <c r="H106" s="10">
        <f>ROUND(G106*F106,2)</f>
        <v>0</v>
      </c>
      <c r="O106">
        <f>rekapitulace!H8</f>
        <v>21</v>
      </c>
      <c r="P106">
        <f>O106/100*H106</f>
        <v>0</v>
      </c>
    </row>
    <row r="107" ht="12.75">
      <c r="D107" s="12" t="s">
        <v>421</v>
      </c>
    </row>
    <row r="108" spans="1:16" ht="25.5">
      <c r="A108" s="6">
        <v>44</v>
      </c>
      <c r="B108" s="6" t="s">
        <v>422</v>
      </c>
      <c r="C108" s="6" t="s">
        <v>45</v>
      </c>
      <c r="D108" s="6" t="s">
        <v>423</v>
      </c>
      <c r="E108" s="6" t="s">
        <v>171</v>
      </c>
      <c r="F108" s="8">
        <v>14</v>
      </c>
      <c r="G108" s="11"/>
      <c r="H108" s="10">
        <f>ROUND((G108*F108),2)</f>
        <v>0</v>
      </c>
      <c r="O108">
        <f>rekapitulace!H8</f>
        <v>21</v>
      </c>
      <c r="P108">
        <f>O108/100*H108</f>
        <v>0</v>
      </c>
    </row>
    <row r="109" spans="1:16" ht="25.5">
      <c r="A109" s="14">
        <v>45</v>
      </c>
      <c r="B109" s="14" t="s">
        <v>424</v>
      </c>
      <c r="C109" s="14" t="s">
        <v>45</v>
      </c>
      <c r="D109" s="14" t="s">
        <v>425</v>
      </c>
      <c r="E109" s="14" t="s">
        <v>171</v>
      </c>
      <c r="F109" s="8">
        <v>14</v>
      </c>
      <c r="G109" s="11"/>
      <c r="H109" s="10">
        <f>ROUND(G109*F109,2)</f>
        <v>0</v>
      </c>
      <c r="O109">
        <f>rekapitulace!H8</f>
        <v>21</v>
      </c>
      <c r="P109">
        <f>O109/100*H109</f>
        <v>0</v>
      </c>
    </row>
    <row r="110" ht="12.75">
      <c r="D110" s="12" t="s">
        <v>378</v>
      </c>
    </row>
    <row r="111" spans="1:16" ht="25.5">
      <c r="A111" s="14">
        <v>46</v>
      </c>
      <c r="B111" s="14" t="s">
        <v>426</v>
      </c>
      <c r="C111" s="14" t="s">
        <v>45</v>
      </c>
      <c r="D111" s="14" t="s">
        <v>427</v>
      </c>
      <c r="E111" s="14" t="s">
        <v>171</v>
      </c>
      <c r="F111" s="8">
        <v>14</v>
      </c>
      <c r="G111" s="11"/>
      <c r="H111" s="10">
        <f>ROUND(G111*F111,2)</f>
        <v>0</v>
      </c>
      <c r="O111">
        <f>rekapitulace!H8</f>
        <v>21</v>
      </c>
      <c r="P111">
        <f>O111/100*H111</f>
        <v>0</v>
      </c>
    </row>
    <row r="112" ht="12.75">
      <c r="D112" s="12" t="s">
        <v>378</v>
      </c>
    </row>
    <row r="113" spans="1:16" ht="25.5">
      <c r="A113" s="6">
        <v>47</v>
      </c>
      <c r="B113" s="6" t="s">
        <v>428</v>
      </c>
      <c r="C113" s="6" t="s">
        <v>45</v>
      </c>
      <c r="D113" s="6" t="s">
        <v>429</v>
      </c>
      <c r="E113" s="6" t="s">
        <v>171</v>
      </c>
      <c r="F113" s="8">
        <v>14</v>
      </c>
      <c r="G113" s="11"/>
      <c r="H113" s="10">
        <f>ROUND((G113*F113),2)</f>
        <v>0</v>
      </c>
      <c r="O113">
        <f>rekapitulace!H8</f>
        <v>21</v>
      </c>
      <c r="P113">
        <f>O113/100*H113</f>
        <v>0</v>
      </c>
    </row>
    <row r="114" ht="25.5">
      <c r="D114" s="12" t="s">
        <v>430</v>
      </c>
    </row>
    <row r="115" spans="1:16" ht="38.25">
      <c r="A115" s="6">
        <v>48</v>
      </c>
      <c r="B115" s="6" t="s">
        <v>431</v>
      </c>
      <c r="C115" s="6" t="s">
        <v>45</v>
      </c>
      <c r="D115" s="6" t="s">
        <v>432</v>
      </c>
      <c r="E115" s="6" t="s">
        <v>171</v>
      </c>
      <c r="F115" s="8">
        <v>21</v>
      </c>
      <c r="G115" s="11"/>
      <c r="H115" s="10">
        <f>ROUND((G115*F115),2)</f>
        <v>0</v>
      </c>
      <c r="O115">
        <f>rekapitulace!H8</f>
        <v>21</v>
      </c>
      <c r="P115">
        <f aca="true" t="shared" si="0" ref="P115:P120">O115/100*H115</f>
        <v>0</v>
      </c>
    </row>
    <row r="116" spans="1:16" ht="51">
      <c r="A116" s="6">
        <v>49</v>
      </c>
      <c r="B116" s="6" t="s">
        <v>433</v>
      </c>
      <c r="C116" s="6" t="s">
        <v>45</v>
      </c>
      <c r="D116" s="6" t="s">
        <v>434</v>
      </c>
      <c r="E116" s="6" t="s">
        <v>171</v>
      </c>
      <c r="F116" s="8">
        <v>21</v>
      </c>
      <c r="G116" s="11"/>
      <c r="H116" s="10">
        <f>ROUND((G116*F116),2)</f>
        <v>0</v>
      </c>
      <c r="O116">
        <f>rekapitulace!H8</f>
        <v>21</v>
      </c>
      <c r="P116">
        <f t="shared" si="0"/>
        <v>0</v>
      </c>
    </row>
    <row r="117" spans="1:16" ht="51">
      <c r="A117" s="6">
        <v>50</v>
      </c>
      <c r="B117" s="6" t="s">
        <v>435</v>
      </c>
      <c r="C117" s="6" t="s">
        <v>45</v>
      </c>
      <c r="D117" s="6" t="s">
        <v>436</v>
      </c>
      <c r="E117" s="6" t="s">
        <v>171</v>
      </c>
      <c r="F117" s="8">
        <v>21</v>
      </c>
      <c r="G117" s="11"/>
      <c r="H117" s="10">
        <f>ROUND((G117*F117),2)</f>
        <v>0</v>
      </c>
      <c r="O117">
        <f>rekapitulace!H8</f>
        <v>21</v>
      </c>
      <c r="P117">
        <f t="shared" si="0"/>
        <v>0</v>
      </c>
    </row>
    <row r="118" spans="1:16" ht="38.25">
      <c r="A118" s="6">
        <v>51</v>
      </c>
      <c r="B118" s="6" t="s">
        <v>437</v>
      </c>
      <c r="C118" s="6" t="s">
        <v>45</v>
      </c>
      <c r="D118" s="6" t="s">
        <v>438</v>
      </c>
      <c r="E118" s="6" t="s">
        <v>171</v>
      </c>
      <c r="F118" s="8">
        <v>21</v>
      </c>
      <c r="G118" s="11"/>
      <c r="H118" s="10">
        <f>ROUND((G118*F118),2)</f>
        <v>0</v>
      </c>
      <c r="O118">
        <f>rekapitulace!H8</f>
        <v>21</v>
      </c>
      <c r="P118">
        <f t="shared" si="0"/>
        <v>0</v>
      </c>
    </row>
    <row r="119" spans="1:16" ht="38.25">
      <c r="A119" s="6">
        <v>52</v>
      </c>
      <c r="B119" s="6" t="s">
        <v>439</v>
      </c>
      <c r="C119" s="6" t="s">
        <v>45</v>
      </c>
      <c r="D119" s="6" t="s">
        <v>440</v>
      </c>
      <c r="E119" s="6" t="s">
        <v>171</v>
      </c>
      <c r="F119" s="8">
        <v>10</v>
      </c>
      <c r="G119" s="11"/>
      <c r="H119" s="10">
        <f>ROUND((G119*F119),2)</f>
        <v>0</v>
      </c>
      <c r="O119">
        <f>rekapitulace!H8</f>
        <v>21</v>
      </c>
      <c r="P119">
        <f t="shared" si="0"/>
        <v>0</v>
      </c>
    </row>
    <row r="120" spans="1:16" ht="25.5">
      <c r="A120" s="14">
        <v>53</v>
      </c>
      <c r="B120" s="14" t="s">
        <v>441</v>
      </c>
      <c r="C120" s="14" t="s">
        <v>45</v>
      </c>
      <c r="D120" s="14" t="s">
        <v>442</v>
      </c>
      <c r="E120" s="14" t="s">
        <v>171</v>
      </c>
      <c r="F120" s="8">
        <v>10</v>
      </c>
      <c r="G120" s="11"/>
      <c r="H120" s="10">
        <f>ROUND(G120*F120,2)</f>
        <v>0</v>
      </c>
      <c r="O120">
        <f>rekapitulace!H8</f>
        <v>21</v>
      </c>
      <c r="P120">
        <f t="shared" si="0"/>
        <v>0</v>
      </c>
    </row>
    <row r="121" ht="12.75">
      <c r="D121" s="12" t="s">
        <v>443</v>
      </c>
    </row>
    <row r="122" spans="1:16" ht="25.5">
      <c r="A122" s="6">
        <v>54</v>
      </c>
      <c r="B122" s="6" t="s">
        <v>444</v>
      </c>
      <c r="C122" s="6" t="s">
        <v>45</v>
      </c>
      <c r="D122" s="6" t="s">
        <v>445</v>
      </c>
      <c r="E122" s="6" t="s">
        <v>171</v>
      </c>
      <c r="F122" s="8">
        <v>10</v>
      </c>
      <c r="G122" s="11"/>
      <c r="H122" s="10">
        <f>ROUND((G122*F122),2)</f>
        <v>0</v>
      </c>
      <c r="O122">
        <f>rekapitulace!H8</f>
        <v>21</v>
      </c>
      <c r="P122">
        <f>O122/100*H122</f>
        <v>0</v>
      </c>
    </row>
    <row r="123" ht="12.75">
      <c r="D123" s="12" t="s">
        <v>443</v>
      </c>
    </row>
    <row r="124" spans="1:16" ht="12.75" customHeight="1">
      <c r="A124" s="13"/>
      <c r="B124" s="13"/>
      <c r="C124" s="13" t="s">
        <v>41</v>
      </c>
      <c r="D124" s="13" t="s">
        <v>413</v>
      </c>
      <c r="E124" s="13"/>
      <c r="F124" s="13"/>
      <c r="G124" s="13"/>
      <c r="H124" s="13">
        <f>SUM(H103:H123)</f>
        <v>0</v>
      </c>
      <c r="P124">
        <f>ROUND(SUM(P103:P123),2)</f>
        <v>0</v>
      </c>
    </row>
    <row r="126" spans="1:8" ht="12.75" customHeight="1">
      <c r="A126" s="7"/>
      <c r="B126" s="7"/>
      <c r="C126" s="7" t="s">
        <v>199</v>
      </c>
      <c r="D126" s="7" t="s">
        <v>446</v>
      </c>
      <c r="E126" s="7"/>
      <c r="F126" s="9"/>
      <c r="G126" s="7"/>
      <c r="H126" s="9"/>
    </row>
    <row r="127" spans="1:16" ht="38.25">
      <c r="A127" s="6">
        <v>55</v>
      </c>
      <c r="B127" s="6" t="s">
        <v>447</v>
      </c>
      <c r="C127" s="6" t="s">
        <v>45</v>
      </c>
      <c r="D127" s="6" t="s">
        <v>448</v>
      </c>
      <c r="E127" s="6" t="s">
        <v>176</v>
      </c>
      <c r="F127" s="8">
        <v>40</v>
      </c>
      <c r="G127" s="11"/>
      <c r="H127" s="10">
        <f>ROUND((G127*F127),2)</f>
        <v>0</v>
      </c>
      <c r="O127">
        <f>rekapitulace!H8</f>
        <v>21</v>
      </c>
      <c r="P127">
        <f>O127/100*H127</f>
        <v>0</v>
      </c>
    </row>
    <row r="128" ht="25.5">
      <c r="D128" s="12" t="s">
        <v>449</v>
      </c>
    </row>
    <row r="129" spans="1:16" ht="25.5">
      <c r="A129" s="6">
        <v>56</v>
      </c>
      <c r="B129" s="6" t="s">
        <v>450</v>
      </c>
      <c r="C129" s="6" t="s">
        <v>45</v>
      </c>
      <c r="D129" s="6" t="s">
        <v>451</v>
      </c>
      <c r="E129" s="6" t="s">
        <v>176</v>
      </c>
      <c r="F129" s="8">
        <v>961</v>
      </c>
      <c r="G129" s="11"/>
      <c r="H129" s="10">
        <f>ROUND((G129*F129),2)</f>
        <v>0</v>
      </c>
      <c r="O129">
        <f>rekapitulace!H8</f>
        <v>21</v>
      </c>
      <c r="P129">
        <f>O129/100*H129</f>
        <v>0</v>
      </c>
    </row>
    <row r="130" spans="1:16" ht="25.5">
      <c r="A130" s="6">
        <v>57</v>
      </c>
      <c r="B130" s="6" t="s">
        <v>452</v>
      </c>
      <c r="C130" s="6" t="s">
        <v>45</v>
      </c>
      <c r="D130" s="6" t="s">
        <v>453</v>
      </c>
      <c r="E130" s="6" t="s">
        <v>176</v>
      </c>
      <c r="F130" s="8">
        <v>961</v>
      </c>
      <c r="G130" s="11"/>
      <c r="H130" s="10">
        <f>ROUND((G130*F130),2)</f>
        <v>0</v>
      </c>
      <c r="O130">
        <f>rekapitulace!H8</f>
        <v>21</v>
      </c>
      <c r="P130">
        <f>O130/100*H130</f>
        <v>0</v>
      </c>
    </row>
    <row r="131" spans="1:16" ht="25.5">
      <c r="A131" s="6">
        <v>58</v>
      </c>
      <c r="B131" s="6" t="s">
        <v>454</v>
      </c>
      <c r="C131" s="6" t="s">
        <v>45</v>
      </c>
      <c r="D131" s="6" t="s">
        <v>455</v>
      </c>
      <c r="E131" s="6" t="s">
        <v>114</v>
      </c>
      <c r="F131" s="8">
        <v>153.804</v>
      </c>
      <c r="G131" s="11"/>
      <c r="H131" s="10">
        <f>ROUND((G131*F131),2)</f>
        <v>0</v>
      </c>
      <c r="O131">
        <f>rekapitulace!H8</f>
        <v>21</v>
      </c>
      <c r="P131">
        <f>O131/100*H131</f>
        <v>0</v>
      </c>
    </row>
    <row r="132" ht="38.25">
      <c r="D132" s="12" t="s">
        <v>456</v>
      </c>
    </row>
    <row r="133" spans="1:16" ht="38.25">
      <c r="A133" s="6">
        <v>59</v>
      </c>
      <c r="B133" s="6" t="s">
        <v>457</v>
      </c>
      <c r="C133" s="6" t="s">
        <v>45</v>
      </c>
      <c r="D133" s="6" t="s">
        <v>458</v>
      </c>
      <c r="E133" s="6" t="s">
        <v>176</v>
      </c>
      <c r="F133" s="8">
        <v>855</v>
      </c>
      <c r="G133" s="11"/>
      <c r="H133" s="10">
        <f>ROUND((G133*F133),2)</f>
        <v>0</v>
      </c>
      <c r="O133">
        <f>rekapitulace!H8</f>
        <v>21</v>
      </c>
      <c r="P133">
        <f>O133/100*H133</f>
        <v>0</v>
      </c>
    </row>
    <row r="134" ht="38.25">
      <c r="D134" s="12" t="s">
        <v>459</v>
      </c>
    </row>
    <row r="135" spans="1:16" ht="38.25">
      <c r="A135" s="6">
        <v>60</v>
      </c>
      <c r="B135" s="6" t="s">
        <v>460</v>
      </c>
      <c r="C135" s="6" t="s">
        <v>45</v>
      </c>
      <c r="D135" s="6" t="s">
        <v>461</v>
      </c>
      <c r="E135" s="6" t="s">
        <v>176</v>
      </c>
      <c r="F135" s="8">
        <v>292.5</v>
      </c>
      <c r="G135" s="11"/>
      <c r="H135" s="10">
        <f>ROUND((G135*F135),2)</f>
        <v>0</v>
      </c>
      <c r="O135">
        <f>rekapitulace!H8</f>
        <v>21</v>
      </c>
      <c r="P135">
        <f>O135/100*H135</f>
        <v>0</v>
      </c>
    </row>
    <row r="136" ht="38.25">
      <c r="D136" s="12" t="s">
        <v>462</v>
      </c>
    </row>
    <row r="137" spans="1:16" ht="51">
      <c r="A137" s="6">
        <v>61</v>
      </c>
      <c r="B137" s="6" t="s">
        <v>463</v>
      </c>
      <c r="C137" s="6" t="s">
        <v>45</v>
      </c>
      <c r="D137" s="6" t="s">
        <v>464</v>
      </c>
      <c r="E137" s="6" t="s">
        <v>171</v>
      </c>
      <c r="F137" s="8">
        <v>144</v>
      </c>
      <c r="G137" s="11"/>
      <c r="H137" s="10">
        <f>ROUND((G137*F137),2)</f>
        <v>0</v>
      </c>
      <c r="O137">
        <f>rekapitulace!H8</f>
        <v>21</v>
      </c>
      <c r="P137">
        <f>O137/100*H137</f>
        <v>0</v>
      </c>
    </row>
    <row r="138" ht="25.5">
      <c r="D138" s="12" t="s">
        <v>465</v>
      </c>
    </row>
    <row r="139" spans="1:16" ht="38.25">
      <c r="A139" s="6">
        <v>62</v>
      </c>
      <c r="B139" s="6" t="s">
        <v>466</v>
      </c>
      <c r="C139" s="6" t="s">
        <v>45</v>
      </c>
      <c r="D139" s="6" t="s">
        <v>467</v>
      </c>
      <c r="E139" s="6" t="s">
        <v>171</v>
      </c>
      <c r="F139" s="8">
        <v>144</v>
      </c>
      <c r="G139" s="11"/>
      <c r="H139" s="10">
        <f>ROUND((G139*F139),2)</f>
        <v>0</v>
      </c>
      <c r="O139">
        <f>rekapitulace!H8</f>
        <v>21</v>
      </c>
      <c r="P139">
        <f>O139/100*H139</f>
        <v>0</v>
      </c>
    </row>
    <row r="140" spans="1:16" ht="38.25">
      <c r="A140" s="6">
        <v>63</v>
      </c>
      <c r="B140" s="6" t="s">
        <v>468</v>
      </c>
      <c r="C140" s="6" t="s">
        <v>45</v>
      </c>
      <c r="D140" s="6" t="s">
        <v>469</v>
      </c>
      <c r="E140" s="6" t="s">
        <v>176</v>
      </c>
      <c r="F140" s="8">
        <v>1.8</v>
      </c>
      <c r="G140" s="11"/>
      <c r="H140" s="10">
        <f>ROUND((G140*F140),2)</f>
        <v>0</v>
      </c>
      <c r="O140">
        <f>rekapitulace!H8</f>
        <v>21</v>
      </c>
      <c r="P140">
        <f>O140/100*H140</f>
        <v>0</v>
      </c>
    </row>
    <row r="141" ht="25.5">
      <c r="D141" s="12" t="s">
        <v>470</v>
      </c>
    </row>
    <row r="142" spans="1:16" ht="25.5">
      <c r="A142" s="6">
        <v>64</v>
      </c>
      <c r="B142" s="6" t="s">
        <v>471</v>
      </c>
      <c r="C142" s="6" t="s">
        <v>45</v>
      </c>
      <c r="D142" s="6" t="s">
        <v>472</v>
      </c>
      <c r="E142" s="6" t="s">
        <v>473</v>
      </c>
      <c r="F142" s="8">
        <v>12</v>
      </c>
      <c r="G142" s="11"/>
      <c r="H142" s="10">
        <f>ROUND((G142*F142),2)</f>
        <v>0</v>
      </c>
      <c r="O142">
        <f>rekapitulace!H8</f>
        <v>21</v>
      </c>
      <c r="P142">
        <f>O142/100*H142</f>
        <v>0</v>
      </c>
    </row>
    <row r="143" ht="25.5">
      <c r="D143" s="12" t="s">
        <v>474</v>
      </c>
    </row>
    <row r="144" spans="1:16" ht="12.75" customHeight="1">
      <c r="A144" s="13"/>
      <c r="B144" s="13"/>
      <c r="C144" s="13" t="s">
        <v>199</v>
      </c>
      <c r="D144" s="13" t="s">
        <v>446</v>
      </c>
      <c r="E144" s="13"/>
      <c r="F144" s="13"/>
      <c r="G144" s="13"/>
      <c r="H144" s="13">
        <f>SUM(H127:H143)</f>
        <v>0</v>
      </c>
      <c r="P144">
        <f>ROUND(SUM(P127:P143),2)</f>
        <v>0</v>
      </c>
    </row>
    <row r="146" spans="1:8" ht="12.75" customHeight="1">
      <c r="A146" s="7"/>
      <c r="B146" s="7"/>
      <c r="C146" s="7" t="s">
        <v>476</v>
      </c>
      <c r="D146" s="7" t="s">
        <v>475</v>
      </c>
      <c r="E146" s="7"/>
      <c r="F146" s="9"/>
      <c r="G146" s="7"/>
      <c r="H146" s="9"/>
    </row>
    <row r="147" spans="1:16" ht="38.25">
      <c r="A147" s="6">
        <v>65</v>
      </c>
      <c r="B147" s="6" t="s">
        <v>477</v>
      </c>
      <c r="C147" s="6" t="s">
        <v>45</v>
      </c>
      <c r="D147" s="6" t="s">
        <v>478</v>
      </c>
      <c r="E147" s="6" t="s">
        <v>82</v>
      </c>
      <c r="F147" s="8">
        <v>1403.126</v>
      </c>
      <c r="G147" s="11"/>
      <c r="H147" s="10">
        <f>ROUND((G147*F147),2)</f>
        <v>0</v>
      </c>
      <c r="O147">
        <f>rekapitulace!H8</f>
        <v>21</v>
      </c>
      <c r="P147">
        <f>O147/100*H147</f>
        <v>0</v>
      </c>
    </row>
    <row r="148" ht="25.5">
      <c r="D148" s="12" t="s">
        <v>479</v>
      </c>
    </row>
    <row r="149" spans="1:16" ht="38.25">
      <c r="A149" s="6">
        <v>66</v>
      </c>
      <c r="B149" s="6" t="s">
        <v>480</v>
      </c>
      <c r="C149" s="6" t="s">
        <v>45</v>
      </c>
      <c r="D149" s="6" t="s">
        <v>481</v>
      </c>
      <c r="E149" s="6" t="s">
        <v>82</v>
      </c>
      <c r="F149" s="8">
        <v>12628.134</v>
      </c>
      <c r="G149" s="11"/>
      <c r="H149" s="10">
        <f>ROUND((G149*F149),2)</f>
        <v>0</v>
      </c>
      <c r="O149">
        <f>rekapitulace!H8</f>
        <v>21</v>
      </c>
      <c r="P149">
        <f>O149/100*H149</f>
        <v>0</v>
      </c>
    </row>
    <row r="150" spans="1:16" ht="38.25">
      <c r="A150" s="6">
        <v>67</v>
      </c>
      <c r="B150" s="6" t="s">
        <v>482</v>
      </c>
      <c r="C150" s="6" t="s">
        <v>45</v>
      </c>
      <c r="D150" s="6" t="s">
        <v>483</v>
      </c>
      <c r="E150" s="6" t="s">
        <v>82</v>
      </c>
      <c r="F150" s="8">
        <v>677.475</v>
      </c>
      <c r="G150" s="11"/>
      <c r="H150" s="10">
        <f>ROUND((G150*F150),2)</f>
        <v>0</v>
      </c>
      <c r="O150">
        <f>rekapitulace!H8</f>
        <v>21</v>
      </c>
      <c r="P150">
        <f>O150/100*H150</f>
        <v>0</v>
      </c>
    </row>
    <row r="151" ht="25.5">
      <c r="D151" s="12" t="s">
        <v>484</v>
      </c>
    </row>
    <row r="152" spans="1:16" ht="38.25">
      <c r="A152" s="6">
        <v>68</v>
      </c>
      <c r="B152" s="6" t="s">
        <v>485</v>
      </c>
      <c r="C152" s="6" t="s">
        <v>45</v>
      </c>
      <c r="D152" s="6" t="s">
        <v>486</v>
      </c>
      <c r="E152" s="6" t="s">
        <v>82</v>
      </c>
      <c r="F152" s="8">
        <v>6097.275</v>
      </c>
      <c r="G152" s="11"/>
      <c r="H152" s="10">
        <f>ROUND((G152*F152),2)</f>
        <v>0</v>
      </c>
      <c r="O152">
        <f>rekapitulace!H8</f>
        <v>21</v>
      </c>
      <c r="P152">
        <f>O152/100*H152</f>
        <v>0</v>
      </c>
    </row>
    <row r="153" spans="1:16" ht="25.5">
      <c r="A153" s="6">
        <v>69</v>
      </c>
      <c r="B153" s="6" t="s">
        <v>487</v>
      </c>
      <c r="C153" s="6" t="s">
        <v>45</v>
      </c>
      <c r="D153" s="6" t="s">
        <v>488</v>
      </c>
      <c r="E153" s="6" t="s">
        <v>82</v>
      </c>
      <c r="F153" s="8">
        <v>677.475</v>
      </c>
      <c r="G153" s="11"/>
      <c r="H153" s="10">
        <f>ROUND((G153*F153),2)</f>
        <v>0</v>
      </c>
      <c r="O153">
        <f>rekapitulace!H8</f>
        <v>21</v>
      </c>
      <c r="P153">
        <f>O153/100*H153</f>
        <v>0</v>
      </c>
    </row>
    <row r="154" spans="1:16" ht="25.5">
      <c r="A154" s="6">
        <v>70</v>
      </c>
      <c r="B154" s="6" t="s">
        <v>489</v>
      </c>
      <c r="C154" s="6" t="s">
        <v>45</v>
      </c>
      <c r="D154" s="6" t="s">
        <v>490</v>
      </c>
      <c r="E154" s="6" t="s">
        <v>82</v>
      </c>
      <c r="F154" s="8">
        <v>695.541</v>
      </c>
      <c r="G154" s="11"/>
      <c r="H154" s="10">
        <f>ROUND((G154*F154),2)</f>
        <v>0</v>
      </c>
      <c r="O154">
        <f>rekapitulace!H8</f>
        <v>21</v>
      </c>
      <c r="P154">
        <f>O154/100*H154</f>
        <v>0</v>
      </c>
    </row>
    <row r="155" spans="1:16" ht="25.5">
      <c r="A155" s="6">
        <v>71</v>
      </c>
      <c r="B155" s="6" t="s">
        <v>491</v>
      </c>
      <c r="C155" s="6" t="s">
        <v>45</v>
      </c>
      <c r="D155" s="6" t="s">
        <v>492</v>
      </c>
      <c r="E155" s="6" t="s">
        <v>82</v>
      </c>
      <c r="F155" s="8">
        <v>707.585</v>
      </c>
      <c r="G155" s="11"/>
      <c r="H155" s="10">
        <f>ROUND((G155*F155),2)</f>
        <v>0</v>
      </c>
      <c r="O155">
        <f>rekapitulace!H8</f>
        <v>21</v>
      </c>
      <c r="P155">
        <f>O155/100*H155</f>
        <v>0</v>
      </c>
    </row>
    <row r="156" spans="1:16" ht="12.75" customHeight="1">
      <c r="A156" s="13"/>
      <c r="B156" s="13"/>
      <c r="C156" s="13" t="s">
        <v>476</v>
      </c>
      <c r="D156" s="13" t="s">
        <v>475</v>
      </c>
      <c r="E156" s="13"/>
      <c r="F156" s="13"/>
      <c r="G156" s="13"/>
      <c r="H156" s="13">
        <f>SUM(H147:H155)</f>
        <v>0</v>
      </c>
      <c r="P156">
        <f>ROUND(SUM(P147:P155),2)</f>
        <v>0</v>
      </c>
    </row>
    <row r="158" spans="1:8" ht="12.75" customHeight="1">
      <c r="A158" s="7"/>
      <c r="B158" s="7"/>
      <c r="C158" s="7" t="s">
        <v>494</v>
      </c>
      <c r="D158" s="7" t="s">
        <v>493</v>
      </c>
      <c r="E158" s="7"/>
      <c r="F158" s="9"/>
      <c r="G158" s="7"/>
      <c r="H158" s="9"/>
    </row>
    <row r="159" spans="1:16" ht="63.75">
      <c r="A159" s="6">
        <v>72</v>
      </c>
      <c r="B159" s="6" t="s">
        <v>495</v>
      </c>
      <c r="C159" s="6" t="s">
        <v>45</v>
      </c>
      <c r="D159" s="6" t="s">
        <v>496</v>
      </c>
      <c r="E159" s="6" t="s">
        <v>82</v>
      </c>
      <c r="F159" s="8">
        <v>256.925</v>
      </c>
      <c r="G159" s="11"/>
      <c r="H159" s="10">
        <f>ROUND((G159*F159),2)</f>
        <v>0</v>
      </c>
      <c r="O159">
        <f>rekapitulace!H8</f>
        <v>21</v>
      </c>
      <c r="P159">
        <f>O159/100*H159</f>
        <v>0</v>
      </c>
    </row>
    <row r="160" ht="12.75">
      <c r="D160" s="12" t="s">
        <v>497</v>
      </c>
    </row>
    <row r="161" spans="1:16" ht="12.75" customHeight="1">
      <c r="A161" s="13"/>
      <c r="B161" s="13"/>
      <c r="C161" s="13" t="s">
        <v>494</v>
      </c>
      <c r="D161" s="13" t="s">
        <v>493</v>
      </c>
      <c r="E161" s="13"/>
      <c r="F161" s="13"/>
      <c r="G161" s="13"/>
      <c r="H161" s="13">
        <f>SUM(H159:H160)</f>
        <v>0</v>
      </c>
      <c r="P161">
        <f>ROUND(SUM(P159:P160),2)</f>
        <v>0</v>
      </c>
    </row>
    <row r="163" spans="1:16" ht="12.75" customHeight="1">
      <c r="A163" s="13"/>
      <c r="B163" s="13"/>
      <c r="C163" s="13"/>
      <c r="D163" s="13" t="s">
        <v>72</v>
      </c>
      <c r="E163" s="13"/>
      <c r="F163" s="13"/>
      <c r="G163" s="13"/>
      <c r="H163" s="13">
        <f>+H36+H50+H64+H76+H88+H100+H124+H144+H156+H161</f>
        <v>0</v>
      </c>
      <c r="P163">
        <f>+P36+P50+P64+P76+P88+P100+P124+P144+P156+P161</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P27"/>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294</v>
      </c>
      <c r="D5" s="5" t="s">
        <v>295</v>
      </c>
      <c r="E5" s="5"/>
    </row>
    <row r="6" spans="1:5" ht="12.75" customHeight="1">
      <c r="A6" t="s">
        <v>18</v>
      </c>
      <c r="C6" s="5" t="s">
        <v>498</v>
      </c>
      <c r="D6" s="5" t="s">
        <v>499</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41</v>
      </c>
      <c r="D11" s="7" t="s">
        <v>413</v>
      </c>
      <c r="E11" s="7"/>
      <c r="F11" s="9"/>
      <c r="G11" s="7"/>
      <c r="H11" s="9"/>
    </row>
    <row r="12" spans="1:16" ht="12.75">
      <c r="A12" s="6">
        <v>1</v>
      </c>
      <c r="B12" s="6" t="s">
        <v>500</v>
      </c>
      <c r="C12" s="6" t="s">
        <v>45</v>
      </c>
      <c r="D12" s="6" t="s">
        <v>501</v>
      </c>
      <c r="E12" s="6" t="s">
        <v>171</v>
      </c>
      <c r="F12" s="8">
        <v>4</v>
      </c>
      <c r="G12" s="11"/>
      <c r="H12" s="10">
        <f>ROUND((G12*F12),2)</f>
        <v>0</v>
      </c>
      <c r="O12">
        <f>rekapitulace!H8</f>
        <v>21</v>
      </c>
      <c r="P12">
        <f>O12/100*H12</f>
        <v>0</v>
      </c>
    </row>
    <row r="13" ht="12.75">
      <c r="D13" s="12" t="s">
        <v>202</v>
      </c>
    </row>
    <row r="14" spans="1:16" ht="25.5">
      <c r="A14" s="14">
        <v>2</v>
      </c>
      <c r="B14" s="14" t="s">
        <v>502</v>
      </c>
      <c r="C14" s="14" t="s">
        <v>45</v>
      </c>
      <c r="D14" s="14" t="s">
        <v>503</v>
      </c>
      <c r="E14" s="14" t="s">
        <v>171</v>
      </c>
      <c r="F14" s="8">
        <v>4</v>
      </c>
      <c r="G14" s="11"/>
      <c r="H14" s="10">
        <f>ROUND(G14*F14,2)</f>
        <v>0</v>
      </c>
      <c r="O14">
        <f>rekapitulace!H8</f>
        <v>21</v>
      </c>
      <c r="P14">
        <f>O14/100*H14</f>
        <v>0</v>
      </c>
    </row>
    <row r="15" ht="12.75">
      <c r="D15" s="12" t="s">
        <v>504</v>
      </c>
    </row>
    <row r="16" spans="1:16" ht="12.75">
      <c r="A16" s="6">
        <v>3</v>
      </c>
      <c r="B16" s="6" t="s">
        <v>444</v>
      </c>
      <c r="C16" s="6" t="s">
        <v>45</v>
      </c>
      <c r="D16" s="6" t="s">
        <v>505</v>
      </c>
      <c r="E16" s="6" t="s">
        <v>171</v>
      </c>
      <c r="F16" s="8">
        <v>4</v>
      </c>
      <c r="G16" s="11"/>
      <c r="H16" s="10">
        <f>ROUND((G16*F16),2)</f>
        <v>0</v>
      </c>
      <c r="O16">
        <f>rekapitulace!H8</f>
        <v>21</v>
      </c>
      <c r="P16">
        <f>O16/100*H16</f>
        <v>0</v>
      </c>
    </row>
    <row r="17" ht="12.75">
      <c r="D17" s="12" t="s">
        <v>504</v>
      </c>
    </row>
    <row r="18" spans="1:16" ht="25.5">
      <c r="A18" s="6">
        <v>4</v>
      </c>
      <c r="B18" s="6" t="s">
        <v>506</v>
      </c>
      <c r="C18" s="6" t="s">
        <v>45</v>
      </c>
      <c r="D18" s="6" t="s">
        <v>507</v>
      </c>
      <c r="E18" s="6" t="s">
        <v>79</v>
      </c>
      <c r="F18" s="8">
        <v>22.339</v>
      </c>
      <c r="G18" s="11"/>
      <c r="H18" s="10">
        <f>ROUND((G18*F18),2)</f>
        <v>0</v>
      </c>
      <c r="O18">
        <f>rekapitulace!H8</f>
        <v>21</v>
      </c>
      <c r="P18">
        <f>O18/100*H18</f>
        <v>0</v>
      </c>
    </row>
    <row r="19" ht="25.5">
      <c r="D19" s="12" t="s">
        <v>508</v>
      </c>
    </row>
    <row r="20" spans="1:16" ht="12.75" customHeight="1">
      <c r="A20" s="13"/>
      <c r="B20" s="13"/>
      <c r="C20" s="13" t="s">
        <v>41</v>
      </c>
      <c r="D20" s="13" t="s">
        <v>413</v>
      </c>
      <c r="E20" s="13"/>
      <c r="F20" s="13"/>
      <c r="G20" s="13"/>
      <c r="H20" s="13">
        <f>SUM(H12:H19)</f>
        <v>0</v>
      </c>
      <c r="P20">
        <f>ROUND(SUM(P12:P19),2)</f>
        <v>0</v>
      </c>
    </row>
    <row r="22" spans="1:8" ht="12.75" customHeight="1">
      <c r="A22" s="7"/>
      <c r="B22" s="7"/>
      <c r="C22" s="7" t="s">
        <v>494</v>
      </c>
      <c r="D22" s="7" t="s">
        <v>493</v>
      </c>
      <c r="E22" s="7"/>
      <c r="F22" s="9"/>
      <c r="G22" s="7"/>
      <c r="H22" s="9"/>
    </row>
    <row r="23" spans="1:16" ht="25.5">
      <c r="A23" s="6">
        <v>5</v>
      </c>
      <c r="B23" s="6" t="s">
        <v>495</v>
      </c>
      <c r="C23" s="6" t="s">
        <v>45</v>
      </c>
      <c r="D23" s="6" t="s">
        <v>509</v>
      </c>
      <c r="E23" s="6" t="s">
        <v>82</v>
      </c>
      <c r="F23" s="8">
        <v>0.684</v>
      </c>
      <c r="G23" s="11"/>
      <c r="H23" s="10">
        <f>ROUND((G23*F23),2)</f>
        <v>0</v>
      </c>
      <c r="O23">
        <f>rekapitulace!H8</f>
        <v>21</v>
      </c>
      <c r="P23">
        <f>O23/100*H23</f>
        <v>0</v>
      </c>
    </row>
    <row r="24" ht="12.75">
      <c r="D24" s="12" t="s">
        <v>510</v>
      </c>
    </row>
    <row r="25" spans="1:16" ht="12.75" customHeight="1">
      <c r="A25" s="13"/>
      <c r="B25" s="13"/>
      <c r="C25" s="13" t="s">
        <v>494</v>
      </c>
      <c r="D25" s="13" t="s">
        <v>493</v>
      </c>
      <c r="E25" s="13"/>
      <c r="F25" s="13"/>
      <c r="G25" s="13"/>
      <c r="H25" s="13">
        <f>SUM(H23:H24)</f>
        <v>0</v>
      </c>
      <c r="P25">
        <f>ROUND(SUM(P23:P24),2)</f>
        <v>0</v>
      </c>
    </row>
    <row r="27" spans="1:16" ht="12.75" customHeight="1">
      <c r="A27" s="13"/>
      <c r="B27" s="13"/>
      <c r="C27" s="13"/>
      <c r="D27" s="13" t="s">
        <v>72</v>
      </c>
      <c r="E27" s="13"/>
      <c r="F27" s="13"/>
      <c r="G27" s="13"/>
      <c r="H27" s="13">
        <f>+H20+H25</f>
        <v>0</v>
      </c>
      <c r="P27">
        <f>+P20+P25</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P1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294</v>
      </c>
      <c r="D5" s="5" t="s">
        <v>295</v>
      </c>
      <c r="E5" s="5"/>
    </row>
    <row r="6" spans="1:5" ht="12.75" customHeight="1">
      <c r="A6" t="s">
        <v>18</v>
      </c>
      <c r="C6" s="5" t="s">
        <v>511</v>
      </c>
      <c r="D6" s="5" t="s">
        <v>512</v>
      </c>
      <c r="E6" s="5"/>
    </row>
    <row r="7" spans="3:5" ht="12.75" customHeight="1">
      <c r="C7" s="5"/>
      <c r="D7" s="5"/>
      <c r="E7" s="5"/>
    </row>
    <row r="8" spans="1:16" ht="12.75" customHeight="1">
      <c r="A8" s="16" t="s">
        <v>24</v>
      </c>
      <c r="B8" s="16" t="s">
        <v>26</v>
      </c>
      <c r="C8" s="16" t="s">
        <v>27</v>
      </c>
      <c r="D8" s="16" t="s">
        <v>28</v>
      </c>
      <c r="E8" s="16" t="s">
        <v>29</v>
      </c>
      <c r="F8" s="16" t="s">
        <v>30</v>
      </c>
      <c r="G8" s="16" t="s">
        <v>31</v>
      </c>
      <c r="H8" s="16"/>
      <c r="O8" t="s">
        <v>34</v>
      </c>
      <c r="P8" t="s">
        <v>11</v>
      </c>
    </row>
    <row r="9" spans="1:15" ht="14.25">
      <c r="A9" s="16"/>
      <c r="B9" s="16"/>
      <c r="C9" s="16"/>
      <c r="D9" s="16"/>
      <c r="E9" s="16"/>
      <c r="F9" s="16"/>
      <c r="G9" s="4" t="s">
        <v>32</v>
      </c>
      <c r="H9" s="4" t="s">
        <v>33</v>
      </c>
      <c r="O9" t="s">
        <v>11</v>
      </c>
    </row>
    <row r="10" spans="1:8" ht="14.25">
      <c r="A10" s="4" t="s">
        <v>25</v>
      </c>
      <c r="B10" s="4" t="s">
        <v>35</v>
      </c>
      <c r="C10" s="4" t="s">
        <v>36</v>
      </c>
      <c r="D10" s="4" t="s">
        <v>37</v>
      </c>
      <c r="E10" s="4" t="s">
        <v>38</v>
      </c>
      <c r="F10" s="4" t="s">
        <v>39</v>
      </c>
      <c r="G10" s="4" t="s">
        <v>40</v>
      </c>
      <c r="H10" s="4" t="s">
        <v>41</v>
      </c>
    </row>
    <row r="11" spans="1:8" ht="12.75" customHeight="1">
      <c r="A11" s="7"/>
      <c r="B11" s="7"/>
      <c r="C11" s="7" t="s">
        <v>514</v>
      </c>
      <c r="D11" s="7" t="s">
        <v>513</v>
      </c>
      <c r="E11" s="7"/>
      <c r="F11" s="9"/>
      <c r="G11" s="7"/>
      <c r="H11" s="9"/>
    </row>
    <row r="12" spans="1:16" ht="12.75">
      <c r="A12" s="6">
        <v>1</v>
      </c>
      <c r="B12" s="6" t="s">
        <v>515</v>
      </c>
      <c r="C12" s="6" t="s">
        <v>45</v>
      </c>
      <c r="D12" s="6" t="s">
        <v>516</v>
      </c>
      <c r="E12" s="6" t="s">
        <v>176</v>
      </c>
      <c r="F12" s="8">
        <v>60</v>
      </c>
      <c r="G12" s="11"/>
      <c r="H12" s="10">
        <f>ROUND((G12*F12),2)</f>
        <v>0</v>
      </c>
      <c r="O12">
        <f>rekapitulace!H8</f>
        <v>21</v>
      </c>
      <c r="P12">
        <f>O12/100*H12</f>
        <v>0</v>
      </c>
    </row>
    <row r="13" ht="12.75">
      <c r="D13" s="12" t="s">
        <v>517</v>
      </c>
    </row>
    <row r="14" spans="1:16" ht="12.75" customHeight="1">
      <c r="A14" s="13"/>
      <c r="B14" s="13"/>
      <c r="C14" s="13" t="s">
        <v>514</v>
      </c>
      <c r="D14" s="13" t="s">
        <v>513</v>
      </c>
      <c r="E14" s="13"/>
      <c r="F14" s="13"/>
      <c r="G14" s="13"/>
      <c r="H14" s="13">
        <f>SUM(H12:H13)</f>
        <v>0</v>
      </c>
      <c r="P14">
        <f>ROUND(SUM(P12:P13),2)</f>
        <v>0</v>
      </c>
    </row>
    <row r="16" spans="1:16" ht="12.75" customHeight="1">
      <c r="A16" s="13"/>
      <c r="B16" s="13"/>
      <c r="C16" s="13"/>
      <c r="D16" s="13" t="s">
        <v>72</v>
      </c>
      <c r="E16" s="13"/>
      <c r="F16" s="13"/>
      <c r="G16" s="13"/>
      <c r="H16" s="13">
        <f>+H14</f>
        <v>0</v>
      </c>
      <c r="P16">
        <f>+P14</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2017-03-09T07:06:01Z</cp:lastPrinted>
  <dcterms:modified xsi:type="dcterms:W3CDTF">2017-03-09T07:06:13Z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